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UCSD_Data_Bootcamp_JSR\02-Excel_Homework\"/>
    </mc:Choice>
  </mc:AlternateContent>
  <xr:revisionPtr revIDLastSave="0" documentId="10_ncr:100000_{25B34B91-5F15-4A11-81F1-10D6182EFF1A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kickstart_data" sheetId="1" r:id="rId1"/>
    <sheet name="kick_pivot_1" sheetId="2" r:id="rId2"/>
    <sheet name="kick_pivot_2" sheetId="3" r:id="rId3"/>
    <sheet name="kick_pivot_3" sheetId="4" r:id="rId4"/>
    <sheet name="bonus_by_size" sheetId="5" r:id="rId5"/>
  </sheets>
  <definedNames>
    <definedName name="_xlnm._FilterDatabase" localSheetId="0" hidden="1">kickstart_data!$A$1:$T$4115</definedName>
  </definedNames>
  <calcPr calcId="179017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5" l="1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I3" i="5"/>
  <c r="H3" i="5"/>
  <c r="G4" i="5"/>
  <c r="G5" i="5"/>
  <c r="G6" i="5"/>
  <c r="G7" i="5"/>
  <c r="G8" i="5"/>
  <c r="G9" i="5"/>
  <c r="G10" i="5"/>
  <c r="G11" i="5"/>
  <c r="G12" i="5"/>
  <c r="G13" i="5"/>
  <c r="G14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K3" i="1"/>
  <c r="L3" i="1"/>
  <c r="Q3" i="1"/>
  <c r="R3" i="1"/>
  <c r="S3" i="1"/>
  <c r="T3" i="1"/>
  <c r="K4" i="1"/>
  <c r="L4" i="1"/>
  <c r="Q4" i="1"/>
  <c r="R4" i="1"/>
  <c r="S4" i="1"/>
  <c r="T4" i="1"/>
  <c r="K5" i="1"/>
  <c r="L5" i="1"/>
  <c r="Q5" i="1"/>
  <c r="R5" i="1"/>
  <c r="S5" i="1"/>
  <c r="T5" i="1"/>
  <c r="K6" i="1"/>
  <c r="L6" i="1"/>
  <c r="Q6" i="1"/>
  <c r="R6" i="1"/>
  <c r="S6" i="1"/>
  <c r="T6" i="1"/>
  <c r="K7" i="1"/>
  <c r="L7" i="1"/>
  <c r="Q7" i="1"/>
  <c r="R7" i="1"/>
  <c r="S7" i="1"/>
  <c r="T7" i="1"/>
  <c r="K8" i="1"/>
  <c r="L8" i="1"/>
  <c r="Q8" i="1"/>
  <c r="R8" i="1"/>
  <c r="S8" i="1"/>
  <c r="T8" i="1"/>
  <c r="K9" i="1"/>
  <c r="L9" i="1"/>
  <c r="Q9" i="1"/>
  <c r="R9" i="1"/>
  <c r="S9" i="1"/>
  <c r="T9" i="1"/>
  <c r="K10" i="1"/>
  <c r="L10" i="1"/>
  <c r="Q10" i="1"/>
  <c r="R10" i="1"/>
  <c r="S10" i="1"/>
  <c r="T10" i="1"/>
  <c r="K11" i="1"/>
  <c r="L11" i="1"/>
  <c r="Q11" i="1"/>
  <c r="R11" i="1"/>
  <c r="S11" i="1"/>
  <c r="T11" i="1"/>
  <c r="K12" i="1"/>
  <c r="L12" i="1"/>
  <c r="Q12" i="1"/>
  <c r="R12" i="1"/>
  <c r="S12" i="1"/>
  <c r="T12" i="1"/>
  <c r="K13" i="1"/>
  <c r="L13" i="1"/>
  <c r="Q13" i="1"/>
  <c r="R13" i="1"/>
  <c r="S13" i="1"/>
  <c r="T13" i="1"/>
  <c r="K14" i="1"/>
  <c r="L14" i="1"/>
  <c r="Q14" i="1"/>
  <c r="R14" i="1"/>
  <c r="S14" i="1"/>
  <c r="T14" i="1"/>
  <c r="K15" i="1"/>
  <c r="L15" i="1"/>
  <c r="Q15" i="1"/>
  <c r="R15" i="1"/>
  <c r="S15" i="1"/>
  <c r="T15" i="1"/>
  <c r="K16" i="1"/>
  <c r="L16" i="1"/>
  <c r="Q16" i="1"/>
  <c r="R16" i="1"/>
  <c r="S16" i="1"/>
  <c r="T16" i="1"/>
  <c r="K17" i="1"/>
  <c r="L17" i="1"/>
  <c r="Q17" i="1"/>
  <c r="R17" i="1"/>
  <c r="S17" i="1"/>
  <c r="T17" i="1"/>
  <c r="K18" i="1"/>
  <c r="L18" i="1"/>
  <c r="Q18" i="1"/>
  <c r="R18" i="1"/>
  <c r="S18" i="1"/>
  <c r="T18" i="1"/>
  <c r="K19" i="1"/>
  <c r="L19" i="1"/>
  <c r="Q19" i="1"/>
  <c r="R19" i="1"/>
  <c r="S19" i="1"/>
  <c r="T19" i="1"/>
  <c r="K20" i="1"/>
  <c r="L20" i="1"/>
  <c r="Q20" i="1"/>
  <c r="R20" i="1"/>
  <c r="S20" i="1"/>
  <c r="T20" i="1"/>
  <c r="K21" i="1"/>
  <c r="L21" i="1"/>
  <c r="Q21" i="1"/>
  <c r="R21" i="1"/>
  <c r="S21" i="1"/>
  <c r="T21" i="1"/>
  <c r="K22" i="1"/>
  <c r="L22" i="1"/>
  <c r="Q22" i="1"/>
  <c r="R22" i="1"/>
  <c r="S22" i="1"/>
  <c r="T22" i="1"/>
  <c r="K23" i="1"/>
  <c r="L23" i="1"/>
  <c r="Q23" i="1"/>
  <c r="R23" i="1"/>
  <c r="S23" i="1"/>
  <c r="T23" i="1"/>
  <c r="K24" i="1"/>
  <c r="L24" i="1"/>
  <c r="Q24" i="1"/>
  <c r="R24" i="1"/>
  <c r="S24" i="1"/>
  <c r="T24" i="1"/>
  <c r="K25" i="1"/>
  <c r="L25" i="1"/>
  <c r="Q25" i="1"/>
  <c r="R25" i="1"/>
  <c r="S25" i="1"/>
  <c r="T25" i="1"/>
  <c r="K26" i="1"/>
  <c r="L26" i="1"/>
  <c r="Q26" i="1"/>
  <c r="R26" i="1"/>
  <c r="S26" i="1"/>
  <c r="T26" i="1"/>
  <c r="K27" i="1"/>
  <c r="L27" i="1"/>
  <c r="Q27" i="1"/>
  <c r="R27" i="1"/>
  <c r="S27" i="1"/>
  <c r="T27" i="1"/>
  <c r="K28" i="1"/>
  <c r="L28" i="1"/>
  <c r="Q28" i="1"/>
  <c r="R28" i="1"/>
  <c r="S28" i="1"/>
  <c r="T28" i="1"/>
  <c r="K29" i="1"/>
  <c r="L29" i="1"/>
  <c r="Q29" i="1"/>
  <c r="R29" i="1"/>
  <c r="S29" i="1"/>
  <c r="T29" i="1"/>
  <c r="K30" i="1"/>
  <c r="L30" i="1"/>
  <c r="Q30" i="1"/>
  <c r="R30" i="1"/>
  <c r="S30" i="1"/>
  <c r="T30" i="1"/>
  <c r="K31" i="1"/>
  <c r="L31" i="1"/>
  <c r="Q31" i="1"/>
  <c r="R31" i="1"/>
  <c r="S31" i="1"/>
  <c r="T31" i="1"/>
  <c r="K32" i="1"/>
  <c r="L32" i="1"/>
  <c r="Q32" i="1"/>
  <c r="R32" i="1"/>
  <c r="S32" i="1"/>
  <c r="T32" i="1"/>
  <c r="K33" i="1"/>
  <c r="L33" i="1"/>
  <c r="Q33" i="1"/>
  <c r="R33" i="1"/>
  <c r="S33" i="1"/>
  <c r="T33" i="1"/>
  <c r="K34" i="1"/>
  <c r="L34" i="1"/>
  <c r="Q34" i="1"/>
  <c r="R34" i="1"/>
  <c r="S34" i="1"/>
  <c r="T34" i="1"/>
  <c r="K35" i="1"/>
  <c r="L35" i="1"/>
  <c r="Q35" i="1"/>
  <c r="R35" i="1"/>
  <c r="S35" i="1"/>
  <c r="T35" i="1"/>
  <c r="K36" i="1"/>
  <c r="L36" i="1"/>
  <c r="Q36" i="1"/>
  <c r="R36" i="1"/>
  <c r="S36" i="1"/>
  <c r="T36" i="1"/>
  <c r="K37" i="1"/>
  <c r="L37" i="1"/>
  <c r="Q37" i="1"/>
  <c r="R37" i="1"/>
  <c r="S37" i="1"/>
  <c r="T37" i="1"/>
  <c r="K38" i="1"/>
  <c r="L38" i="1"/>
  <c r="Q38" i="1"/>
  <c r="R38" i="1"/>
  <c r="S38" i="1"/>
  <c r="T38" i="1"/>
  <c r="K39" i="1"/>
  <c r="L39" i="1"/>
  <c r="Q39" i="1"/>
  <c r="R39" i="1"/>
  <c r="S39" i="1"/>
  <c r="T39" i="1"/>
  <c r="K40" i="1"/>
  <c r="L40" i="1"/>
  <c r="Q40" i="1"/>
  <c r="R40" i="1"/>
  <c r="S40" i="1"/>
  <c r="T40" i="1"/>
  <c r="K41" i="1"/>
  <c r="L41" i="1"/>
  <c r="Q41" i="1"/>
  <c r="R41" i="1"/>
  <c r="S41" i="1"/>
  <c r="T41" i="1"/>
  <c r="K42" i="1"/>
  <c r="L42" i="1"/>
  <c r="Q42" i="1"/>
  <c r="R42" i="1"/>
  <c r="S42" i="1"/>
  <c r="T42" i="1"/>
  <c r="K43" i="1"/>
  <c r="L43" i="1"/>
  <c r="Q43" i="1"/>
  <c r="R43" i="1"/>
  <c r="S43" i="1"/>
  <c r="T43" i="1"/>
  <c r="K44" i="1"/>
  <c r="L44" i="1"/>
  <c r="Q44" i="1"/>
  <c r="R44" i="1"/>
  <c r="S44" i="1"/>
  <c r="T44" i="1"/>
  <c r="K45" i="1"/>
  <c r="L45" i="1"/>
  <c r="Q45" i="1"/>
  <c r="R45" i="1"/>
  <c r="S45" i="1"/>
  <c r="T45" i="1"/>
  <c r="K46" i="1"/>
  <c r="L46" i="1"/>
  <c r="Q46" i="1"/>
  <c r="R46" i="1"/>
  <c r="S46" i="1"/>
  <c r="T46" i="1"/>
  <c r="K47" i="1"/>
  <c r="L47" i="1"/>
  <c r="Q47" i="1"/>
  <c r="R47" i="1"/>
  <c r="S47" i="1"/>
  <c r="T47" i="1"/>
  <c r="K48" i="1"/>
  <c r="L48" i="1"/>
  <c r="Q48" i="1"/>
  <c r="R48" i="1"/>
  <c r="S48" i="1"/>
  <c r="T48" i="1"/>
  <c r="K49" i="1"/>
  <c r="L49" i="1"/>
  <c r="Q49" i="1"/>
  <c r="R49" i="1"/>
  <c r="S49" i="1"/>
  <c r="T49" i="1"/>
  <c r="K50" i="1"/>
  <c r="L50" i="1"/>
  <c r="Q50" i="1"/>
  <c r="R50" i="1"/>
  <c r="S50" i="1"/>
  <c r="T50" i="1"/>
  <c r="K51" i="1"/>
  <c r="L51" i="1"/>
  <c r="Q51" i="1"/>
  <c r="R51" i="1"/>
  <c r="S51" i="1"/>
  <c r="T51" i="1"/>
  <c r="K52" i="1"/>
  <c r="L52" i="1"/>
  <c r="Q52" i="1"/>
  <c r="R52" i="1"/>
  <c r="S52" i="1"/>
  <c r="T52" i="1"/>
  <c r="K53" i="1"/>
  <c r="L53" i="1"/>
  <c r="Q53" i="1"/>
  <c r="R53" i="1"/>
  <c r="S53" i="1"/>
  <c r="T53" i="1"/>
  <c r="K54" i="1"/>
  <c r="L54" i="1"/>
  <c r="Q54" i="1"/>
  <c r="R54" i="1"/>
  <c r="S54" i="1"/>
  <c r="T54" i="1"/>
  <c r="K55" i="1"/>
  <c r="L55" i="1"/>
  <c r="Q55" i="1"/>
  <c r="R55" i="1"/>
  <c r="S55" i="1"/>
  <c r="T55" i="1"/>
  <c r="K56" i="1"/>
  <c r="L56" i="1"/>
  <c r="Q56" i="1"/>
  <c r="R56" i="1"/>
  <c r="S56" i="1"/>
  <c r="T56" i="1"/>
  <c r="K57" i="1"/>
  <c r="L57" i="1"/>
  <c r="Q57" i="1"/>
  <c r="R57" i="1"/>
  <c r="S57" i="1"/>
  <c r="T57" i="1"/>
  <c r="K58" i="1"/>
  <c r="L58" i="1"/>
  <c r="Q58" i="1"/>
  <c r="R58" i="1"/>
  <c r="S58" i="1"/>
  <c r="T58" i="1"/>
  <c r="K59" i="1"/>
  <c r="L59" i="1"/>
  <c r="Q59" i="1"/>
  <c r="R59" i="1"/>
  <c r="S59" i="1"/>
  <c r="T59" i="1"/>
  <c r="K60" i="1"/>
  <c r="L60" i="1"/>
  <c r="Q60" i="1"/>
  <c r="R60" i="1"/>
  <c r="S60" i="1"/>
  <c r="T60" i="1"/>
  <c r="K61" i="1"/>
  <c r="L61" i="1"/>
  <c r="Q61" i="1"/>
  <c r="R61" i="1"/>
  <c r="S61" i="1"/>
  <c r="T61" i="1"/>
  <c r="K62" i="1"/>
  <c r="L62" i="1"/>
  <c r="Q62" i="1"/>
  <c r="R62" i="1"/>
  <c r="S62" i="1"/>
  <c r="T62" i="1"/>
  <c r="K63" i="1"/>
  <c r="L63" i="1"/>
  <c r="Q63" i="1"/>
  <c r="R63" i="1"/>
  <c r="S63" i="1"/>
  <c r="T63" i="1"/>
  <c r="K64" i="1"/>
  <c r="L64" i="1"/>
  <c r="Q64" i="1"/>
  <c r="R64" i="1"/>
  <c r="S64" i="1"/>
  <c r="T64" i="1"/>
  <c r="K65" i="1"/>
  <c r="L65" i="1"/>
  <c r="Q65" i="1"/>
  <c r="R65" i="1"/>
  <c r="S65" i="1"/>
  <c r="T65" i="1"/>
  <c r="K66" i="1"/>
  <c r="L66" i="1"/>
  <c r="Q66" i="1"/>
  <c r="R66" i="1"/>
  <c r="S66" i="1"/>
  <c r="T66" i="1"/>
  <c r="K67" i="1"/>
  <c r="L67" i="1"/>
  <c r="Q67" i="1"/>
  <c r="R67" i="1"/>
  <c r="S67" i="1"/>
  <c r="T67" i="1"/>
  <c r="K68" i="1"/>
  <c r="L68" i="1"/>
  <c r="Q68" i="1"/>
  <c r="R68" i="1"/>
  <c r="S68" i="1"/>
  <c r="T68" i="1"/>
  <c r="K69" i="1"/>
  <c r="L69" i="1"/>
  <c r="Q69" i="1"/>
  <c r="R69" i="1"/>
  <c r="S69" i="1"/>
  <c r="T69" i="1"/>
  <c r="K70" i="1"/>
  <c r="L70" i="1"/>
  <c r="Q70" i="1"/>
  <c r="R70" i="1"/>
  <c r="S70" i="1"/>
  <c r="T70" i="1"/>
  <c r="K71" i="1"/>
  <c r="L71" i="1"/>
  <c r="Q71" i="1"/>
  <c r="R71" i="1"/>
  <c r="S71" i="1"/>
  <c r="T71" i="1"/>
  <c r="K72" i="1"/>
  <c r="L72" i="1"/>
  <c r="Q72" i="1"/>
  <c r="R72" i="1"/>
  <c r="S72" i="1"/>
  <c r="T72" i="1"/>
  <c r="K73" i="1"/>
  <c r="L73" i="1"/>
  <c r="Q73" i="1"/>
  <c r="R73" i="1"/>
  <c r="S73" i="1"/>
  <c r="T73" i="1"/>
  <c r="K74" i="1"/>
  <c r="L74" i="1"/>
  <c r="Q74" i="1"/>
  <c r="R74" i="1"/>
  <c r="S74" i="1"/>
  <c r="T74" i="1"/>
  <c r="K75" i="1"/>
  <c r="L75" i="1"/>
  <c r="Q75" i="1"/>
  <c r="R75" i="1"/>
  <c r="S75" i="1"/>
  <c r="T75" i="1"/>
  <c r="K76" i="1"/>
  <c r="L76" i="1"/>
  <c r="Q76" i="1"/>
  <c r="R76" i="1"/>
  <c r="S76" i="1"/>
  <c r="T76" i="1"/>
  <c r="K77" i="1"/>
  <c r="L77" i="1"/>
  <c r="Q77" i="1"/>
  <c r="R77" i="1"/>
  <c r="S77" i="1"/>
  <c r="T77" i="1"/>
  <c r="K78" i="1"/>
  <c r="L78" i="1"/>
  <c r="Q78" i="1"/>
  <c r="R78" i="1"/>
  <c r="S78" i="1"/>
  <c r="T78" i="1"/>
  <c r="K79" i="1"/>
  <c r="L79" i="1"/>
  <c r="Q79" i="1"/>
  <c r="R79" i="1"/>
  <c r="S79" i="1"/>
  <c r="T79" i="1"/>
  <c r="K80" i="1"/>
  <c r="L80" i="1"/>
  <c r="Q80" i="1"/>
  <c r="R80" i="1"/>
  <c r="S80" i="1"/>
  <c r="T80" i="1"/>
  <c r="K81" i="1"/>
  <c r="L81" i="1"/>
  <c r="Q81" i="1"/>
  <c r="R81" i="1"/>
  <c r="S81" i="1"/>
  <c r="T81" i="1"/>
  <c r="K82" i="1"/>
  <c r="L82" i="1"/>
  <c r="Q82" i="1"/>
  <c r="R82" i="1"/>
  <c r="S82" i="1"/>
  <c r="T82" i="1"/>
  <c r="K83" i="1"/>
  <c r="L83" i="1"/>
  <c r="Q83" i="1"/>
  <c r="R83" i="1"/>
  <c r="S83" i="1"/>
  <c r="T83" i="1"/>
  <c r="K84" i="1"/>
  <c r="L84" i="1"/>
  <c r="Q84" i="1"/>
  <c r="R84" i="1"/>
  <c r="S84" i="1"/>
  <c r="T84" i="1"/>
  <c r="K85" i="1"/>
  <c r="L85" i="1"/>
  <c r="Q85" i="1"/>
  <c r="R85" i="1"/>
  <c r="S85" i="1"/>
  <c r="T85" i="1"/>
  <c r="K86" i="1"/>
  <c r="L86" i="1"/>
  <c r="Q86" i="1"/>
  <c r="R86" i="1"/>
  <c r="S86" i="1"/>
  <c r="T86" i="1"/>
  <c r="K87" i="1"/>
  <c r="L87" i="1"/>
  <c r="Q87" i="1"/>
  <c r="R87" i="1"/>
  <c r="S87" i="1"/>
  <c r="T87" i="1"/>
  <c r="K88" i="1"/>
  <c r="L88" i="1"/>
  <c r="Q88" i="1"/>
  <c r="R88" i="1"/>
  <c r="S88" i="1"/>
  <c r="T88" i="1"/>
  <c r="K89" i="1"/>
  <c r="L89" i="1"/>
  <c r="Q89" i="1"/>
  <c r="R89" i="1"/>
  <c r="S89" i="1"/>
  <c r="T89" i="1"/>
  <c r="K90" i="1"/>
  <c r="L90" i="1"/>
  <c r="Q90" i="1"/>
  <c r="R90" i="1"/>
  <c r="S90" i="1"/>
  <c r="T90" i="1"/>
  <c r="K91" i="1"/>
  <c r="L91" i="1"/>
  <c r="Q91" i="1"/>
  <c r="R91" i="1"/>
  <c r="S91" i="1"/>
  <c r="T91" i="1"/>
  <c r="K92" i="1"/>
  <c r="L92" i="1"/>
  <c r="Q92" i="1"/>
  <c r="R92" i="1"/>
  <c r="S92" i="1"/>
  <c r="T92" i="1"/>
  <c r="K93" i="1"/>
  <c r="L93" i="1"/>
  <c r="Q93" i="1"/>
  <c r="R93" i="1"/>
  <c r="S93" i="1"/>
  <c r="T93" i="1"/>
  <c r="K94" i="1"/>
  <c r="L94" i="1"/>
  <c r="Q94" i="1"/>
  <c r="R94" i="1"/>
  <c r="S94" i="1"/>
  <c r="T94" i="1"/>
  <c r="K95" i="1"/>
  <c r="L95" i="1"/>
  <c r="Q95" i="1"/>
  <c r="R95" i="1"/>
  <c r="S95" i="1"/>
  <c r="T95" i="1"/>
  <c r="K96" i="1"/>
  <c r="L96" i="1"/>
  <c r="Q96" i="1"/>
  <c r="R96" i="1"/>
  <c r="S96" i="1"/>
  <c r="T96" i="1"/>
  <c r="K97" i="1"/>
  <c r="L97" i="1"/>
  <c r="Q97" i="1"/>
  <c r="R97" i="1"/>
  <c r="S97" i="1"/>
  <c r="T97" i="1"/>
  <c r="K98" i="1"/>
  <c r="L98" i="1"/>
  <c r="Q98" i="1"/>
  <c r="R98" i="1"/>
  <c r="S98" i="1"/>
  <c r="T98" i="1"/>
  <c r="K99" i="1"/>
  <c r="L99" i="1"/>
  <c r="Q99" i="1"/>
  <c r="R99" i="1"/>
  <c r="S99" i="1"/>
  <c r="T99" i="1"/>
  <c r="K100" i="1"/>
  <c r="L100" i="1"/>
  <c r="Q100" i="1"/>
  <c r="R100" i="1"/>
  <c r="S100" i="1"/>
  <c r="T100" i="1"/>
  <c r="K101" i="1"/>
  <c r="L101" i="1"/>
  <c r="Q101" i="1"/>
  <c r="R101" i="1"/>
  <c r="S101" i="1"/>
  <c r="T101" i="1"/>
  <c r="K102" i="1"/>
  <c r="L102" i="1"/>
  <c r="Q102" i="1"/>
  <c r="R102" i="1"/>
  <c r="S102" i="1"/>
  <c r="T102" i="1"/>
  <c r="K103" i="1"/>
  <c r="L103" i="1"/>
  <c r="Q103" i="1"/>
  <c r="R103" i="1"/>
  <c r="S103" i="1"/>
  <c r="T103" i="1"/>
  <c r="K104" i="1"/>
  <c r="L104" i="1"/>
  <c r="Q104" i="1"/>
  <c r="R104" i="1"/>
  <c r="S104" i="1"/>
  <c r="T104" i="1"/>
  <c r="K105" i="1"/>
  <c r="L105" i="1"/>
  <c r="Q105" i="1"/>
  <c r="R105" i="1"/>
  <c r="S105" i="1"/>
  <c r="T105" i="1"/>
  <c r="K106" i="1"/>
  <c r="L106" i="1"/>
  <c r="Q106" i="1"/>
  <c r="R106" i="1"/>
  <c r="S106" i="1"/>
  <c r="T106" i="1"/>
  <c r="K107" i="1"/>
  <c r="L107" i="1"/>
  <c r="Q107" i="1"/>
  <c r="R107" i="1"/>
  <c r="S107" i="1"/>
  <c r="T107" i="1"/>
  <c r="K108" i="1"/>
  <c r="L108" i="1"/>
  <c r="Q108" i="1"/>
  <c r="R108" i="1"/>
  <c r="S108" i="1"/>
  <c r="T108" i="1"/>
  <c r="K109" i="1"/>
  <c r="L109" i="1"/>
  <c r="Q109" i="1"/>
  <c r="R109" i="1"/>
  <c r="S109" i="1"/>
  <c r="T109" i="1"/>
  <c r="K110" i="1"/>
  <c r="L110" i="1"/>
  <c r="Q110" i="1"/>
  <c r="R110" i="1"/>
  <c r="S110" i="1"/>
  <c r="T110" i="1"/>
  <c r="K111" i="1"/>
  <c r="L111" i="1"/>
  <c r="Q111" i="1"/>
  <c r="R111" i="1"/>
  <c r="S111" i="1"/>
  <c r="T111" i="1"/>
  <c r="K112" i="1"/>
  <c r="L112" i="1"/>
  <c r="Q112" i="1"/>
  <c r="R112" i="1"/>
  <c r="S112" i="1"/>
  <c r="T112" i="1"/>
  <c r="K113" i="1"/>
  <c r="L113" i="1"/>
  <c r="Q113" i="1"/>
  <c r="R113" i="1"/>
  <c r="S113" i="1"/>
  <c r="T113" i="1"/>
  <c r="K114" i="1"/>
  <c r="L114" i="1"/>
  <c r="Q114" i="1"/>
  <c r="R114" i="1"/>
  <c r="S114" i="1"/>
  <c r="T114" i="1"/>
  <c r="K115" i="1"/>
  <c r="L115" i="1"/>
  <c r="Q115" i="1"/>
  <c r="R115" i="1"/>
  <c r="S115" i="1"/>
  <c r="T115" i="1"/>
  <c r="K116" i="1"/>
  <c r="L116" i="1"/>
  <c r="Q116" i="1"/>
  <c r="R116" i="1"/>
  <c r="S116" i="1"/>
  <c r="T116" i="1"/>
  <c r="K117" i="1"/>
  <c r="L117" i="1"/>
  <c r="Q117" i="1"/>
  <c r="R117" i="1"/>
  <c r="S117" i="1"/>
  <c r="T117" i="1"/>
  <c r="K118" i="1"/>
  <c r="L118" i="1"/>
  <c r="Q118" i="1"/>
  <c r="R118" i="1"/>
  <c r="S118" i="1"/>
  <c r="T118" i="1"/>
  <c r="K119" i="1"/>
  <c r="L119" i="1"/>
  <c r="Q119" i="1"/>
  <c r="R119" i="1"/>
  <c r="S119" i="1"/>
  <c r="T119" i="1"/>
  <c r="K120" i="1"/>
  <c r="L120" i="1"/>
  <c r="Q120" i="1"/>
  <c r="R120" i="1"/>
  <c r="S120" i="1"/>
  <c r="T120" i="1"/>
  <c r="K121" i="1"/>
  <c r="L121" i="1"/>
  <c r="Q121" i="1"/>
  <c r="R121" i="1"/>
  <c r="S121" i="1"/>
  <c r="T121" i="1"/>
  <c r="K122" i="1"/>
  <c r="L122" i="1"/>
  <c r="Q122" i="1"/>
  <c r="R122" i="1"/>
  <c r="S122" i="1"/>
  <c r="T122" i="1"/>
  <c r="K123" i="1"/>
  <c r="L123" i="1"/>
  <c r="Q123" i="1"/>
  <c r="R123" i="1"/>
  <c r="S123" i="1"/>
  <c r="T123" i="1"/>
  <c r="K124" i="1"/>
  <c r="L124" i="1"/>
  <c r="Q124" i="1"/>
  <c r="R124" i="1"/>
  <c r="S124" i="1"/>
  <c r="T124" i="1"/>
  <c r="K125" i="1"/>
  <c r="L125" i="1"/>
  <c r="Q125" i="1"/>
  <c r="R125" i="1"/>
  <c r="S125" i="1"/>
  <c r="T125" i="1"/>
  <c r="K126" i="1"/>
  <c r="L126" i="1"/>
  <c r="Q126" i="1"/>
  <c r="R126" i="1"/>
  <c r="S126" i="1"/>
  <c r="T126" i="1"/>
  <c r="K127" i="1"/>
  <c r="L127" i="1"/>
  <c r="Q127" i="1"/>
  <c r="R127" i="1"/>
  <c r="S127" i="1"/>
  <c r="T127" i="1"/>
  <c r="K128" i="1"/>
  <c r="L128" i="1"/>
  <c r="Q128" i="1"/>
  <c r="R128" i="1"/>
  <c r="S128" i="1"/>
  <c r="T128" i="1"/>
  <c r="K129" i="1"/>
  <c r="L129" i="1"/>
  <c r="Q129" i="1"/>
  <c r="R129" i="1"/>
  <c r="S129" i="1"/>
  <c r="T129" i="1"/>
  <c r="K130" i="1"/>
  <c r="L130" i="1"/>
  <c r="Q130" i="1"/>
  <c r="R130" i="1"/>
  <c r="S130" i="1"/>
  <c r="T130" i="1"/>
  <c r="K131" i="1"/>
  <c r="L131" i="1"/>
  <c r="Q131" i="1"/>
  <c r="R131" i="1"/>
  <c r="S131" i="1"/>
  <c r="T131" i="1"/>
  <c r="K132" i="1"/>
  <c r="L132" i="1"/>
  <c r="Q132" i="1"/>
  <c r="R132" i="1"/>
  <c r="S132" i="1"/>
  <c r="T132" i="1"/>
  <c r="K133" i="1"/>
  <c r="L133" i="1"/>
  <c r="Q133" i="1"/>
  <c r="R133" i="1"/>
  <c r="S133" i="1"/>
  <c r="T133" i="1"/>
  <c r="K134" i="1"/>
  <c r="L134" i="1"/>
  <c r="Q134" i="1"/>
  <c r="R134" i="1"/>
  <c r="S134" i="1"/>
  <c r="T134" i="1"/>
  <c r="K135" i="1"/>
  <c r="L135" i="1"/>
  <c r="Q135" i="1"/>
  <c r="R135" i="1"/>
  <c r="S135" i="1"/>
  <c r="T135" i="1"/>
  <c r="K136" i="1"/>
  <c r="L136" i="1"/>
  <c r="Q136" i="1"/>
  <c r="R136" i="1"/>
  <c r="S136" i="1"/>
  <c r="T136" i="1"/>
  <c r="K137" i="1"/>
  <c r="L137" i="1"/>
  <c r="Q137" i="1"/>
  <c r="R137" i="1"/>
  <c r="S137" i="1"/>
  <c r="T137" i="1"/>
  <c r="K138" i="1"/>
  <c r="L138" i="1"/>
  <c r="Q138" i="1"/>
  <c r="R138" i="1"/>
  <c r="S138" i="1"/>
  <c r="T138" i="1"/>
  <c r="K139" i="1"/>
  <c r="L139" i="1"/>
  <c r="Q139" i="1"/>
  <c r="R139" i="1"/>
  <c r="S139" i="1"/>
  <c r="T139" i="1"/>
  <c r="K140" i="1"/>
  <c r="L140" i="1"/>
  <c r="Q140" i="1"/>
  <c r="R140" i="1"/>
  <c r="S140" i="1"/>
  <c r="T140" i="1"/>
  <c r="K141" i="1"/>
  <c r="L141" i="1"/>
  <c r="Q141" i="1"/>
  <c r="R141" i="1"/>
  <c r="S141" i="1"/>
  <c r="T141" i="1"/>
  <c r="K142" i="1"/>
  <c r="L142" i="1"/>
  <c r="Q142" i="1"/>
  <c r="R142" i="1"/>
  <c r="S142" i="1"/>
  <c r="T142" i="1"/>
  <c r="K143" i="1"/>
  <c r="L143" i="1"/>
  <c r="Q143" i="1"/>
  <c r="R143" i="1"/>
  <c r="S143" i="1"/>
  <c r="T143" i="1"/>
  <c r="K144" i="1"/>
  <c r="L144" i="1"/>
  <c r="Q144" i="1"/>
  <c r="R144" i="1"/>
  <c r="S144" i="1"/>
  <c r="T144" i="1"/>
  <c r="K145" i="1"/>
  <c r="L145" i="1"/>
  <c r="Q145" i="1"/>
  <c r="R145" i="1"/>
  <c r="S145" i="1"/>
  <c r="T145" i="1"/>
  <c r="K146" i="1"/>
  <c r="L146" i="1"/>
  <c r="Q146" i="1"/>
  <c r="R146" i="1"/>
  <c r="S146" i="1"/>
  <c r="T146" i="1"/>
  <c r="K147" i="1"/>
  <c r="L147" i="1"/>
  <c r="Q147" i="1"/>
  <c r="R147" i="1"/>
  <c r="S147" i="1"/>
  <c r="T147" i="1"/>
  <c r="K148" i="1"/>
  <c r="L148" i="1"/>
  <c r="Q148" i="1"/>
  <c r="R148" i="1"/>
  <c r="S148" i="1"/>
  <c r="T148" i="1"/>
  <c r="K149" i="1"/>
  <c r="L149" i="1"/>
  <c r="Q149" i="1"/>
  <c r="R149" i="1"/>
  <c r="S149" i="1"/>
  <c r="T149" i="1"/>
  <c r="K150" i="1"/>
  <c r="L150" i="1"/>
  <c r="Q150" i="1"/>
  <c r="R150" i="1"/>
  <c r="S150" i="1"/>
  <c r="T150" i="1"/>
  <c r="K151" i="1"/>
  <c r="L151" i="1"/>
  <c r="Q151" i="1"/>
  <c r="R151" i="1"/>
  <c r="S151" i="1"/>
  <c r="T151" i="1"/>
  <c r="K152" i="1"/>
  <c r="L152" i="1"/>
  <c r="Q152" i="1"/>
  <c r="R152" i="1"/>
  <c r="S152" i="1"/>
  <c r="T152" i="1"/>
  <c r="K153" i="1"/>
  <c r="L153" i="1"/>
  <c r="Q153" i="1"/>
  <c r="R153" i="1"/>
  <c r="S153" i="1"/>
  <c r="T153" i="1"/>
  <c r="K154" i="1"/>
  <c r="L154" i="1"/>
  <c r="Q154" i="1"/>
  <c r="R154" i="1"/>
  <c r="S154" i="1"/>
  <c r="T154" i="1"/>
  <c r="K155" i="1"/>
  <c r="L155" i="1"/>
  <c r="Q155" i="1"/>
  <c r="R155" i="1"/>
  <c r="S155" i="1"/>
  <c r="T155" i="1"/>
  <c r="K156" i="1"/>
  <c r="L156" i="1"/>
  <c r="Q156" i="1"/>
  <c r="R156" i="1"/>
  <c r="S156" i="1"/>
  <c r="T156" i="1"/>
  <c r="K157" i="1"/>
  <c r="L157" i="1"/>
  <c r="Q157" i="1"/>
  <c r="R157" i="1"/>
  <c r="S157" i="1"/>
  <c r="T157" i="1"/>
  <c r="K158" i="1"/>
  <c r="L158" i="1"/>
  <c r="Q158" i="1"/>
  <c r="R158" i="1"/>
  <c r="S158" i="1"/>
  <c r="T158" i="1"/>
  <c r="K159" i="1"/>
  <c r="L159" i="1"/>
  <c r="Q159" i="1"/>
  <c r="R159" i="1"/>
  <c r="S159" i="1"/>
  <c r="T159" i="1"/>
  <c r="K160" i="1"/>
  <c r="L160" i="1"/>
  <c r="Q160" i="1"/>
  <c r="R160" i="1"/>
  <c r="S160" i="1"/>
  <c r="T160" i="1"/>
  <c r="K161" i="1"/>
  <c r="L161" i="1"/>
  <c r="Q161" i="1"/>
  <c r="R161" i="1"/>
  <c r="S161" i="1"/>
  <c r="T161" i="1"/>
  <c r="K162" i="1"/>
  <c r="L162" i="1"/>
  <c r="Q162" i="1"/>
  <c r="R162" i="1"/>
  <c r="S162" i="1"/>
  <c r="T162" i="1"/>
  <c r="K163" i="1"/>
  <c r="L163" i="1"/>
  <c r="Q163" i="1"/>
  <c r="R163" i="1"/>
  <c r="S163" i="1"/>
  <c r="T163" i="1"/>
  <c r="K164" i="1"/>
  <c r="L164" i="1"/>
  <c r="Q164" i="1"/>
  <c r="R164" i="1"/>
  <c r="S164" i="1"/>
  <c r="T164" i="1"/>
  <c r="K165" i="1"/>
  <c r="L165" i="1"/>
  <c r="Q165" i="1"/>
  <c r="R165" i="1"/>
  <c r="S165" i="1"/>
  <c r="T165" i="1"/>
  <c r="K166" i="1"/>
  <c r="L166" i="1"/>
  <c r="Q166" i="1"/>
  <c r="R166" i="1"/>
  <c r="S166" i="1"/>
  <c r="T166" i="1"/>
  <c r="K167" i="1"/>
  <c r="L167" i="1"/>
  <c r="Q167" i="1"/>
  <c r="R167" i="1"/>
  <c r="S167" i="1"/>
  <c r="T167" i="1"/>
  <c r="K168" i="1"/>
  <c r="L168" i="1"/>
  <c r="Q168" i="1"/>
  <c r="R168" i="1"/>
  <c r="S168" i="1"/>
  <c r="T168" i="1"/>
  <c r="K169" i="1"/>
  <c r="L169" i="1"/>
  <c r="Q169" i="1"/>
  <c r="R169" i="1"/>
  <c r="S169" i="1"/>
  <c r="T169" i="1"/>
  <c r="K170" i="1"/>
  <c r="L170" i="1"/>
  <c r="Q170" i="1"/>
  <c r="R170" i="1"/>
  <c r="S170" i="1"/>
  <c r="T170" i="1"/>
  <c r="K171" i="1"/>
  <c r="L171" i="1"/>
  <c r="Q171" i="1"/>
  <c r="R171" i="1"/>
  <c r="S171" i="1"/>
  <c r="T171" i="1"/>
  <c r="K172" i="1"/>
  <c r="L172" i="1"/>
  <c r="Q172" i="1"/>
  <c r="R172" i="1"/>
  <c r="S172" i="1"/>
  <c r="T172" i="1"/>
  <c r="K173" i="1"/>
  <c r="L173" i="1"/>
  <c r="Q173" i="1"/>
  <c r="R173" i="1"/>
  <c r="S173" i="1"/>
  <c r="T173" i="1"/>
  <c r="K174" i="1"/>
  <c r="L174" i="1"/>
  <c r="Q174" i="1"/>
  <c r="R174" i="1"/>
  <c r="S174" i="1"/>
  <c r="T174" i="1"/>
  <c r="K175" i="1"/>
  <c r="L175" i="1"/>
  <c r="Q175" i="1"/>
  <c r="R175" i="1"/>
  <c r="S175" i="1"/>
  <c r="T175" i="1"/>
  <c r="K176" i="1"/>
  <c r="L176" i="1"/>
  <c r="Q176" i="1"/>
  <c r="R176" i="1"/>
  <c r="S176" i="1"/>
  <c r="T176" i="1"/>
  <c r="K177" i="1"/>
  <c r="L177" i="1"/>
  <c r="Q177" i="1"/>
  <c r="R177" i="1"/>
  <c r="S177" i="1"/>
  <c r="T177" i="1"/>
  <c r="K178" i="1"/>
  <c r="L178" i="1"/>
  <c r="Q178" i="1"/>
  <c r="R178" i="1"/>
  <c r="S178" i="1"/>
  <c r="T178" i="1"/>
  <c r="K179" i="1"/>
  <c r="L179" i="1"/>
  <c r="Q179" i="1"/>
  <c r="R179" i="1"/>
  <c r="S179" i="1"/>
  <c r="T179" i="1"/>
  <c r="K180" i="1"/>
  <c r="L180" i="1"/>
  <c r="Q180" i="1"/>
  <c r="R180" i="1"/>
  <c r="S180" i="1"/>
  <c r="T180" i="1"/>
  <c r="K181" i="1"/>
  <c r="L181" i="1"/>
  <c r="Q181" i="1"/>
  <c r="R181" i="1"/>
  <c r="S181" i="1"/>
  <c r="T181" i="1"/>
  <c r="K182" i="1"/>
  <c r="L182" i="1"/>
  <c r="Q182" i="1"/>
  <c r="R182" i="1"/>
  <c r="S182" i="1"/>
  <c r="T182" i="1"/>
  <c r="K183" i="1"/>
  <c r="L183" i="1"/>
  <c r="Q183" i="1"/>
  <c r="R183" i="1"/>
  <c r="S183" i="1"/>
  <c r="T183" i="1"/>
  <c r="K184" i="1"/>
  <c r="L184" i="1"/>
  <c r="Q184" i="1"/>
  <c r="R184" i="1"/>
  <c r="S184" i="1"/>
  <c r="T184" i="1"/>
  <c r="K185" i="1"/>
  <c r="L185" i="1"/>
  <c r="Q185" i="1"/>
  <c r="R185" i="1"/>
  <c r="S185" i="1"/>
  <c r="T185" i="1"/>
  <c r="K186" i="1"/>
  <c r="L186" i="1"/>
  <c r="Q186" i="1"/>
  <c r="R186" i="1"/>
  <c r="S186" i="1"/>
  <c r="T186" i="1"/>
  <c r="K187" i="1"/>
  <c r="L187" i="1"/>
  <c r="Q187" i="1"/>
  <c r="R187" i="1"/>
  <c r="S187" i="1"/>
  <c r="T187" i="1"/>
  <c r="K188" i="1"/>
  <c r="L188" i="1"/>
  <c r="Q188" i="1"/>
  <c r="R188" i="1"/>
  <c r="S188" i="1"/>
  <c r="T188" i="1"/>
  <c r="K189" i="1"/>
  <c r="L189" i="1"/>
  <c r="Q189" i="1"/>
  <c r="R189" i="1"/>
  <c r="S189" i="1"/>
  <c r="T189" i="1"/>
  <c r="K190" i="1"/>
  <c r="L190" i="1"/>
  <c r="Q190" i="1"/>
  <c r="R190" i="1"/>
  <c r="S190" i="1"/>
  <c r="T190" i="1"/>
  <c r="K191" i="1"/>
  <c r="L191" i="1"/>
  <c r="Q191" i="1"/>
  <c r="R191" i="1"/>
  <c r="S191" i="1"/>
  <c r="T191" i="1"/>
  <c r="K192" i="1"/>
  <c r="L192" i="1"/>
  <c r="Q192" i="1"/>
  <c r="R192" i="1"/>
  <c r="S192" i="1"/>
  <c r="T192" i="1"/>
  <c r="K193" i="1"/>
  <c r="L193" i="1"/>
  <c r="Q193" i="1"/>
  <c r="R193" i="1"/>
  <c r="S193" i="1"/>
  <c r="T193" i="1"/>
  <c r="K194" i="1"/>
  <c r="L194" i="1"/>
  <c r="Q194" i="1"/>
  <c r="R194" i="1"/>
  <c r="S194" i="1"/>
  <c r="T194" i="1"/>
  <c r="K195" i="1"/>
  <c r="L195" i="1"/>
  <c r="Q195" i="1"/>
  <c r="R195" i="1"/>
  <c r="S195" i="1"/>
  <c r="T195" i="1"/>
  <c r="K196" i="1"/>
  <c r="L196" i="1"/>
  <c r="Q196" i="1"/>
  <c r="R196" i="1"/>
  <c r="S196" i="1"/>
  <c r="T196" i="1"/>
  <c r="K197" i="1"/>
  <c r="L197" i="1"/>
  <c r="Q197" i="1"/>
  <c r="R197" i="1"/>
  <c r="S197" i="1"/>
  <c r="T197" i="1"/>
  <c r="K198" i="1"/>
  <c r="L198" i="1"/>
  <c r="Q198" i="1"/>
  <c r="R198" i="1"/>
  <c r="S198" i="1"/>
  <c r="T198" i="1"/>
  <c r="K199" i="1"/>
  <c r="L199" i="1"/>
  <c r="Q199" i="1"/>
  <c r="R199" i="1"/>
  <c r="S199" i="1"/>
  <c r="T199" i="1"/>
  <c r="K200" i="1"/>
  <c r="L200" i="1"/>
  <c r="Q200" i="1"/>
  <c r="R200" i="1"/>
  <c r="S200" i="1"/>
  <c r="T200" i="1"/>
  <c r="K201" i="1"/>
  <c r="L201" i="1"/>
  <c r="Q201" i="1"/>
  <c r="R201" i="1"/>
  <c r="S201" i="1"/>
  <c r="T201" i="1"/>
  <c r="K202" i="1"/>
  <c r="L202" i="1"/>
  <c r="Q202" i="1"/>
  <c r="R202" i="1"/>
  <c r="S202" i="1"/>
  <c r="T202" i="1"/>
  <c r="K203" i="1"/>
  <c r="L203" i="1"/>
  <c r="Q203" i="1"/>
  <c r="R203" i="1"/>
  <c r="S203" i="1"/>
  <c r="T203" i="1"/>
  <c r="K204" i="1"/>
  <c r="L204" i="1"/>
  <c r="Q204" i="1"/>
  <c r="R204" i="1"/>
  <c r="S204" i="1"/>
  <c r="T204" i="1"/>
  <c r="K205" i="1"/>
  <c r="L205" i="1"/>
  <c r="Q205" i="1"/>
  <c r="R205" i="1"/>
  <c r="S205" i="1"/>
  <c r="T205" i="1"/>
  <c r="K206" i="1"/>
  <c r="L206" i="1"/>
  <c r="Q206" i="1"/>
  <c r="R206" i="1"/>
  <c r="S206" i="1"/>
  <c r="T206" i="1"/>
  <c r="K207" i="1"/>
  <c r="L207" i="1"/>
  <c r="Q207" i="1"/>
  <c r="R207" i="1"/>
  <c r="S207" i="1"/>
  <c r="T207" i="1"/>
  <c r="K208" i="1"/>
  <c r="L208" i="1"/>
  <c r="Q208" i="1"/>
  <c r="R208" i="1"/>
  <c r="S208" i="1"/>
  <c r="T208" i="1"/>
  <c r="K209" i="1"/>
  <c r="L209" i="1"/>
  <c r="Q209" i="1"/>
  <c r="R209" i="1"/>
  <c r="S209" i="1"/>
  <c r="T209" i="1"/>
  <c r="K210" i="1"/>
  <c r="L210" i="1"/>
  <c r="Q210" i="1"/>
  <c r="R210" i="1"/>
  <c r="S210" i="1"/>
  <c r="T210" i="1"/>
  <c r="K211" i="1"/>
  <c r="L211" i="1"/>
  <c r="Q211" i="1"/>
  <c r="R211" i="1"/>
  <c r="S211" i="1"/>
  <c r="T211" i="1"/>
  <c r="K212" i="1"/>
  <c r="L212" i="1"/>
  <c r="Q212" i="1"/>
  <c r="R212" i="1"/>
  <c r="S212" i="1"/>
  <c r="T212" i="1"/>
  <c r="K213" i="1"/>
  <c r="L213" i="1"/>
  <c r="Q213" i="1"/>
  <c r="R213" i="1"/>
  <c r="S213" i="1"/>
  <c r="T213" i="1"/>
  <c r="K214" i="1"/>
  <c r="L214" i="1"/>
  <c r="Q214" i="1"/>
  <c r="R214" i="1"/>
  <c r="S214" i="1"/>
  <c r="T214" i="1"/>
  <c r="K215" i="1"/>
  <c r="L215" i="1"/>
  <c r="Q215" i="1"/>
  <c r="R215" i="1"/>
  <c r="S215" i="1"/>
  <c r="T215" i="1"/>
  <c r="K216" i="1"/>
  <c r="L216" i="1"/>
  <c r="Q216" i="1"/>
  <c r="R216" i="1"/>
  <c r="S216" i="1"/>
  <c r="T216" i="1"/>
  <c r="K217" i="1"/>
  <c r="L217" i="1"/>
  <c r="Q217" i="1"/>
  <c r="R217" i="1"/>
  <c r="S217" i="1"/>
  <c r="T217" i="1"/>
  <c r="K218" i="1"/>
  <c r="L218" i="1"/>
  <c r="Q218" i="1"/>
  <c r="R218" i="1"/>
  <c r="S218" i="1"/>
  <c r="T218" i="1"/>
  <c r="K219" i="1"/>
  <c r="L219" i="1"/>
  <c r="Q219" i="1"/>
  <c r="R219" i="1"/>
  <c r="S219" i="1"/>
  <c r="T219" i="1"/>
  <c r="K220" i="1"/>
  <c r="L220" i="1"/>
  <c r="Q220" i="1"/>
  <c r="R220" i="1"/>
  <c r="S220" i="1"/>
  <c r="T220" i="1"/>
  <c r="K221" i="1"/>
  <c r="L221" i="1"/>
  <c r="Q221" i="1"/>
  <c r="R221" i="1"/>
  <c r="S221" i="1"/>
  <c r="T221" i="1"/>
  <c r="K222" i="1"/>
  <c r="L222" i="1"/>
  <c r="Q222" i="1"/>
  <c r="R222" i="1"/>
  <c r="S222" i="1"/>
  <c r="T222" i="1"/>
  <c r="K223" i="1"/>
  <c r="L223" i="1"/>
  <c r="Q223" i="1"/>
  <c r="R223" i="1"/>
  <c r="S223" i="1"/>
  <c r="T223" i="1"/>
  <c r="K224" i="1"/>
  <c r="L224" i="1"/>
  <c r="Q224" i="1"/>
  <c r="R224" i="1"/>
  <c r="S224" i="1"/>
  <c r="T224" i="1"/>
  <c r="K225" i="1"/>
  <c r="L225" i="1"/>
  <c r="Q225" i="1"/>
  <c r="R225" i="1"/>
  <c r="S225" i="1"/>
  <c r="T225" i="1"/>
  <c r="K226" i="1"/>
  <c r="L226" i="1"/>
  <c r="Q226" i="1"/>
  <c r="R226" i="1"/>
  <c r="S226" i="1"/>
  <c r="T226" i="1"/>
  <c r="K227" i="1"/>
  <c r="L227" i="1"/>
  <c r="Q227" i="1"/>
  <c r="R227" i="1"/>
  <c r="S227" i="1"/>
  <c r="T227" i="1"/>
  <c r="K228" i="1"/>
  <c r="L228" i="1"/>
  <c r="Q228" i="1"/>
  <c r="R228" i="1"/>
  <c r="S228" i="1"/>
  <c r="T228" i="1"/>
  <c r="K229" i="1"/>
  <c r="L229" i="1"/>
  <c r="Q229" i="1"/>
  <c r="R229" i="1"/>
  <c r="S229" i="1"/>
  <c r="T229" i="1"/>
  <c r="K230" i="1"/>
  <c r="L230" i="1"/>
  <c r="Q230" i="1"/>
  <c r="R230" i="1"/>
  <c r="S230" i="1"/>
  <c r="T230" i="1"/>
  <c r="K231" i="1"/>
  <c r="L231" i="1"/>
  <c r="Q231" i="1"/>
  <c r="R231" i="1"/>
  <c r="S231" i="1"/>
  <c r="T231" i="1"/>
  <c r="K232" i="1"/>
  <c r="L232" i="1"/>
  <c r="Q232" i="1"/>
  <c r="R232" i="1"/>
  <c r="S232" i="1"/>
  <c r="T232" i="1"/>
  <c r="K233" i="1"/>
  <c r="L233" i="1"/>
  <c r="Q233" i="1"/>
  <c r="R233" i="1"/>
  <c r="S233" i="1"/>
  <c r="T233" i="1"/>
  <c r="K234" i="1"/>
  <c r="L234" i="1"/>
  <c r="Q234" i="1"/>
  <c r="R234" i="1"/>
  <c r="S234" i="1"/>
  <c r="T234" i="1"/>
  <c r="K235" i="1"/>
  <c r="L235" i="1"/>
  <c r="Q235" i="1"/>
  <c r="R235" i="1"/>
  <c r="S235" i="1"/>
  <c r="T235" i="1"/>
  <c r="K236" i="1"/>
  <c r="L236" i="1"/>
  <c r="Q236" i="1"/>
  <c r="R236" i="1"/>
  <c r="S236" i="1"/>
  <c r="T236" i="1"/>
  <c r="K237" i="1"/>
  <c r="L237" i="1"/>
  <c r="Q237" i="1"/>
  <c r="R237" i="1"/>
  <c r="S237" i="1"/>
  <c r="T237" i="1"/>
  <c r="K238" i="1"/>
  <c r="L238" i="1"/>
  <c r="Q238" i="1"/>
  <c r="R238" i="1"/>
  <c r="S238" i="1"/>
  <c r="T238" i="1"/>
  <c r="K239" i="1"/>
  <c r="L239" i="1"/>
  <c r="Q239" i="1"/>
  <c r="R239" i="1"/>
  <c r="S239" i="1"/>
  <c r="T239" i="1"/>
  <c r="K240" i="1"/>
  <c r="L240" i="1"/>
  <c r="Q240" i="1"/>
  <c r="R240" i="1"/>
  <c r="S240" i="1"/>
  <c r="T240" i="1"/>
  <c r="K241" i="1"/>
  <c r="L241" i="1"/>
  <c r="Q241" i="1"/>
  <c r="R241" i="1"/>
  <c r="S241" i="1"/>
  <c r="T241" i="1"/>
  <c r="K242" i="1"/>
  <c r="L242" i="1"/>
  <c r="Q242" i="1"/>
  <c r="R242" i="1"/>
  <c r="S242" i="1"/>
  <c r="T242" i="1"/>
  <c r="K243" i="1"/>
  <c r="L243" i="1"/>
  <c r="Q243" i="1"/>
  <c r="R243" i="1"/>
  <c r="S243" i="1"/>
  <c r="T243" i="1"/>
  <c r="K244" i="1"/>
  <c r="L244" i="1"/>
  <c r="Q244" i="1"/>
  <c r="R244" i="1"/>
  <c r="S244" i="1"/>
  <c r="T244" i="1"/>
  <c r="K245" i="1"/>
  <c r="L245" i="1"/>
  <c r="Q245" i="1"/>
  <c r="R245" i="1"/>
  <c r="S245" i="1"/>
  <c r="T245" i="1"/>
  <c r="K246" i="1"/>
  <c r="L246" i="1"/>
  <c r="Q246" i="1"/>
  <c r="R246" i="1"/>
  <c r="S246" i="1"/>
  <c r="T246" i="1"/>
  <c r="K247" i="1"/>
  <c r="L247" i="1"/>
  <c r="Q247" i="1"/>
  <c r="R247" i="1"/>
  <c r="S247" i="1"/>
  <c r="T247" i="1"/>
  <c r="K248" i="1"/>
  <c r="L248" i="1"/>
  <c r="Q248" i="1"/>
  <c r="R248" i="1"/>
  <c r="S248" i="1"/>
  <c r="T248" i="1"/>
  <c r="K249" i="1"/>
  <c r="L249" i="1"/>
  <c r="Q249" i="1"/>
  <c r="R249" i="1"/>
  <c r="S249" i="1"/>
  <c r="T249" i="1"/>
  <c r="K250" i="1"/>
  <c r="L250" i="1"/>
  <c r="Q250" i="1"/>
  <c r="R250" i="1"/>
  <c r="S250" i="1"/>
  <c r="T250" i="1"/>
  <c r="K251" i="1"/>
  <c r="L251" i="1"/>
  <c r="Q251" i="1"/>
  <c r="R251" i="1"/>
  <c r="S251" i="1"/>
  <c r="T251" i="1"/>
  <c r="K252" i="1"/>
  <c r="L252" i="1"/>
  <c r="Q252" i="1"/>
  <c r="R252" i="1"/>
  <c r="S252" i="1"/>
  <c r="T252" i="1"/>
  <c r="K253" i="1"/>
  <c r="L253" i="1"/>
  <c r="Q253" i="1"/>
  <c r="R253" i="1"/>
  <c r="S253" i="1"/>
  <c r="T253" i="1"/>
  <c r="K254" i="1"/>
  <c r="L254" i="1"/>
  <c r="Q254" i="1"/>
  <c r="R254" i="1"/>
  <c r="S254" i="1"/>
  <c r="T254" i="1"/>
  <c r="K255" i="1"/>
  <c r="L255" i="1"/>
  <c r="Q255" i="1"/>
  <c r="R255" i="1"/>
  <c r="S255" i="1"/>
  <c r="T255" i="1"/>
  <c r="K256" i="1"/>
  <c r="L256" i="1"/>
  <c r="Q256" i="1"/>
  <c r="R256" i="1"/>
  <c r="S256" i="1"/>
  <c r="T256" i="1"/>
  <c r="K257" i="1"/>
  <c r="L257" i="1"/>
  <c r="Q257" i="1"/>
  <c r="R257" i="1"/>
  <c r="S257" i="1"/>
  <c r="T257" i="1"/>
  <c r="K258" i="1"/>
  <c r="L258" i="1"/>
  <c r="Q258" i="1"/>
  <c r="R258" i="1"/>
  <c r="S258" i="1"/>
  <c r="T258" i="1"/>
  <c r="K259" i="1"/>
  <c r="L259" i="1"/>
  <c r="Q259" i="1"/>
  <c r="R259" i="1"/>
  <c r="S259" i="1"/>
  <c r="T259" i="1"/>
  <c r="K260" i="1"/>
  <c r="L260" i="1"/>
  <c r="Q260" i="1"/>
  <c r="R260" i="1"/>
  <c r="S260" i="1"/>
  <c r="T260" i="1"/>
  <c r="K261" i="1"/>
  <c r="L261" i="1"/>
  <c r="Q261" i="1"/>
  <c r="R261" i="1"/>
  <c r="S261" i="1"/>
  <c r="T261" i="1"/>
  <c r="K262" i="1"/>
  <c r="L262" i="1"/>
  <c r="Q262" i="1"/>
  <c r="R262" i="1"/>
  <c r="S262" i="1"/>
  <c r="T262" i="1"/>
  <c r="K263" i="1"/>
  <c r="L263" i="1"/>
  <c r="Q263" i="1"/>
  <c r="R263" i="1"/>
  <c r="S263" i="1"/>
  <c r="T263" i="1"/>
  <c r="K264" i="1"/>
  <c r="L264" i="1"/>
  <c r="Q264" i="1"/>
  <c r="R264" i="1"/>
  <c r="S264" i="1"/>
  <c r="T264" i="1"/>
  <c r="K265" i="1"/>
  <c r="L265" i="1"/>
  <c r="Q265" i="1"/>
  <c r="R265" i="1"/>
  <c r="S265" i="1"/>
  <c r="T265" i="1"/>
  <c r="K266" i="1"/>
  <c r="L266" i="1"/>
  <c r="Q266" i="1"/>
  <c r="R266" i="1"/>
  <c r="S266" i="1"/>
  <c r="T266" i="1"/>
  <c r="K267" i="1"/>
  <c r="L267" i="1"/>
  <c r="Q267" i="1"/>
  <c r="R267" i="1"/>
  <c r="S267" i="1"/>
  <c r="T267" i="1"/>
  <c r="K268" i="1"/>
  <c r="L268" i="1"/>
  <c r="Q268" i="1"/>
  <c r="R268" i="1"/>
  <c r="S268" i="1"/>
  <c r="T268" i="1"/>
  <c r="K269" i="1"/>
  <c r="L269" i="1"/>
  <c r="Q269" i="1"/>
  <c r="R269" i="1"/>
  <c r="S269" i="1"/>
  <c r="T269" i="1"/>
  <c r="K270" i="1"/>
  <c r="L270" i="1"/>
  <c r="Q270" i="1"/>
  <c r="R270" i="1"/>
  <c r="S270" i="1"/>
  <c r="T270" i="1"/>
  <c r="K271" i="1"/>
  <c r="L271" i="1"/>
  <c r="Q271" i="1"/>
  <c r="R271" i="1"/>
  <c r="S271" i="1"/>
  <c r="T271" i="1"/>
  <c r="K272" i="1"/>
  <c r="L272" i="1"/>
  <c r="Q272" i="1"/>
  <c r="R272" i="1"/>
  <c r="S272" i="1"/>
  <c r="T272" i="1"/>
  <c r="K273" i="1"/>
  <c r="L273" i="1"/>
  <c r="Q273" i="1"/>
  <c r="R273" i="1"/>
  <c r="S273" i="1"/>
  <c r="T273" i="1"/>
  <c r="K274" i="1"/>
  <c r="L274" i="1"/>
  <c r="Q274" i="1"/>
  <c r="R274" i="1"/>
  <c r="S274" i="1"/>
  <c r="T274" i="1"/>
  <c r="K275" i="1"/>
  <c r="L275" i="1"/>
  <c r="Q275" i="1"/>
  <c r="R275" i="1"/>
  <c r="S275" i="1"/>
  <c r="T275" i="1"/>
  <c r="K276" i="1"/>
  <c r="L276" i="1"/>
  <c r="Q276" i="1"/>
  <c r="R276" i="1"/>
  <c r="S276" i="1"/>
  <c r="T276" i="1"/>
  <c r="K277" i="1"/>
  <c r="L277" i="1"/>
  <c r="Q277" i="1"/>
  <c r="R277" i="1"/>
  <c r="S277" i="1"/>
  <c r="T277" i="1"/>
  <c r="K278" i="1"/>
  <c r="L278" i="1"/>
  <c r="Q278" i="1"/>
  <c r="R278" i="1"/>
  <c r="S278" i="1"/>
  <c r="T278" i="1"/>
  <c r="K279" i="1"/>
  <c r="L279" i="1"/>
  <c r="Q279" i="1"/>
  <c r="R279" i="1"/>
  <c r="S279" i="1"/>
  <c r="T279" i="1"/>
  <c r="K280" i="1"/>
  <c r="L280" i="1"/>
  <c r="Q280" i="1"/>
  <c r="R280" i="1"/>
  <c r="S280" i="1"/>
  <c r="T280" i="1"/>
  <c r="K281" i="1"/>
  <c r="L281" i="1"/>
  <c r="Q281" i="1"/>
  <c r="R281" i="1"/>
  <c r="S281" i="1"/>
  <c r="T281" i="1"/>
  <c r="K282" i="1"/>
  <c r="L282" i="1"/>
  <c r="Q282" i="1"/>
  <c r="R282" i="1"/>
  <c r="S282" i="1"/>
  <c r="T282" i="1"/>
  <c r="K283" i="1"/>
  <c r="L283" i="1"/>
  <c r="Q283" i="1"/>
  <c r="R283" i="1"/>
  <c r="S283" i="1"/>
  <c r="T283" i="1"/>
  <c r="K284" i="1"/>
  <c r="L284" i="1"/>
  <c r="Q284" i="1"/>
  <c r="R284" i="1"/>
  <c r="S284" i="1"/>
  <c r="T284" i="1"/>
  <c r="K285" i="1"/>
  <c r="L285" i="1"/>
  <c r="Q285" i="1"/>
  <c r="R285" i="1"/>
  <c r="S285" i="1"/>
  <c r="T285" i="1"/>
  <c r="K286" i="1"/>
  <c r="L286" i="1"/>
  <c r="Q286" i="1"/>
  <c r="R286" i="1"/>
  <c r="S286" i="1"/>
  <c r="T286" i="1"/>
  <c r="K287" i="1"/>
  <c r="L287" i="1"/>
  <c r="Q287" i="1"/>
  <c r="R287" i="1"/>
  <c r="S287" i="1"/>
  <c r="T287" i="1"/>
  <c r="K288" i="1"/>
  <c r="L288" i="1"/>
  <c r="Q288" i="1"/>
  <c r="R288" i="1"/>
  <c r="S288" i="1"/>
  <c r="T288" i="1"/>
  <c r="K289" i="1"/>
  <c r="L289" i="1"/>
  <c r="Q289" i="1"/>
  <c r="R289" i="1"/>
  <c r="S289" i="1"/>
  <c r="T289" i="1"/>
  <c r="K290" i="1"/>
  <c r="L290" i="1"/>
  <c r="Q290" i="1"/>
  <c r="R290" i="1"/>
  <c r="S290" i="1"/>
  <c r="T290" i="1"/>
  <c r="K291" i="1"/>
  <c r="L291" i="1"/>
  <c r="Q291" i="1"/>
  <c r="R291" i="1"/>
  <c r="S291" i="1"/>
  <c r="T291" i="1"/>
  <c r="K292" i="1"/>
  <c r="L292" i="1"/>
  <c r="Q292" i="1"/>
  <c r="R292" i="1"/>
  <c r="S292" i="1"/>
  <c r="T292" i="1"/>
  <c r="K293" i="1"/>
  <c r="L293" i="1"/>
  <c r="Q293" i="1"/>
  <c r="R293" i="1"/>
  <c r="S293" i="1"/>
  <c r="T293" i="1"/>
  <c r="K294" i="1"/>
  <c r="L294" i="1"/>
  <c r="Q294" i="1"/>
  <c r="R294" i="1"/>
  <c r="S294" i="1"/>
  <c r="T294" i="1"/>
  <c r="K295" i="1"/>
  <c r="L295" i="1"/>
  <c r="Q295" i="1"/>
  <c r="R295" i="1"/>
  <c r="S295" i="1"/>
  <c r="T295" i="1"/>
  <c r="K296" i="1"/>
  <c r="L296" i="1"/>
  <c r="Q296" i="1"/>
  <c r="R296" i="1"/>
  <c r="S296" i="1"/>
  <c r="T296" i="1"/>
  <c r="K297" i="1"/>
  <c r="L297" i="1"/>
  <c r="Q297" i="1"/>
  <c r="R297" i="1"/>
  <c r="S297" i="1"/>
  <c r="T297" i="1"/>
  <c r="K298" i="1"/>
  <c r="L298" i="1"/>
  <c r="Q298" i="1"/>
  <c r="R298" i="1"/>
  <c r="S298" i="1"/>
  <c r="T298" i="1"/>
  <c r="K299" i="1"/>
  <c r="L299" i="1"/>
  <c r="Q299" i="1"/>
  <c r="R299" i="1"/>
  <c r="S299" i="1"/>
  <c r="T299" i="1"/>
  <c r="K300" i="1"/>
  <c r="L300" i="1"/>
  <c r="Q300" i="1"/>
  <c r="R300" i="1"/>
  <c r="S300" i="1"/>
  <c r="T300" i="1"/>
  <c r="K301" i="1"/>
  <c r="L301" i="1"/>
  <c r="Q301" i="1"/>
  <c r="R301" i="1"/>
  <c r="S301" i="1"/>
  <c r="T301" i="1"/>
  <c r="K302" i="1"/>
  <c r="L302" i="1"/>
  <c r="Q302" i="1"/>
  <c r="R302" i="1"/>
  <c r="S302" i="1"/>
  <c r="T302" i="1"/>
  <c r="K303" i="1"/>
  <c r="L303" i="1"/>
  <c r="Q303" i="1"/>
  <c r="R303" i="1"/>
  <c r="S303" i="1"/>
  <c r="T303" i="1"/>
  <c r="K304" i="1"/>
  <c r="L304" i="1"/>
  <c r="Q304" i="1"/>
  <c r="R304" i="1"/>
  <c r="S304" i="1"/>
  <c r="T304" i="1"/>
  <c r="K305" i="1"/>
  <c r="L305" i="1"/>
  <c r="Q305" i="1"/>
  <c r="R305" i="1"/>
  <c r="S305" i="1"/>
  <c r="T305" i="1"/>
  <c r="K306" i="1"/>
  <c r="L306" i="1"/>
  <c r="Q306" i="1"/>
  <c r="R306" i="1"/>
  <c r="S306" i="1"/>
  <c r="T306" i="1"/>
  <c r="K307" i="1"/>
  <c r="L307" i="1"/>
  <c r="Q307" i="1"/>
  <c r="R307" i="1"/>
  <c r="S307" i="1"/>
  <c r="T307" i="1"/>
  <c r="K308" i="1"/>
  <c r="L308" i="1"/>
  <c r="Q308" i="1"/>
  <c r="R308" i="1"/>
  <c r="S308" i="1"/>
  <c r="T308" i="1"/>
  <c r="K309" i="1"/>
  <c r="L309" i="1"/>
  <c r="Q309" i="1"/>
  <c r="R309" i="1"/>
  <c r="S309" i="1"/>
  <c r="T309" i="1"/>
  <c r="K310" i="1"/>
  <c r="L310" i="1"/>
  <c r="Q310" i="1"/>
  <c r="R310" i="1"/>
  <c r="S310" i="1"/>
  <c r="T310" i="1"/>
  <c r="K311" i="1"/>
  <c r="L311" i="1"/>
  <c r="Q311" i="1"/>
  <c r="R311" i="1"/>
  <c r="S311" i="1"/>
  <c r="T311" i="1"/>
  <c r="K312" i="1"/>
  <c r="L312" i="1"/>
  <c r="Q312" i="1"/>
  <c r="R312" i="1"/>
  <c r="S312" i="1"/>
  <c r="T312" i="1"/>
  <c r="K313" i="1"/>
  <c r="L313" i="1"/>
  <c r="Q313" i="1"/>
  <c r="R313" i="1"/>
  <c r="S313" i="1"/>
  <c r="T313" i="1"/>
  <c r="K314" i="1"/>
  <c r="L314" i="1"/>
  <c r="Q314" i="1"/>
  <c r="R314" i="1"/>
  <c r="S314" i="1"/>
  <c r="T314" i="1"/>
  <c r="K315" i="1"/>
  <c r="L315" i="1"/>
  <c r="Q315" i="1"/>
  <c r="R315" i="1"/>
  <c r="S315" i="1"/>
  <c r="T315" i="1"/>
  <c r="K316" i="1"/>
  <c r="L316" i="1"/>
  <c r="Q316" i="1"/>
  <c r="R316" i="1"/>
  <c r="S316" i="1"/>
  <c r="T316" i="1"/>
  <c r="K317" i="1"/>
  <c r="L317" i="1"/>
  <c r="Q317" i="1"/>
  <c r="R317" i="1"/>
  <c r="S317" i="1"/>
  <c r="T317" i="1"/>
  <c r="K318" i="1"/>
  <c r="L318" i="1"/>
  <c r="Q318" i="1"/>
  <c r="R318" i="1"/>
  <c r="S318" i="1"/>
  <c r="T318" i="1"/>
  <c r="K319" i="1"/>
  <c r="L319" i="1"/>
  <c r="Q319" i="1"/>
  <c r="R319" i="1"/>
  <c r="S319" i="1"/>
  <c r="T319" i="1"/>
  <c r="K320" i="1"/>
  <c r="L320" i="1"/>
  <c r="Q320" i="1"/>
  <c r="R320" i="1"/>
  <c r="S320" i="1"/>
  <c r="T320" i="1"/>
  <c r="K321" i="1"/>
  <c r="L321" i="1"/>
  <c r="Q321" i="1"/>
  <c r="R321" i="1"/>
  <c r="S321" i="1"/>
  <c r="T321" i="1"/>
  <c r="K322" i="1"/>
  <c r="L322" i="1"/>
  <c r="Q322" i="1"/>
  <c r="R322" i="1"/>
  <c r="S322" i="1"/>
  <c r="T322" i="1"/>
  <c r="K323" i="1"/>
  <c r="L323" i="1"/>
  <c r="Q323" i="1"/>
  <c r="R323" i="1"/>
  <c r="S323" i="1"/>
  <c r="T323" i="1"/>
  <c r="K324" i="1"/>
  <c r="L324" i="1"/>
  <c r="Q324" i="1"/>
  <c r="R324" i="1"/>
  <c r="S324" i="1"/>
  <c r="T324" i="1"/>
  <c r="K325" i="1"/>
  <c r="L325" i="1"/>
  <c r="Q325" i="1"/>
  <c r="R325" i="1"/>
  <c r="S325" i="1"/>
  <c r="T325" i="1"/>
  <c r="K326" i="1"/>
  <c r="L326" i="1"/>
  <c r="Q326" i="1"/>
  <c r="R326" i="1"/>
  <c r="S326" i="1"/>
  <c r="T326" i="1"/>
  <c r="K327" i="1"/>
  <c r="L327" i="1"/>
  <c r="Q327" i="1"/>
  <c r="R327" i="1"/>
  <c r="S327" i="1"/>
  <c r="T327" i="1"/>
  <c r="K328" i="1"/>
  <c r="L328" i="1"/>
  <c r="Q328" i="1"/>
  <c r="R328" i="1"/>
  <c r="S328" i="1"/>
  <c r="T328" i="1"/>
  <c r="K329" i="1"/>
  <c r="L329" i="1"/>
  <c r="Q329" i="1"/>
  <c r="R329" i="1"/>
  <c r="S329" i="1"/>
  <c r="T329" i="1"/>
  <c r="K330" i="1"/>
  <c r="L330" i="1"/>
  <c r="Q330" i="1"/>
  <c r="R330" i="1"/>
  <c r="S330" i="1"/>
  <c r="T330" i="1"/>
  <c r="K331" i="1"/>
  <c r="L331" i="1"/>
  <c r="Q331" i="1"/>
  <c r="R331" i="1"/>
  <c r="S331" i="1"/>
  <c r="T331" i="1"/>
  <c r="K332" i="1"/>
  <c r="L332" i="1"/>
  <c r="Q332" i="1"/>
  <c r="R332" i="1"/>
  <c r="S332" i="1"/>
  <c r="T332" i="1"/>
  <c r="K333" i="1"/>
  <c r="L333" i="1"/>
  <c r="Q333" i="1"/>
  <c r="R333" i="1"/>
  <c r="S333" i="1"/>
  <c r="T333" i="1"/>
  <c r="K334" i="1"/>
  <c r="L334" i="1"/>
  <c r="Q334" i="1"/>
  <c r="R334" i="1"/>
  <c r="S334" i="1"/>
  <c r="T334" i="1"/>
  <c r="K335" i="1"/>
  <c r="L335" i="1"/>
  <c r="Q335" i="1"/>
  <c r="R335" i="1"/>
  <c r="S335" i="1"/>
  <c r="T335" i="1"/>
  <c r="K336" i="1"/>
  <c r="L336" i="1"/>
  <c r="Q336" i="1"/>
  <c r="R336" i="1"/>
  <c r="S336" i="1"/>
  <c r="T336" i="1"/>
  <c r="K337" i="1"/>
  <c r="L337" i="1"/>
  <c r="Q337" i="1"/>
  <c r="R337" i="1"/>
  <c r="S337" i="1"/>
  <c r="T337" i="1"/>
  <c r="K338" i="1"/>
  <c r="L338" i="1"/>
  <c r="Q338" i="1"/>
  <c r="R338" i="1"/>
  <c r="S338" i="1"/>
  <c r="T338" i="1"/>
  <c r="K339" i="1"/>
  <c r="L339" i="1"/>
  <c r="Q339" i="1"/>
  <c r="R339" i="1"/>
  <c r="S339" i="1"/>
  <c r="T339" i="1"/>
  <c r="K340" i="1"/>
  <c r="L340" i="1"/>
  <c r="Q340" i="1"/>
  <c r="R340" i="1"/>
  <c r="S340" i="1"/>
  <c r="T340" i="1"/>
  <c r="K341" i="1"/>
  <c r="L341" i="1"/>
  <c r="Q341" i="1"/>
  <c r="R341" i="1"/>
  <c r="S341" i="1"/>
  <c r="T341" i="1"/>
  <c r="K342" i="1"/>
  <c r="L342" i="1"/>
  <c r="Q342" i="1"/>
  <c r="R342" i="1"/>
  <c r="S342" i="1"/>
  <c r="T342" i="1"/>
  <c r="K343" i="1"/>
  <c r="L343" i="1"/>
  <c r="Q343" i="1"/>
  <c r="R343" i="1"/>
  <c r="S343" i="1"/>
  <c r="T343" i="1"/>
  <c r="K344" i="1"/>
  <c r="L344" i="1"/>
  <c r="Q344" i="1"/>
  <c r="R344" i="1"/>
  <c r="S344" i="1"/>
  <c r="T344" i="1"/>
  <c r="K345" i="1"/>
  <c r="L345" i="1"/>
  <c r="Q345" i="1"/>
  <c r="R345" i="1"/>
  <c r="S345" i="1"/>
  <c r="T345" i="1"/>
  <c r="K346" i="1"/>
  <c r="L346" i="1"/>
  <c r="Q346" i="1"/>
  <c r="R346" i="1"/>
  <c r="S346" i="1"/>
  <c r="T346" i="1"/>
  <c r="K347" i="1"/>
  <c r="L347" i="1"/>
  <c r="Q347" i="1"/>
  <c r="R347" i="1"/>
  <c r="S347" i="1"/>
  <c r="T347" i="1"/>
  <c r="K348" i="1"/>
  <c r="L348" i="1"/>
  <c r="Q348" i="1"/>
  <c r="R348" i="1"/>
  <c r="S348" i="1"/>
  <c r="T348" i="1"/>
  <c r="K349" i="1"/>
  <c r="L349" i="1"/>
  <c r="Q349" i="1"/>
  <c r="R349" i="1"/>
  <c r="S349" i="1"/>
  <c r="T349" i="1"/>
  <c r="K350" i="1"/>
  <c r="L350" i="1"/>
  <c r="Q350" i="1"/>
  <c r="R350" i="1"/>
  <c r="S350" i="1"/>
  <c r="T350" i="1"/>
  <c r="K351" i="1"/>
  <c r="L351" i="1"/>
  <c r="Q351" i="1"/>
  <c r="R351" i="1"/>
  <c r="S351" i="1"/>
  <c r="T351" i="1"/>
  <c r="K352" i="1"/>
  <c r="L352" i="1"/>
  <c r="Q352" i="1"/>
  <c r="R352" i="1"/>
  <c r="S352" i="1"/>
  <c r="T352" i="1"/>
  <c r="K353" i="1"/>
  <c r="L353" i="1"/>
  <c r="Q353" i="1"/>
  <c r="R353" i="1"/>
  <c r="S353" i="1"/>
  <c r="T353" i="1"/>
  <c r="K354" i="1"/>
  <c r="L354" i="1"/>
  <c r="Q354" i="1"/>
  <c r="R354" i="1"/>
  <c r="S354" i="1"/>
  <c r="T354" i="1"/>
  <c r="K355" i="1"/>
  <c r="L355" i="1"/>
  <c r="Q355" i="1"/>
  <c r="R355" i="1"/>
  <c r="S355" i="1"/>
  <c r="T355" i="1"/>
  <c r="K356" i="1"/>
  <c r="L356" i="1"/>
  <c r="Q356" i="1"/>
  <c r="R356" i="1"/>
  <c r="S356" i="1"/>
  <c r="T356" i="1"/>
  <c r="K357" i="1"/>
  <c r="L357" i="1"/>
  <c r="Q357" i="1"/>
  <c r="R357" i="1"/>
  <c r="S357" i="1"/>
  <c r="T357" i="1"/>
  <c r="K358" i="1"/>
  <c r="L358" i="1"/>
  <c r="Q358" i="1"/>
  <c r="R358" i="1"/>
  <c r="S358" i="1"/>
  <c r="T358" i="1"/>
  <c r="K359" i="1"/>
  <c r="L359" i="1"/>
  <c r="Q359" i="1"/>
  <c r="R359" i="1"/>
  <c r="S359" i="1"/>
  <c r="T359" i="1"/>
  <c r="K360" i="1"/>
  <c r="L360" i="1"/>
  <c r="Q360" i="1"/>
  <c r="R360" i="1"/>
  <c r="S360" i="1"/>
  <c r="T360" i="1"/>
  <c r="K361" i="1"/>
  <c r="L361" i="1"/>
  <c r="Q361" i="1"/>
  <c r="R361" i="1"/>
  <c r="S361" i="1"/>
  <c r="T361" i="1"/>
  <c r="K362" i="1"/>
  <c r="L362" i="1"/>
  <c r="Q362" i="1"/>
  <c r="R362" i="1"/>
  <c r="S362" i="1"/>
  <c r="T362" i="1"/>
  <c r="K363" i="1"/>
  <c r="L363" i="1"/>
  <c r="Q363" i="1"/>
  <c r="R363" i="1"/>
  <c r="S363" i="1"/>
  <c r="T363" i="1"/>
  <c r="K364" i="1"/>
  <c r="L364" i="1"/>
  <c r="Q364" i="1"/>
  <c r="R364" i="1"/>
  <c r="S364" i="1"/>
  <c r="T364" i="1"/>
  <c r="K365" i="1"/>
  <c r="L365" i="1"/>
  <c r="Q365" i="1"/>
  <c r="R365" i="1"/>
  <c r="S365" i="1"/>
  <c r="T365" i="1"/>
  <c r="K366" i="1"/>
  <c r="L366" i="1"/>
  <c r="Q366" i="1"/>
  <c r="R366" i="1"/>
  <c r="S366" i="1"/>
  <c r="T366" i="1"/>
  <c r="K367" i="1"/>
  <c r="L367" i="1"/>
  <c r="Q367" i="1"/>
  <c r="R367" i="1"/>
  <c r="S367" i="1"/>
  <c r="T367" i="1"/>
  <c r="K368" i="1"/>
  <c r="L368" i="1"/>
  <c r="Q368" i="1"/>
  <c r="R368" i="1"/>
  <c r="S368" i="1"/>
  <c r="T368" i="1"/>
  <c r="K369" i="1"/>
  <c r="L369" i="1"/>
  <c r="Q369" i="1"/>
  <c r="R369" i="1"/>
  <c r="S369" i="1"/>
  <c r="T369" i="1"/>
  <c r="K370" i="1"/>
  <c r="L370" i="1"/>
  <c r="Q370" i="1"/>
  <c r="R370" i="1"/>
  <c r="S370" i="1"/>
  <c r="T370" i="1"/>
  <c r="K371" i="1"/>
  <c r="L371" i="1"/>
  <c r="Q371" i="1"/>
  <c r="R371" i="1"/>
  <c r="S371" i="1"/>
  <c r="T371" i="1"/>
  <c r="K372" i="1"/>
  <c r="L372" i="1"/>
  <c r="Q372" i="1"/>
  <c r="R372" i="1"/>
  <c r="S372" i="1"/>
  <c r="T372" i="1"/>
  <c r="K373" i="1"/>
  <c r="L373" i="1"/>
  <c r="Q373" i="1"/>
  <c r="R373" i="1"/>
  <c r="S373" i="1"/>
  <c r="T373" i="1"/>
  <c r="K374" i="1"/>
  <c r="L374" i="1"/>
  <c r="Q374" i="1"/>
  <c r="R374" i="1"/>
  <c r="S374" i="1"/>
  <c r="T374" i="1"/>
  <c r="K375" i="1"/>
  <c r="L375" i="1"/>
  <c r="Q375" i="1"/>
  <c r="R375" i="1"/>
  <c r="S375" i="1"/>
  <c r="T375" i="1"/>
  <c r="K376" i="1"/>
  <c r="L376" i="1"/>
  <c r="Q376" i="1"/>
  <c r="R376" i="1"/>
  <c r="S376" i="1"/>
  <c r="T376" i="1"/>
  <c r="K377" i="1"/>
  <c r="L377" i="1"/>
  <c r="Q377" i="1"/>
  <c r="R377" i="1"/>
  <c r="S377" i="1"/>
  <c r="T377" i="1"/>
  <c r="K378" i="1"/>
  <c r="L378" i="1"/>
  <c r="Q378" i="1"/>
  <c r="R378" i="1"/>
  <c r="S378" i="1"/>
  <c r="T378" i="1"/>
  <c r="K379" i="1"/>
  <c r="L379" i="1"/>
  <c r="Q379" i="1"/>
  <c r="R379" i="1"/>
  <c r="S379" i="1"/>
  <c r="T379" i="1"/>
  <c r="K380" i="1"/>
  <c r="L380" i="1"/>
  <c r="Q380" i="1"/>
  <c r="R380" i="1"/>
  <c r="S380" i="1"/>
  <c r="T380" i="1"/>
  <c r="K381" i="1"/>
  <c r="L381" i="1"/>
  <c r="Q381" i="1"/>
  <c r="R381" i="1"/>
  <c r="S381" i="1"/>
  <c r="T381" i="1"/>
  <c r="K382" i="1"/>
  <c r="L382" i="1"/>
  <c r="Q382" i="1"/>
  <c r="R382" i="1"/>
  <c r="S382" i="1"/>
  <c r="T382" i="1"/>
  <c r="K383" i="1"/>
  <c r="L383" i="1"/>
  <c r="Q383" i="1"/>
  <c r="R383" i="1"/>
  <c r="S383" i="1"/>
  <c r="T383" i="1"/>
  <c r="K384" i="1"/>
  <c r="L384" i="1"/>
  <c r="Q384" i="1"/>
  <c r="R384" i="1"/>
  <c r="S384" i="1"/>
  <c r="T384" i="1"/>
  <c r="K385" i="1"/>
  <c r="L385" i="1"/>
  <c r="Q385" i="1"/>
  <c r="R385" i="1"/>
  <c r="S385" i="1"/>
  <c r="T385" i="1"/>
  <c r="K386" i="1"/>
  <c r="L386" i="1"/>
  <c r="Q386" i="1"/>
  <c r="R386" i="1"/>
  <c r="S386" i="1"/>
  <c r="T386" i="1"/>
  <c r="K387" i="1"/>
  <c r="L387" i="1"/>
  <c r="Q387" i="1"/>
  <c r="R387" i="1"/>
  <c r="S387" i="1"/>
  <c r="T387" i="1"/>
  <c r="K388" i="1"/>
  <c r="L388" i="1"/>
  <c r="Q388" i="1"/>
  <c r="R388" i="1"/>
  <c r="S388" i="1"/>
  <c r="T388" i="1"/>
  <c r="K389" i="1"/>
  <c r="L389" i="1"/>
  <c r="Q389" i="1"/>
  <c r="R389" i="1"/>
  <c r="S389" i="1"/>
  <c r="T389" i="1"/>
  <c r="K390" i="1"/>
  <c r="L390" i="1"/>
  <c r="Q390" i="1"/>
  <c r="R390" i="1"/>
  <c r="S390" i="1"/>
  <c r="T390" i="1"/>
  <c r="K391" i="1"/>
  <c r="L391" i="1"/>
  <c r="Q391" i="1"/>
  <c r="R391" i="1"/>
  <c r="S391" i="1"/>
  <c r="T391" i="1"/>
  <c r="K392" i="1"/>
  <c r="L392" i="1"/>
  <c r="Q392" i="1"/>
  <c r="R392" i="1"/>
  <c r="S392" i="1"/>
  <c r="T392" i="1"/>
  <c r="K393" i="1"/>
  <c r="L393" i="1"/>
  <c r="Q393" i="1"/>
  <c r="R393" i="1"/>
  <c r="S393" i="1"/>
  <c r="T393" i="1"/>
  <c r="K394" i="1"/>
  <c r="L394" i="1"/>
  <c r="Q394" i="1"/>
  <c r="R394" i="1"/>
  <c r="S394" i="1"/>
  <c r="T394" i="1"/>
  <c r="K395" i="1"/>
  <c r="L395" i="1"/>
  <c r="Q395" i="1"/>
  <c r="R395" i="1"/>
  <c r="S395" i="1"/>
  <c r="T395" i="1"/>
  <c r="K396" i="1"/>
  <c r="L396" i="1"/>
  <c r="Q396" i="1"/>
  <c r="R396" i="1"/>
  <c r="S396" i="1"/>
  <c r="T396" i="1"/>
  <c r="K397" i="1"/>
  <c r="L397" i="1"/>
  <c r="Q397" i="1"/>
  <c r="R397" i="1"/>
  <c r="S397" i="1"/>
  <c r="T397" i="1"/>
  <c r="K398" i="1"/>
  <c r="L398" i="1"/>
  <c r="Q398" i="1"/>
  <c r="R398" i="1"/>
  <c r="S398" i="1"/>
  <c r="T398" i="1"/>
  <c r="K399" i="1"/>
  <c r="L399" i="1"/>
  <c r="Q399" i="1"/>
  <c r="R399" i="1"/>
  <c r="S399" i="1"/>
  <c r="T399" i="1"/>
  <c r="K400" i="1"/>
  <c r="L400" i="1"/>
  <c r="Q400" i="1"/>
  <c r="R400" i="1"/>
  <c r="S400" i="1"/>
  <c r="T400" i="1"/>
  <c r="K401" i="1"/>
  <c r="L401" i="1"/>
  <c r="Q401" i="1"/>
  <c r="R401" i="1"/>
  <c r="S401" i="1"/>
  <c r="T401" i="1"/>
  <c r="K402" i="1"/>
  <c r="L402" i="1"/>
  <c r="Q402" i="1"/>
  <c r="R402" i="1"/>
  <c r="S402" i="1"/>
  <c r="T402" i="1"/>
  <c r="K403" i="1"/>
  <c r="L403" i="1"/>
  <c r="Q403" i="1"/>
  <c r="R403" i="1"/>
  <c r="S403" i="1"/>
  <c r="T403" i="1"/>
  <c r="K404" i="1"/>
  <c r="L404" i="1"/>
  <c r="Q404" i="1"/>
  <c r="R404" i="1"/>
  <c r="S404" i="1"/>
  <c r="T404" i="1"/>
  <c r="K405" i="1"/>
  <c r="L405" i="1"/>
  <c r="Q405" i="1"/>
  <c r="R405" i="1"/>
  <c r="S405" i="1"/>
  <c r="T405" i="1"/>
  <c r="K406" i="1"/>
  <c r="L406" i="1"/>
  <c r="Q406" i="1"/>
  <c r="R406" i="1"/>
  <c r="S406" i="1"/>
  <c r="T406" i="1"/>
  <c r="K407" i="1"/>
  <c r="L407" i="1"/>
  <c r="Q407" i="1"/>
  <c r="R407" i="1"/>
  <c r="S407" i="1"/>
  <c r="T407" i="1"/>
  <c r="K408" i="1"/>
  <c r="L408" i="1"/>
  <c r="Q408" i="1"/>
  <c r="R408" i="1"/>
  <c r="S408" i="1"/>
  <c r="T408" i="1"/>
  <c r="K409" i="1"/>
  <c r="L409" i="1"/>
  <c r="Q409" i="1"/>
  <c r="R409" i="1"/>
  <c r="S409" i="1"/>
  <c r="T409" i="1"/>
  <c r="K410" i="1"/>
  <c r="L410" i="1"/>
  <c r="Q410" i="1"/>
  <c r="R410" i="1"/>
  <c r="S410" i="1"/>
  <c r="T410" i="1"/>
  <c r="K411" i="1"/>
  <c r="L411" i="1"/>
  <c r="Q411" i="1"/>
  <c r="R411" i="1"/>
  <c r="S411" i="1"/>
  <c r="T411" i="1"/>
  <c r="K412" i="1"/>
  <c r="L412" i="1"/>
  <c r="Q412" i="1"/>
  <c r="R412" i="1"/>
  <c r="S412" i="1"/>
  <c r="T412" i="1"/>
  <c r="K413" i="1"/>
  <c r="L413" i="1"/>
  <c r="Q413" i="1"/>
  <c r="R413" i="1"/>
  <c r="S413" i="1"/>
  <c r="T413" i="1"/>
  <c r="K414" i="1"/>
  <c r="L414" i="1"/>
  <c r="Q414" i="1"/>
  <c r="R414" i="1"/>
  <c r="S414" i="1"/>
  <c r="T414" i="1"/>
  <c r="K415" i="1"/>
  <c r="L415" i="1"/>
  <c r="Q415" i="1"/>
  <c r="R415" i="1"/>
  <c r="S415" i="1"/>
  <c r="T415" i="1"/>
  <c r="K416" i="1"/>
  <c r="L416" i="1"/>
  <c r="Q416" i="1"/>
  <c r="R416" i="1"/>
  <c r="S416" i="1"/>
  <c r="T416" i="1"/>
  <c r="K417" i="1"/>
  <c r="L417" i="1"/>
  <c r="Q417" i="1"/>
  <c r="R417" i="1"/>
  <c r="S417" i="1"/>
  <c r="T417" i="1"/>
  <c r="K418" i="1"/>
  <c r="L418" i="1"/>
  <c r="Q418" i="1"/>
  <c r="R418" i="1"/>
  <c r="S418" i="1"/>
  <c r="T418" i="1"/>
  <c r="K419" i="1"/>
  <c r="L419" i="1"/>
  <c r="Q419" i="1"/>
  <c r="R419" i="1"/>
  <c r="S419" i="1"/>
  <c r="T419" i="1"/>
  <c r="K420" i="1"/>
  <c r="L420" i="1"/>
  <c r="Q420" i="1"/>
  <c r="R420" i="1"/>
  <c r="S420" i="1"/>
  <c r="T420" i="1"/>
  <c r="K421" i="1"/>
  <c r="L421" i="1"/>
  <c r="Q421" i="1"/>
  <c r="R421" i="1"/>
  <c r="S421" i="1"/>
  <c r="T421" i="1"/>
  <c r="K422" i="1"/>
  <c r="L422" i="1"/>
  <c r="Q422" i="1"/>
  <c r="R422" i="1"/>
  <c r="S422" i="1"/>
  <c r="T422" i="1"/>
  <c r="K423" i="1"/>
  <c r="L423" i="1"/>
  <c r="Q423" i="1"/>
  <c r="R423" i="1"/>
  <c r="S423" i="1"/>
  <c r="T423" i="1"/>
  <c r="K424" i="1"/>
  <c r="L424" i="1"/>
  <c r="Q424" i="1"/>
  <c r="R424" i="1"/>
  <c r="S424" i="1"/>
  <c r="T424" i="1"/>
  <c r="K425" i="1"/>
  <c r="L425" i="1"/>
  <c r="Q425" i="1"/>
  <c r="R425" i="1"/>
  <c r="S425" i="1"/>
  <c r="T425" i="1"/>
  <c r="K426" i="1"/>
  <c r="L426" i="1"/>
  <c r="Q426" i="1"/>
  <c r="R426" i="1"/>
  <c r="S426" i="1"/>
  <c r="T426" i="1"/>
  <c r="K427" i="1"/>
  <c r="L427" i="1"/>
  <c r="Q427" i="1"/>
  <c r="R427" i="1"/>
  <c r="S427" i="1"/>
  <c r="T427" i="1"/>
  <c r="K428" i="1"/>
  <c r="L428" i="1"/>
  <c r="Q428" i="1"/>
  <c r="R428" i="1"/>
  <c r="S428" i="1"/>
  <c r="T428" i="1"/>
  <c r="K429" i="1"/>
  <c r="L429" i="1"/>
  <c r="Q429" i="1"/>
  <c r="R429" i="1"/>
  <c r="S429" i="1"/>
  <c r="T429" i="1"/>
  <c r="K430" i="1"/>
  <c r="L430" i="1"/>
  <c r="Q430" i="1"/>
  <c r="R430" i="1"/>
  <c r="S430" i="1"/>
  <c r="T430" i="1"/>
  <c r="K431" i="1"/>
  <c r="L431" i="1"/>
  <c r="Q431" i="1"/>
  <c r="R431" i="1"/>
  <c r="S431" i="1"/>
  <c r="T431" i="1"/>
  <c r="K432" i="1"/>
  <c r="L432" i="1"/>
  <c r="Q432" i="1"/>
  <c r="R432" i="1"/>
  <c r="S432" i="1"/>
  <c r="T432" i="1"/>
  <c r="K433" i="1"/>
  <c r="L433" i="1"/>
  <c r="Q433" i="1"/>
  <c r="R433" i="1"/>
  <c r="S433" i="1"/>
  <c r="T433" i="1"/>
  <c r="K434" i="1"/>
  <c r="L434" i="1"/>
  <c r="Q434" i="1"/>
  <c r="R434" i="1"/>
  <c r="S434" i="1"/>
  <c r="T434" i="1"/>
  <c r="K435" i="1"/>
  <c r="L435" i="1"/>
  <c r="Q435" i="1"/>
  <c r="R435" i="1"/>
  <c r="S435" i="1"/>
  <c r="T435" i="1"/>
  <c r="K436" i="1"/>
  <c r="L436" i="1"/>
  <c r="Q436" i="1"/>
  <c r="R436" i="1"/>
  <c r="S436" i="1"/>
  <c r="T436" i="1"/>
  <c r="K437" i="1"/>
  <c r="L437" i="1"/>
  <c r="Q437" i="1"/>
  <c r="R437" i="1"/>
  <c r="S437" i="1"/>
  <c r="T437" i="1"/>
  <c r="K438" i="1"/>
  <c r="L438" i="1"/>
  <c r="Q438" i="1"/>
  <c r="R438" i="1"/>
  <c r="S438" i="1"/>
  <c r="T438" i="1"/>
  <c r="K439" i="1"/>
  <c r="L439" i="1"/>
  <c r="Q439" i="1"/>
  <c r="R439" i="1"/>
  <c r="S439" i="1"/>
  <c r="T439" i="1"/>
  <c r="K440" i="1"/>
  <c r="L440" i="1"/>
  <c r="Q440" i="1"/>
  <c r="R440" i="1"/>
  <c r="S440" i="1"/>
  <c r="T440" i="1"/>
  <c r="K441" i="1"/>
  <c r="L441" i="1"/>
  <c r="Q441" i="1"/>
  <c r="R441" i="1"/>
  <c r="S441" i="1"/>
  <c r="T441" i="1"/>
  <c r="K442" i="1"/>
  <c r="L442" i="1"/>
  <c r="Q442" i="1"/>
  <c r="R442" i="1"/>
  <c r="S442" i="1"/>
  <c r="T442" i="1"/>
  <c r="K443" i="1"/>
  <c r="L443" i="1"/>
  <c r="Q443" i="1"/>
  <c r="R443" i="1"/>
  <c r="S443" i="1"/>
  <c r="T443" i="1"/>
  <c r="K444" i="1"/>
  <c r="L444" i="1"/>
  <c r="Q444" i="1"/>
  <c r="R444" i="1"/>
  <c r="S444" i="1"/>
  <c r="T444" i="1"/>
  <c r="K445" i="1"/>
  <c r="L445" i="1"/>
  <c r="Q445" i="1"/>
  <c r="R445" i="1"/>
  <c r="S445" i="1"/>
  <c r="T445" i="1"/>
  <c r="K446" i="1"/>
  <c r="L446" i="1"/>
  <c r="Q446" i="1"/>
  <c r="R446" i="1"/>
  <c r="S446" i="1"/>
  <c r="T446" i="1"/>
  <c r="K447" i="1"/>
  <c r="L447" i="1"/>
  <c r="Q447" i="1"/>
  <c r="R447" i="1"/>
  <c r="S447" i="1"/>
  <c r="T447" i="1"/>
  <c r="K448" i="1"/>
  <c r="L448" i="1"/>
  <c r="Q448" i="1"/>
  <c r="R448" i="1"/>
  <c r="S448" i="1"/>
  <c r="T448" i="1"/>
  <c r="K449" i="1"/>
  <c r="L449" i="1"/>
  <c r="Q449" i="1"/>
  <c r="R449" i="1"/>
  <c r="S449" i="1"/>
  <c r="T449" i="1"/>
  <c r="K450" i="1"/>
  <c r="L450" i="1"/>
  <c r="Q450" i="1"/>
  <c r="R450" i="1"/>
  <c r="S450" i="1"/>
  <c r="T450" i="1"/>
  <c r="K451" i="1"/>
  <c r="L451" i="1"/>
  <c r="Q451" i="1"/>
  <c r="R451" i="1"/>
  <c r="S451" i="1"/>
  <c r="T451" i="1"/>
  <c r="K452" i="1"/>
  <c r="L452" i="1"/>
  <c r="Q452" i="1"/>
  <c r="R452" i="1"/>
  <c r="S452" i="1"/>
  <c r="T452" i="1"/>
  <c r="K453" i="1"/>
  <c r="L453" i="1"/>
  <c r="Q453" i="1"/>
  <c r="R453" i="1"/>
  <c r="S453" i="1"/>
  <c r="T453" i="1"/>
  <c r="K454" i="1"/>
  <c r="L454" i="1"/>
  <c r="Q454" i="1"/>
  <c r="R454" i="1"/>
  <c r="S454" i="1"/>
  <c r="T454" i="1"/>
  <c r="K455" i="1"/>
  <c r="L455" i="1"/>
  <c r="Q455" i="1"/>
  <c r="R455" i="1"/>
  <c r="S455" i="1"/>
  <c r="T455" i="1"/>
  <c r="K456" i="1"/>
  <c r="L456" i="1"/>
  <c r="Q456" i="1"/>
  <c r="R456" i="1"/>
  <c r="S456" i="1"/>
  <c r="T456" i="1"/>
  <c r="K457" i="1"/>
  <c r="L457" i="1"/>
  <c r="Q457" i="1"/>
  <c r="R457" i="1"/>
  <c r="S457" i="1"/>
  <c r="T457" i="1"/>
  <c r="K458" i="1"/>
  <c r="L458" i="1"/>
  <c r="Q458" i="1"/>
  <c r="R458" i="1"/>
  <c r="S458" i="1"/>
  <c r="T458" i="1"/>
  <c r="K459" i="1"/>
  <c r="L459" i="1"/>
  <c r="Q459" i="1"/>
  <c r="R459" i="1"/>
  <c r="S459" i="1"/>
  <c r="T459" i="1"/>
  <c r="K460" i="1"/>
  <c r="L460" i="1"/>
  <c r="Q460" i="1"/>
  <c r="R460" i="1"/>
  <c r="S460" i="1"/>
  <c r="T460" i="1"/>
  <c r="K461" i="1"/>
  <c r="L461" i="1"/>
  <c r="Q461" i="1"/>
  <c r="R461" i="1"/>
  <c r="S461" i="1"/>
  <c r="T461" i="1"/>
  <c r="K462" i="1"/>
  <c r="L462" i="1"/>
  <c r="Q462" i="1"/>
  <c r="R462" i="1"/>
  <c r="S462" i="1"/>
  <c r="T462" i="1"/>
  <c r="K463" i="1"/>
  <c r="L463" i="1"/>
  <c r="Q463" i="1"/>
  <c r="R463" i="1"/>
  <c r="S463" i="1"/>
  <c r="T463" i="1"/>
  <c r="K464" i="1"/>
  <c r="L464" i="1"/>
  <c r="Q464" i="1"/>
  <c r="R464" i="1"/>
  <c r="S464" i="1"/>
  <c r="T464" i="1"/>
  <c r="K465" i="1"/>
  <c r="L465" i="1"/>
  <c r="Q465" i="1"/>
  <c r="R465" i="1"/>
  <c r="S465" i="1"/>
  <c r="T465" i="1"/>
  <c r="K466" i="1"/>
  <c r="L466" i="1"/>
  <c r="Q466" i="1"/>
  <c r="R466" i="1"/>
  <c r="S466" i="1"/>
  <c r="T466" i="1"/>
  <c r="K467" i="1"/>
  <c r="L467" i="1"/>
  <c r="Q467" i="1"/>
  <c r="R467" i="1"/>
  <c r="S467" i="1"/>
  <c r="T467" i="1"/>
  <c r="K468" i="1"/>
  <c r="L468" i="1"/>
  <c r="Q468" i="1"/>
  <c r="R468" i="1"/>
  <c r="S468" i="1"/>
  <c r="T468" i="1"/>
  <c r="K469" i="1"/>
  <c r="L469" i="1"/>
  <c r="Q469" i="1"/>
  <c r="R469" i="1"/>
  <c r="S469" i="1"/>
  <c r="T469" i="1"/>
  <c r="K470" i="1"/>
  <c r="L470" i="1"/>
  <c r="Q470" i="1"/>
  <c r="R470" i="1"/>
  <c r="S470" i="1"/>
  <c r="T470" i="1"/>
  <c r="K471" i="1"/>
  <c r="L471" i="1"/>
  <c r="Q471" i="1"/>
  <c r="R471" i="1"/>
  <c r="S471" i="1"/>
  <c r="T471" i="1"/>
  <c r="K472" i="1"/>
  <c r="L472" i="1"/>
  <c r="Q472" i="1"/>
  <c r="R472" i="1"/>
  <c r="S472" i="1"/>
  <c r="T472" i="1"/>
  <c r="K473" i="1"/>
  <c r="L473" i="1"/>
  <c r="Q473" i="1"/>
  <c r="R473" i="1"/>
  <c r="S473" i="1"/>
  <c r="T473" i="1"/>
  <c r="K474" i="1"/>
  <c r="L474" i="1"/>
  <c r="Q474" i="1"/>
  <c r="R474" i="1"/>
  <c r="S474" i="1"/>
  <c r="T474" i="1"/>
  <c r="K475" i="1"/>
  <c r="L475" i="1"/>
  <c r="Q475" i="1"/>
  <c r="R475" i="1"/>
  <c r="S475" i="1"/>
  <c r="T475" i="1"/>
  <c r="K476" i="1"/>
  <c r="L476" i="1"/>
  <c r="Q476" i="1"/>
  <c r="R476" i="1"/>
  <c r="S476" i="1"/>
  <c r="T476" i="1"/>
  <c r="K477" i="1"/>
  <c r="L477" i="1"/>
  <c r="Q477" i="1"/>
  <c r="R477" i="1"/>
  <c r="S477" i="1"/>
  <c r="T477" i="1"/>
  <c r="K478" i="1"/>
  <c r="L478" i="1"/>
  <c r="Q478" i="1"/>
  <c r="R478" i="1"/>
  <c r="S478" i="1"/>
  <c r="T478" i="1"/>
  <c r="K479" i="1"/>
  <c r="L479" i="1"/>
  <c r="Q479" i="1"/>
  <c r="R479" i="1"/>
  <c r="S479" i="1"/>
  <c r="T479" i="1"/>
  <c r="K480" i="1"/>
  <c r="L480" i="1"/>
  <c r="Q480" i="1"/>
  <c r="R480" i="1"/>
  <c r="S480" i="1"/>
  <c r="T480" i="1"/>
  <c r="K481" i="1"/>
  <c r="L481" i="1"/>
  <c r="Q481" i="1"/>
  <c r="R481" i="1"/>
  <c r="S481" i="1"/>
  <c r="T481" i="1"/>
  <c r="K482" i="1"/>
  <c r="L482" i="1"/>
  <c r="Q482" i="1"/>
  <c r="R482" i="1"/>
  <c r="S482" i="1"/>
  <c r="T482" i="1"/>
  <c r="K483" i="1"/>
  <c r="L483" i="1"/>
  <c r="Q483" i="1"/>
  <c r="R483" i="1"/>
  <c r="S483" i="1"/>
  <c r="T483" i="1"/>
  <c r="K484" i="1"/>
  <c r="L484" i="1"/>
  <c r="Q484" i="1"/>
  <c r="R484" i="1"/>
  <c r="S484" i="1"/>
  <c r="T484" i="1"/>
  <c r="K485" i="1"/>
  <c r="L485" i="1"/>
  <c r="Q485" i="1"/>
  <c r="R485" i="1"/>
  <c r="S485" i="1"/>
  <c r="T485" i="1"/>
  <c r="K486" i="1"/>
  <c r="L486" i="1"/>
  <c r="Q486" i="1"/>
  <c r="R486" i="1"/>
  <c r="S486" i="1"/>
  <c r="T486" i="1"/>
  <c r="K487" i="1"/>
  <c r="L487" i="1"/>
  <c r="Q487" i="1"/>
  <c r="R487" i="1"/>
  <c r="S487" i="1"/>
  <c r="T487" i="1"/>
  <c r="K488" i="1"/>
  <c r="L488" i="1"/>
  <c r="Q488" i="1"/>
  <c r="R488" i="1"/>
  <c r="S488" i="1"/>
  <c r="T488" i="1"/>
  <c r="K489" i="1"/>
  <c r="L489" i="1"/>
  <c r="Q489" i="1"/>
  <c r="R489" i="1"/>
  <c r="S489" i="1"/>
  <c r="T489" i="1"/>
  <c r="K490" i="1"/>
  <c r="L490" i="1"/>
  <c r="Q490" i="1"/>
  <c r="R490" i="1"/>
  <c r="S490" i="1"/>
  <c r="T490" i="1"/>
  <c r="K491" i="1"/>
  <c r="L491" i="1"/>
  <c r="Q491" i="1"/>
  <c r="R491" i="1"/>
  <c r="S491" i="1"/>
  <c r="T491" i="1"/>
  <c r="K492" i="1"/>
  <c r="L492" i="1"/>
  <c r="Q492" i="1"/>
  <c r="R492" i="1"/>
  <c r="S492" i="1"/>
  <c r="T492" i="1"/>
  <c r="K493" i="1"/>
  <c r="L493" i="1"/>
  <c r="Q493" i="1"/>
  <c r="R493" i="1"/>
  <c r="S493" i="1"/>
  <c r="T493" i="1"/>
  <c r="K494" i="1"/>
  <c r="L494" i="1"/>
  <c r="Q494" i="1"/>
  <c r="R494" i="1"/>
  <c r="S494" i="1"/>
  <c r="T494" i="1"/>
  <c r="K495" i="1"/>
  <c r="L495" i="1"/>
  <c r="Q495" i="1"/>
  <c r="R495" i="1"/>
  <c r="S495" i="1"/>
  <c r="T495" i="1"/>
  <c r="K496" i="1"/>
  <c r="L496" i="1"/>
  <c r="Q496" i="1"/>
  <c r="R496" i="1"/>
  <c r="S496" i="1"/>
  <c r="T496" i="1"/>
  <c r="K497" i="1"/>
  <c r="L497" i="1"/>
  <c r="Q497" i="1"/>
  <c r="R497" i="1"/>
  <c r="S497" i="1"/>
  <c r="T497" i="1"/>
  <c r="K498" i="1"/>
  <c r="L498" i="1"/>
  <c r="Q498" i="1"/>
  <c r="R498" i="1"/>
  <c r="S498" i="1"/>
  <c r="T498" i="1"/>
  <c r="K499" i="1"/>
  <c r="L499" i="1"/>
  <c r="Q499" i="1"/>
  <c r="R499" i="1"/>
  <c r="S499" i="1"/>
  <c r="T499" i="1"/>
  <c r="K500" i="1"/>
  <c r="L500" i="1"/>
  <c r="Q500" i="1"/>
  <c r="R500" i="1"/>
  <c r="S500" i="1"/>
  <c r="T500" i="1"/>
  <c r="K501" i="1"/>
  <c r="L501" i="1"/>
  <c r="Q501" i="1"/>
  <c r="R501" i="1"/>
  <c r="S501" i="1"/>
  <c r="T501" i="1"/>
  <c r="K502" i="1"/>
  <c r="L502" i="1"/>
  <c r="Q502" i="1"/>
  <c r="R502" i="1"/>
  <c r="S502" i="1"/>
  <c r="T502" i="1"/>
  <c r="K503" i="1"/>
  <c r="L503" i="1"/>
  <c r="Q503" i="1"/>
  <c r="R503" i="1"/>
  <c r="S503" i="1"/>
  <c r="T503" i="1"/>
  <c r="K504" i="1"/>
  <c r="L504" i="1"/>
  <c r="Q504" i="1"/>
  <c r="R504" i="1"/>
  <c r="S504" i="1"/>
  <c r="T504" i="1"/>
  <c r="K505" i="1"/>
  <c r="L505" i="1"/>
  <c r="Q505" i="1"/>
  <c r="R505" i="1"/>
  <c r="S505" i="1"/>
  <c r="T505" i="1"/>
  <c r="K506" i="1"/>
  <c r="L506" i="1"/>
  <c r="Q506" i="1"/>
  <c r="R506" i="1"/>
  <c r="S506" i="1"/>
  <c r="T506" i="1"/>
  <c r="K507" i="1"/>
  <c r="L507" i="1"/>
  <c r="Q507" i="1"/>
  <c r="R507" i="1"/>
  <c r="S507" i="1"/>
  <c r="T507" i="1"/>
  <c r="K508" i="1"/>
  <c r="L508" i="1"/>
  <c r="Q508" i="1"/>
  <c r="R508" i="1"/>
  <c r="S508" i="1"/>
  <c r="T508" i="1"/>
  <c r="K509" i="1"/>
  <c r="L509" i="1"/>
  <c r="Q509" i="1"/>
  <c r="R509" i="1"/>
  <c r="S509" i="1"/>
  <c r="T509" i="1"/>
  <c r="K510" i="1"/>
  <c r="L510" i="1"/>
  <c r="Q510" i="1"/>
  <c r="R510" i="1"/>
  <c r="S510" i="1"/>
  <c r="T510" i="1"/>
  <c r="K511" i="1"/>
  <c r="L511" i="1"/>
  <c r="Q511" i="1"/>
  <c r="R511" i="1"/>
  <c r="S511" i="1"/>
  <c r="T511" i="1"/>
  <c r="K512" i="1"/>
  <c r="L512" i="1"/>
  <c r="Q512" i="1"/>
  <c r="R512" i="1"/>
  <c r="S512" i="1"/>
  <c r="T512" i="1"/>
  <c r="K513" i="1"/>
  <c r="L513" i="1"/>
  <c r="Q513" i="1"/>
  <c r="R513" i="1"/>
  <c r="S513" i="1"/>
  <c r="T513" i="1"/>
  <c r="K514" i="1"/>
  <c r="L514" i="1"/>
  <c r="Q514" i="1"/>
  <c r="R514" i="1"/>
  <c r="S514" i="1"/>
  <c r="T514" i="1"/>
  <c r="K515" i="1"/>
  <c r="L515" i="1"/>
  <c r="Q515" i="1"/>
  <c r="R515" i="1"/>
  <c r="S515" i="1"/>
  <c r="T515" i="1"/>
  <c r="K516" i="1"/>
  <c r="L516" i="1"/>
  <c r="Q516" i="1"/>
  <c r="R516" i="1"/>
  <c r="S516" i="1"/>
  <c r="T516" i="1"/>
  <c r="K517" i="1"/>
  <c r="L517" i="1"/>
  <c r="Q517" i="1"/>
  <c r="R517" i="1"/>
  <c r="S517" i="1"/>
  <c r="T517" i="1"/>
  <c r="K518" i="1"/>
  <c r="L518" i="1"/>
  <c r="Q518" i="1"/>
  <c r="R518" i="1"/>
  <c r="S518" i="1"/>
  <c r="T518" i="1"/>
  <c r="K519" i="1"/>
  <c r="L519" i="1"/>
  <c r="Q519" i="1"/>
  <c r="R519" i="1"/>
  <c r="S519" i="1"/>
  <c r="T519" i="1"/>
  <c r="K520" i="1"/>
  <c r="L520" i="1"/>
  <c r="Q520" i="1"/>
  <c r="R520" i="1"/>
  <c r="S520" i="1"/>
  <c r="T520" i="1"/>
  <c r="K521" i="1"/>
  <c r="L521" i="1"/>
  <c r="Q521" i="1"/>
  <c r="R521" i="1"/>
  <c r="S521" i="1"/>
  <c r="T521" i="1"/>
  <c r="K522" i="1"/>
  <c r="L522" i="1"/>
  <c r="Q522" i="1"/>
  <c r="R522" i="1"/>
  <c r="S522" i="1"/>
  <c r="T522" i="1"/>
  <c r="K523" i="1"/>
  <c r="L523" i="1"/>
  <c r="Q523" i="1"/>
  <c r="R523" i="1"/>
  <c r="S523" i="1"/>
  <c r="T523" i="1"/>
  <c r="K524" i="1"/>
  <c r="L524" i="1"/>
  <c r="Q524" i="1"/>
  <c r="R524" i="1"/>
  <c r="S524" i="1"/>
  <c r="T524" i="1"/>
  <c r="K525" i="1"/>
  <c r="L525" i="1"/>
  <c r="Q525" i="1"/>
  <c r="R525" i="1"/>
  <c r="S525" i="1"/>
  <c r="T525" i="1"/>
  <c r="K526" i="1"/>
  <c r="L526" i="1"/>
  <c r="Q526" i="1"/>
  <c r="R526" i="1"/>
  <c r="S526" i="1"/>
  <c r="T526" i="1"/>
  <c r="K527" i="1"/>
  <c r="L527" i="1"/>
  <c r="Q527" i="1"/>
  <c r="R527" i="1"/>
  <c r="S527" i="1"/>
  <c r="T527" i="1"/>
  <c r="K528" i="1"/>
  <c r="L528" i="1"/>
  <c r="Q528" i="1"/>
  <c r="R528" i="1"/>
  <c r="S528" i="1"/>
  <c r="T528" i="1"/>
  <c r="K529" i="1"/>
  <c r="L529" i="1"/>
  <c r="Q529" i="1"/>
  <c r="R529" i="1"/>
  <c r="S529" i="1"/>
  <c r="T529" i="1"/>
  <c r="K530" i="1"/>
  <c r="L530" i="1"/>
  <c r="Q530" i="1"/>
  <c r="R530" i="1"/>
  <c r="S530" i="1"/>
  <c r="T530" i="1"/>
  <c r="K531" i="1"/>
  <c r="L531" i="1"/>
  <c r="Q531" i="1"/>
  <c r="R531" i="1"/>
  <c r="S531" i="1"/>
  <c r="T531" i="1"/>
  <c r="K532" i="1"/>
  <c r="L532" i="1"/>
  <c r="Q532" i="1"/>
  <c r="R532" i="1"/>
  <c r="S532" i="1"/>
  <c r="T532" i="1"/>
  <c r="K533" i="1"/>
  <c r="L533" i="1"/>
  <c r="Q533" i="1"/>
  <c r="R533" i="1"/>
  <c r="S533" i="1"/>
  <c r="T533" i="1"/>
  <c r="K534" i="1"/>
  <c r="L534" i="1"/>
  <c r="Q534" i="1"/>
  <c r="R534" i="1"/>
  <c r="S534" i="1"/>
  <c r="T534" i="1"/>
  <c r="K535" i="1"/>
  <c r="L535" i="1"/>
  <c r="Q535" i="1"/>
  <c r="R535" i="1"/>
  <c r="S535" i="1"/>
  <c r="T535" i="1"/>
  <c r="K536" i="1"/>
  <c r="L536" i="1"/>
  <c r="Q536" i="1"/>
  <c r="R536" i="1"/>
  <c r="S536" i="1"/>
  <c r="T536" i="1"/>
  <c r="K537" i="1"/>
  <c r="L537" i="1"/>
  <c r="Q537" i="1"/>
  <c r="R537" i="1"/>
  <c r="S537" i="1"/>
  <c r="T537" i="1"/>
  <c r="K538" i="1"/>
  <c r="L538" i="1"/>
  <c r="Q538" i="1"/>
  <c r="R538" i="1"/>
  <c r="S538" i="1"/>
  <c r="T538" i="1"/>
  <c r="K539" i="1"/>
  <c r="L539" i="1"/>
  <c r="Q539" i="1"/>
  <c r="R539" i="1"/>
  <c r="S539" i="1"/>
  <c r="T539" i="1"/>
  <c r="K540" i="1"/>
  <c r="L540" i="1"/>
  <c r="Q540" i="1"/>
  <c r="R540" i="1"/>
  <c r="S540" i="1"/>
  <c r="T540" i="1"/>
  <c r="K541" i="1"/>
  <c r="L541" i="1"/>
  <c r="Q541" i="1"/>
  <c r="R541" i="1"/>
  <c r="S541" i="1"/>
  <c r="T541" i="1"/>
  <c r="K542" i="1"/>
  <c r="L542" i="1"/>
  <c r="Q542" i="1"/>
  <c r="R542" i="1"/>
  <c r="S542" i="1"/>
  <c r="T542" i="1"/>
  <c r="K543" i="1"/>
  <c r="L543" i="1"/>
  <c r="Q543" i="1"/>
  <c r="R543" i="1"/>
  <c r="S543" i="1"/>
  <c r="T543" i="1"/>
  <c r="K544" i="1"/>
  <c r="L544" i="1"/>
  <c r="Q544" i="1"/>
  <c r="R544" i="1"/>
  <c r="S544" i="1"/>
  <c r="T544" i="1"/>
  <c r="K545" i="1"/>
  <c r="L545" i="1"/>
  <c r="Q545" i="1"/>
  <c r="R545" i="1"/>
  <c r="S545" i="1"/>
  <c r="T545" i="1"/>
  <c r="K546" i="1"/>
  <c r="L546" i="1"/>
  <c r="Q546" i="1"/>
  <c r="R546" i="1"/>
  <c r="S546" i="1"/>
  <c r="T546" i="1"/>
  <c r="K547" i="1"/>
  <c r="L547" i="1"/>
  <c r="Q547" i="1"/>
  <c r="R547" i="1"/>
  <c r="S547" i="1"/>
  <c r="T547" i="1"/>
  <c r="K548" i="1"/>
  <c r="L548" i="1"/>
  <c r="Q548" i="1"/>
  <c r="R548" i="1"/>
  <c r="S548" i="1"/>
  <c r="T548" i="1"/>
  <c r="K549" i="1"/>
  <c r="L549" i="1"/>
  <c r="Q549" i="1"/>
  <c r="R549" i="1"/>
  <c r="S549" i="1"/>
  <c r="T549" i="1"/>
  <c r="K550" i="1"/>
  <c r="L550" i="1"/>
  <c r="Q550" i="1"/>
  <c r="R550" i="1"/>
  <c r="S550" i="1"/>
  <c r="T550" i="1"/>
  <c r="K551" i="1"/>
  <c r="L551" i="1"/>
  <c r="Q551" i="1"/>
  <c r="R551" i="1"/>
  <c r="S551" i="1"/>
  <c r="T551" i="1"/>
  <c r="K552" i="1"/>
  <c r="L552" i="1"/>
  <c r="Q552" i="1"/>
  <c r="R552" i="1"/>
  <c r="S552" i="1"/>
  <c r="T552" i="1"/>
  <c r="K553" i="1"/>
  <c r="L553" i="1"/>
  <c r="Q553" i="1"/>
  <c r="R553" i="1"/>
  <c r="S553" i="1"/>
  <c r="T553" i="1"/>
  <c r="K554" i="1"/>
  <c r="L554" i="1"/>
  <c r="Q554" i="1"/>
  <c r="R554" i="1"/>
  <c r="S554" i="1"/>
  <c r="T554" i="1"/>
  <c r="K555" i="1"/>
  <c r="L555" i="1"/>
  <c r="Q555" i="1"/>
  <c r="R555" i="1"/>
  <c r="S555" i="1"/>
  <c r="T555" i="1"/>
  <c r="K556" i="1"/>
  <c r="L556" i="1"/>
  <c r="Q556" i="1"/>
  <c r="R556" i="1"/>
  <c r="S556" i="1"/>
  <c r="T556" i="1"/>
  <c r="K557" i="1"/>
  <c r="L557" i="1"/>
  <c r="Q557" i="1"/>
  <c r="R557" i="1"/>
  <c r="S557" i="1"/>
  <c r="T557" i="1"/>
  <c r="K558" i="1"/>
  <c r="L558" i="1"/>
  <c r="Q558" i="1"/>
  <c r="R558" i="1"/>
  <c r="S558" i="1"/>
  <c r="T558" i="1"/>
  <c r="K559" i="1"/>
  <c r="L559" i="1"/>
  <c r="Q559" i="1"/>
  <c r="R559" i="1"/>
  <c r="S559" i="1"/>
  <c r="T559" i="1"/>
  <c r="K560" i="1"/>
  <c r="L560" i="1"/>
  <c r="Q560" i="1"/>
  <c r="R560" i="1"/>
  <c r="S560" i="1"/>
  <c r="T560" i="1"/>
  <c r="K561" i="1"/>
  <c r="L561" i="1"/>
  <c r="Q561" i="1"/>
  <c r="R561" i="1"/>
  <c r="S561" i="1"/>
  <c r="T561" i="1"/>
  <c r="K562" i="1"/>
  <c r="L562" i="1"/>
  <c r="Q562" i="1"/>
  <c r="R562" i="1"/>
  <c r="S562" i="1"/>
  <c r="T562" i="1"/>
  <c r="K563" i="1"/>
  <c r="L563" i="1"/>
  <c r="Q563" i="1"/>
  <c r="R563" i="1"/>
  <c r="S563" i="1"/>
  <c r="T563" i="1"/>
  <c r="K564" i="1"/>
  <c r="L564" i="1"/>
  <c r="Q564" i="1"/>
  <c r="R564" i="1"/>
  <c r="S564" i="1"/>
  <c r="T564" i="1"/>
  <c r="K565" i="1"/>
  <c r="L565" i="1"/>
  <c r="Q565" i="1"/>
  <c r="R565" i="1"/>
  <c r="S565" i="1"/>
  <c r="T565" i="1"/>
  <c r="K566" i="1"/>
  <c r="L566" i="1"/>
  <c r="Q566" i="1"/>
  <c r="R566" i="1"/>
  <c r="S566" i="1"/>
  <c r="T566" i="1"/>
  <c r="K567" i="1"/>
  <c r="L567" i="1"/>
  <c r="Q567" i="1"/>
  <c r="R567" i="1"/>
  <c r="S567" i="1"/>
  <c r="T567" i="1"/>
  <c r="K568" i="1"/>
  <c r="L568" i="1"/>
  <c r="Q568" i="1"/>
  <c r="R568" i="1"/>
  <c r="S568" i="1"/>
  <c r="T568" i="1"/>
  <c r="K569" i="1"/>
  <c r="L569" i="1"/>
  <c r="Q569" i="1"/>
  <c r="R569" i="1"/>
  <c r="S569" i="1"/>
  <c r="T569" i="1"/>
  <c r="K570" i="1"/>
  <c r="L570" i="1"/>
  <c r="Q570" i="1"/>
  <c r="R570" i="1"/>
  <c r="S570" i="1"/>
  <c r="T570" i="1"/>
  <c r="K571" i="1"/>
  <c r="L571" i="1"/>
  <c r="Q571" i="1"/>
  <c r="R571" i="1"/>
  <c r="S571" i="1"/>
  <c r="T571" i="1"/>
  <c r="K572" i="1"/>
  <c r="L572" i="1"/>
  <c r="Q572" i="1"/>
  <c r="R572" i="1"/>
  <c r="S572" i="1"/>
  <c r="T572" i="1"/>
  <c r="K573" i="1"/>
  <c r="L573" i="1"/>
  <c r="Q573" i="1"/>
  <c r="R573" i="1"/>
  <c r="S573" i="1"/>
  <c r="T573" i="1"/>
  <c r="K574" i="1"/>
  <c r="L574" i="1"/>
  <c r="Q574" i="1"/>
  <c r="R574" i="1"/>
  <c r="S574" i="1"/>
  <c r="T574" i="1"/>
  <c r="K575" i="1"/>
  <c r="L575" i="1"/>
  <c r="Q575" i="1"/>
  <c r="R575" i="1"/>
  <c r="S575" i="1"/>
  <c r="T575" i="1"/>
  <c r="K576" i="1"/>
  <c r="L576" i="1"/>
  <c r="Q576" i="1"/>
  <c r="R576" i="1"/>
  <c r="S576" i="1"/>
  <c r="T576" i="1"/>
  <c r="K577" i="1"/>
  <c r="L577" i="1"/>
  <c r="Q577" i="1"/>
  <c r="R577" i="1"/>
  <c r="S577" i="1"/>
  <c r="T577" i="1"/>
  <c r="K578" i="1"/>
  <c r="L578" i="1"/>
  <c r="Q578" i="1"/>
  <c r="R578" i="1"/>
  <c r="S578" i="1"/>
  <c r="T578" i="1"/>
  <c r="K579" i="1"/>
  <c r="L579" i="1"/>
  <c r="Q579" i="1"/>
  <c r="R579" i="1"/>
  <c r="S579" i="1"/>
  <c r="T579" i="1"/>
  <c r="K580" i="1"/>
  <c r="L580" i="1"/>
  <c r="Q580" i="1"/>
  <c r="R580" i="1"/>
  <c r="S580" i="1"/>
  <c r="T580" i="1"/>
  <c r="K581" i="1"/>
  <c r="L581" i="1"/>
  <c r="Q581" i="1"/>
  <c r="R581" i="1"/>
  <c r="S581" i="1"/>
  <c r="T581" i="1"/>
  <c r="K582" i="1"/>
  <c r="L582" i="1"/>
  <c r="Q582" i="1"/>
  <c r="R582" i="1"/>
  <c r="S582" i="1"/>
  <c r="T582" i="1"/>
  <c r="K583" i="1"/>
  <c r="L583" i="1"/>
  <c r="Q583" i="1"/>
  <c r="R583" i="1"/>
  <c r="S583" i="1"/>
  <c r="T583" i="1"/>
  <c r="K584" i="1"/>
  <c r="L584" i="1"/>
  <c r="Q584" i="1"/>
  <c r="R584" i="1"/>
  <c r="S584" i="1"/>
  <c r="T584" i="1"/>
  <c r="K585" i="1"/>
  <c r="L585" i="1"/>
  <c r="Q585" i="1"/>
  <c r="R585" i="1"/>
  <c r="S585" i="1"/>
  <c r="T585" i="1"/>
  <c r="K586" i="1"/>
  <c r="L586" i="1"/>
  <c r="Q586" i="1"/>
  <c r="R586" i="1"/>
  <c r="S586" i="1"/>
  <c r="T586" i="1"/>
  <c r="K587" i="1"/>
  <c r="L587" i="1"/>
  <c r="Q587" i="1"/>
  <c r="R587" i="1"/>
  <c r="S587" i="1"/>
  <c r="T587" i="1"/>
  <c r="K588" i="1"/>
  <c r="L588" i="1"/>
  <c r="Q588" i="1"/>
  <c r="R588" i="1"/>
  <c r="S588" i="1"/>
  <c r="T588" i="1"/>
  <c r="K589" i="1"/>
  <c r="L589" i="1"/>
  <c r="Q589" i="1"/>
  <c r="R589" i="1"/>
  <c r="S589" i="1"/>
  <c r="T589" i="1"/>
  <c r="K590" i="1"/>
  <c r="L590" i="1"/>
  <c r="Q590" i="1"/>
  <c r="R590" i="1"/>
  <c r="S590" i="1"/>
  <c r="T590" i="1"/>
  <c r="K591" i="1"/>
  <c r="L591" i="1"/>
  <c r="Q591" i="1"/>
  <c r="R591" i="1"/>
  <c r="S591" i="1"/>
  <c r="T591" i="1"/>
  <c r="K592" i="1"/>
  <c r="L592" i="1"/>
  <c r="Q592" i="1"/>
  <c r="R592" i="1"/>
  <c r="S592" i="1"/>
  <c r="T592" i="1"/>
  <c r="K593" i="1"/>
  <c r="L593" i="1"/>
  <c r="Q593" i="1"/>
  <c r="R593" i="1"/>
  <c r="S593" i="1"/>
  <c r="T593" i="1"/>
  <c r="K594" i="1"/>
  <c r="L594" i="1"/>
  <c r="Q594" i="1"/>
  <c r="R594" i="1"/>
  <c r="S594" i="1"/>
  <c r="T594" i="1"/>
  <c r="K595" i="1"/>
  <c r="L595" i="1"/>
  <c r="Q595" i="1"/>
  <c r="R595" i="1"/>
  <c r="S595" i="1"/>
  <c r="T595" i="1"/>
  <c r="K596" i="1"/>
  <c r="L596" i="1"/>
  <c r="Q596" i="1"/>
  <c r="R596" i="1"/>
  <c r="S596" i="1"/>
  <c r="T596" i="1"/>
  <c r="K597" i="1"/>
  <c r="L597" i="1"/>
  <c r="Q597" i="1"/>
  <c r="R597" i="1"/>
  <c r="S597" i="1"/>
  <c r="T597" i="1"/>
  <c r="K598" i="1"/>
  <c r="L598" i="1"/>
  <c r="Q598" i="1"/>
  <c r="R598" i="1"/>
  <c r="S598" i="1"/>
  <c r="T598" i="1"/>
  <c r="K599" i="1"/>
  <c r="L599" i="1"/>
  <c r="Q599" i="1"/>
  <c r="R599" i="1"/>
  <c r="S599" i="1"/>
  <c r="T599" i="1"/>
  <c r="K600" i="1"/>
  <c r="L600" i="1"/>
  <c r="Q600" i="1"/>
  <c r="R600" i="1"/>
  <c r="S600" i="1"/>
  <c r="T600" i="1"/>
  <c r="K601" i="1"/>
  <c r="L601" i="1"/>
  <c r="Q601" i="1"/>
  <c r="R601" i="1"/>
  <c r="S601" i="1"/>
  <c r="T601" i="1"/>
  <c r="K602" i="1"/>
  <c r="L602" i="1"/>
  <c r="Q602" i="1"/>
  <c r="R602" i="1"/>
  <c r="S602" i="1"/>
  <c r="T602" i="1"/>
  <c r="K603" i="1"/>
  <c r="L603" i="1"/>
  <c r="Q603" i="1"/>
  <c r="R603" i="1"/>
  <c r="S603" i="1"/>
  <c r="T603" i="1"/>
  <c r="K604" i="1"/>
  <c r="L604" i="1"/>
  <c r="Q604" i="1"/>
  <c r="R604" i="1"/>
  <c r="S604" i="1"/>
  <c r="T604" i="1"/>
  <c r="K605" i="1"/>
  <c r="L605" i="1"/>
  <c r="Q605" i="1"/>
  <c r="R605" i="1"/>
  <c r="S605" i="1"/>
  <c r="T605" i="1"/>
  <c r="K606" i="1"/>
  <c r="L606" i="1"/>
  <c r="Q606" i="1"/>
  <c r="R606" i="1"/>
  <c r="S606" i="1"/>
  <c r="T606" i="1"/>
  <c r="K607" i="1"/>
  <c r="L607" i="1"/>
  <c r="Q607" i="1"/>
  <c r="R607" i="1"/>
  <c r="S607" i="1"/>
  <c r="T607" i="1"/>
  <c r="K608" i="1"/>
  <c r="L608" i="1"/>
  <c r="Q608" i="1"/>
  <c r="R608" i="1"/>
  <c r="S608" i="1"/>
  <c r="T608" i="1"/>
  <c r="K609" i="1"/>
  <c r="L609" i="1"/>
  <c r="Q609" i="1"/>
  <c r="R609" i="1"/>
  <c r="S609" i="1"/>
  <c r="T609" i="1"/>
  <c r="K610" i="1"/>
  <c r="L610" i="1"/>
  <c r="Q610" i="1"/>
  <c r="R610" i="1"/>
  <c r="S610" i="1"/>
  <c r="T610" i="1"/>
  <c r="K611" i="1"/>
  <c r="L611" i="1"/>
  <c r="Q611" i="1"/>
  <c r="R611" i="1"/>
  <c r="S611" i="1"/>
  <c r="T611" i="1"/>
  <c r="K612" i="1"/>
  <c r="L612" i="1"/>
  <c r="Q612" i="1"/>
  <c r="R612" i="1"/>
  <c r="S612" i="1"/>
  <c r="T612" i="1"/>
  <c r="K613" i="1"/>
  <c r="L613" i="1"/>
  <c r="Q613" i="1"/>
  <c r="R613" i="1"/>
  <c r="S613" i="1"/>
  <c r="T613" i="1"/>
  <c r="K614" i="1"/>
  <c r="L614" i="1"/>
  <c r="Q614" i="1"/>
  <c r="R614" i="1"/>
  <c r="S614" i="1"/>
  <c r="T614" i="1"/>
  <c r="K615" i="1"/>
  <c r="L615" i="1"/>
  <c r="Q615" i="1"/>
  <c r="R615" i="1"/>
  <c r="S615" i="1"/>
  <c r="T615" i="1"/>
  <c r="K616" i="1"/>
  <c r="L616" i="1"/>
  <c r="Q616" i="1"/>
  <c r="R616" i="1"/>
  <c r="S616" i="1"/>
  <c r="T616" i="1"/>
  <c r="K617" i="1"/>
  <c r="L617" i="1"/>
  <c r="Q617" i="1"/>
  <c r="R617" i="1"/>
  <c r="S617" i="1"/>
  <c r="T617" i="1"/>
  <c r="K618" i="1"/>
  <c r="L618" i="1"/>
  <c r="Q618" i="1"/>
  <c r="R618" i="1"/>
  <c r="S618" i="1"/>
  <c r="T618" i="1"/>
  <c r="K619" i="1"/>
  <c r="L619" i="1"/>
  <c r="Q619" i="1"/>
  <c r="R619" i="1"/>
  <c r="S619" i="1"/>
  <c r="T619" i="1"/>
  <c r="K620" i="1"/>
  <c r="L620" i="1"/>
  <c r="Q620" i="1"/>
  <c r="R620" i="1"/>
  <c r="S620" i="1"/>
  <c r="T620" i="1"/>
  <c r="K621" i="1"/>
  <c r="L621" i="1"/>
  <c r="Q621" i="1"/>
  <c r="R621" i="1"/>
  <c r="S621" i="1"/>
  <c r="T621" i="1"/>
  <c r="K622" i="1"/>
  <c r="L622" i="1"/>
  <c r="Q622" i="1"/>
  <c r="R622" i="1"/>
  <c r="S622" i="1"/>
  <c r="T622" i="1"/>
  <c r="K623" i="1"/>
  <c r="L623" i="1"/>
  <c r="Q623" i="1"/>
  <c r="R623" i="1"/>
  <c r="S623" i="1"/>
  <c r="T623" i="1"/>
  <c r="K624" i="1"/>
  <c r="L624" i="1"/>
  <c r="Q624" i="1"/>
  <c r="R624" i="1"/>
  <c r="S624" i="1"/>
  <c r="T624" i="1"/>
  <c r="K625" i="1"/>
  <c r="L625" i="1"/>
  <c r="Q625" i="1"/>
  <c r="R625" i="1"/>
  <c r="S625" i="1"/>
  <c r="T625" i="1"/>
  <c r="K626" i="1"/>
  <c r="L626" i="1"/>
  <c r="Q626" i="1"/>
  <c r="R626" i="1"/>
  <c r="S626" i="1"/>
  <c r="T626" i="1"/>
  <c r="K627" i="1"/>
  <c r="L627" i="1"/>
  <c r="Q627" i="1"/>
  <c r="R627" i="1"/>
  <c r="S627" i="1"/>
  <c r="T627" i="1"/>
  <c r="K628" i="1"/>
  <c r="L628" i="1"/>
  <c r="Q628" i="1"/>
  <c r="R628" i="1"/>
  <c r="S628" i="1"/>
  <c r="T628" i="1"/>
  <c r="K629" i="1"/>
  <c r="L629" i="1"/>
  <c r="Q629" i="1"/>
  <c r="R629" i="1"/>
  <c r="S629" i="1"/>
  <c r="T629" i="1"/>
  <c r="K630" i="1"/>
  <c r="L630" i="1"/>
  <c r="Q630" i="1"/>
  <c r="R630" i="1"/>
  <c r="S630" i="1"/>
  <c r="T630" i="1"/>
  <c r="K631" i="1"/>
  <c r="L631" i="1"/>
  <c r="Q631" i="1"/>
  <c r="R631" i="1"/>
  <c r="S631" i="1"/>
  <c r="T631" i="1"/>
  <c r="K632" i="1"/>
  <c r="L632" i="1"/>
  <c r="Q632" i="1"/>
  <c r="R632" i="1"/>
  <c r="S632" i="1"/>
  <c r="T632" i="1"/>
  <c r="K633" i="1"/>
  <c r="L633" i="1"/>
  <c r="Q633" i="1"/>
  <c r="R633" i="1"/>
  <c r="S633" i="1"/>
  <c r="T633" i="1"/>
  <c r="K634" i="1"/>
  <c r="L634" i="1"/>
  <c r="Q634" i="1"/>
  <c r="R634" i="1"/>
  <c r="S634" i="1"/>
  <c r="T634" i="1"/>
  <c r="K635" i="1"/>
  <c r="L635" i="1"/>
  <c r="Q635" i="1"/>
  <c r="R635" i="1"/>
  <c r="S635" i="1"/>
  <c r="T635" i="1"/>
  <c r="K636" i="1"/>
  <c r="L636" i="1"/>
  <c r="Q636" i="1"/>
  <c r="R636" i="1"/>
  <c r="S636" i="1"/>
  <c r="T636" i="1"/>
  <c r="K637" i="1"/>
  <c r="L637" i="1"/>
  <c r="Q637" i="1"/>
  <c r="R637" i="1"/>
  <c r="S637" i="1"/>
  <c r="T637" i="1"/>
  <c r="K638" i="1"/>
  <c r="L638" i="1"/>
  <c r="Q638" i="1"/>
  <c r="R638" i="1"/>
  <c r="S638" i="1"/>
  <c r="T638" i="1"/>
  <c r="K639" i="1"/>
  <c r="L639" i="1"/>
  <c r="Q639" i="1"/>
  <c r="R639" i="1"/>
  <c r="S639" i="1"/>
  <c r="T639" i="1"/>
  <c r="K640" i="1"/>
  <c r="L640" i="1"/>
  <c r="Q640" i="1"/>
  <c r="R640" i="1"/>
  <c r="S640" i="1"/>
  <c r="T640" i="1"/>
  <c r="K641" i="1"/>
  <c r="L641" i="1"/>
  <c r="Q641" i="1"/>
  <c r="R641" i="1"/>
  <c r="S641" i="1"/>
  <c r="T641" i="1"/>
  <c r="K642" i="1"/>
  <c r="L642" i="1"/>
  <c r="Q642" i="1"/>
  <c r="R642" i="1"/>
  <c r="S642" i="1"/>
  <c r="T642" i="1"/>
  <c r="K643" i="1"/>
  <c r="L643" i="1"/>
  <c r="Q643" i="1"/>
  <c r="R643" i="1"/>
  <c r="S643" i="1"/>
  <c r="T643" i="1"/>
  <c r="K644" i="1"/>
  <c r="L644" i="1"/>
  <c r="Q644" i="1"/>
  <c r="R644" i="1"/>
  <c r="S644" i="1"/>
  <c r="T644" i="1"/>
  <c r="K645" i="1"/>
  <c r="L645" i="1"/>
  <c r="Q645" i="1"/>
  <c r="R645" i="1"/>
  <c r="S645" i="1"/>
  <c r="T645" i="1"/>
  <c r="K646" i="1"/>
  <c r="L646" i="1"/>
  <c r="Q646" i="1"/>
  <c r="R646" i="1"/>
  <c r="S646" i="1"/>
  <c r="T646" i="1"/>
  <c r="K647" i="1"/>
  <c r="L647" i="1"/>
  <c r="Q647" i="1"/>
  <c r="R647" i="1"/>
  <c r="S647" i="1"/>
  <c r="T647" i="1"/>
  <c r="K648" i="1"/>
  <c r="L648" i="1"/>
  <c r="Q648" i="1"/>
  <c r="R648" i="1"/>
  <c r="S648" i="1"/>
  <c r="T648" i="1"/>
  <c r="K649" i="1"/>
  <c r="L649" i="1"/>
  <c r="Q649" i="1"/>
  <c r="R649" i="1"/>
  <c r="S649" i="1"/>
  <c r="T649" i="1"/>
  <c r="K650" i="1"/>
  <c r="L650" i="1"/>
  <c r="Q650" i="1"/>
  <c r="R650" i="1"/>
  <c r="S650" i="1"/>
  <c r="T650" i="1"/>
  <c r="K651" i="1"/>
  <c r="L651" i="1"/>
  <c r="Q651" i="1"/>
  <c r="R651" i="1"/>
  <c r="S651" i="1"/>
  <c r="T651" i="1"/>
  <c r="K652" i="1"/>
  <c r="L652" i="1"/>
  <c r="Q652" i="1"/>
  <c r="R652" i="1"/>
  <c r="S652" i="1"/>
  <c r="T652" i="1"/>
  <c r="K653" i="1"/>
  <c r="L653" i="1"/>
  <c r="Q653" i="1"/>
  <c r="R653" i="1"/>
  <c r="S653" i="1"/>
  <c r="T653" i="1"/>
  <c r="K654" i="1"/>
  <c r="L654" i="1"/>
  <c r="Q654" i="1"/>
  <c r="R654" i="1"/>
  <c r="S654" i="1"/>
  <c r="T654" i="1"/>
  <c r="K655" i="1"/>
  <c r="L655" i="1"/>
  <c r="Q655" i="1"/>
  <c r="R655" i="1"/>
  <c r="S655" i="1"/>
  <c r="T655" i="1"/>
  <c r="K656" i="1"/>
  <c r="L656" i="1"/>
  <c r="Q656" i="1"/>
  <c r="R656" i="1"/>
  <c r="S656" i="1"/>
  <c r="T656" i="1"/>
  <c r="K657" i="1"/>
  <c r="L657" i="1"/>
  <c r="Q657" i="1"/>
  <c r="R657" i="1"/>
  <c r="S657" i="1"/>
  <c r="T657" i="1"/>
  <c r="K658" i="1"/>
  <c r="L658" i="1"/>
  <c r="Q658" i="1"/>
  <c r="R658" i="1"/>
  <c r="S658" i="1"/>
  <c r="T658" i="1"/>
  <c r="K659" i="1"/>
  <c r="L659" i="1"/>
  <c r="Q659" i="1"/>
  <c r="R659" i="1"/>
  <c r="S659" i="1"/>
  <c r="T659" i="1"/>
  <c r="K660" i="1"/>
  <c r="L660" i="1"/>
  <c r="Q660" i="1"/>
  <c r="R660" i="1"/>
  <c r="S660" i="1"/>
  <c r="T660" i="1"/>
  <c r="K661" i="1"/>
  <c r="L661" i="1"/>
  <c r="Q661" i="1"/>
  <c r="R661" i="1"/>
  <c r="S661" i="1"/>
  <c r="T661" i="1"/>
  <c r="K662" i="1"/>
  <c r="L662" i="1"/>
  <c r="Q662" i="1"/>
  <c r="R662" i="1"/>
  <c r="S662" i="1"/>
  <c r="T662" i="1"/>
  <c r="K663" i="1"/>
  <c r="L663" i="1"/>
  <c r="Q663" i="1"/>
  <c r="R663" i="1"/>
  <c r="S663" i="1"/>
  <c r="T663" i="1"/>
  <c r="K664" i="1"/>
  <c r="L664" i="1"/>
  <c r="Q664" i="1"/>
  <c r="R664" i="1"/>
  <c r="S664" i="1"/>
  <c r="T664" i="1"/>
  <c r="K665" i="1"/>
  <c r="L665" i="1"/>
  <c r="Q665" i="1"/>
  <c r="R665" i="1"/>
  <c r="S665" i="1"/>
  <c r="T665" i="1"/>
  <c r="K666" i="1"/>
  <c r="L666" i="1"/>
  <c r="Q666" i="1"/>
  <c r="R666" i="1"/>
  <c r="S666" i="1"/>
  <c r="T666" i="1"/>
  <c r="K667" i="1"/>
  <c r="L667" i="1"/>
  <c r="Q667" i="1"/>
  <c r="R667" i="1"/>
  <c r="S667" i="1"/>
  <c r="T667" i="1"/>
  <c r="K668" i="1"/>
  <c r="L668" i="1"/>
  <c r="Q668" i="1"/>
  <c r="R668" i="1"/>
  <c r="S668" i="1"/>
  <c r="T668" i="1"/>
  <c r="K669" i="1"/>
  <c r="L669" i="1"/>
  <c r="Q669" i="1"/>
  <c r="R669" i="1"/>
  <c r="S669" i="1"/>
  <c r="T669" i="1"/>
  <c r="K670" i="1"/>
  <c r="L670" i="1"/>
  <c r="Q670" i="1"/>
  <c r="R670" i="1"/>
  <c r="S670" i="1"/>
  <c r="T670" i="1"/>
  <c r="K671" i="1"/>
  <c r="L671" i="1"/>
  <c r="Q671" i="1"/>
  <c r="R671" i="1"/>
  <c r="S671" i="1"/>
  <c r="T671" i="1"/>
  <c r="K672" i="1"/>
  <c r="L672" i="1"/>
  <c r="Q672" i="1"/>
  <c r="R672" i="1"/>
  <c r="S672" i="1"/>
  <c r="T672" i="1"/>
  <c r="K673" i="1"/>
  <c r="L673" i="1"/>
  <c r="Q673" i="1"/>
  <c r="R673" i="1"/>
  <c r="S673" i="1"/>
  <c r="T673" i="1"/>
  <c r="K674" i="1"/>
  <c r="L674" i="1"/>
  <c r="Q674" i="1"/>
  <c r="R674" i="1"/>
  <c r="S674" i="1"/>
  <c r="T674" i="1"/>
  <c r="K675" i="1"/>
  <c r="L675" i="1"/>
  <c r="Q675" i="1"/>
  <c r="R675" i="1"/>
  <c r="S675" i="1"/>
  <c r="T675" i="1"/>
  <c r="K676" i="1"/>
  <c r="L676" i="1"/>
  <c r="Q676" i="1"/>
  <c r="R676" i="1"/>
  <c r="S676" i="1"/>
  <c r="T676" i="1"/>
  <c r="K677" i="1"/>
  <c r="L677" i="1"/>
  <c r="Q677" i="1"/>
  <c r="R677" i="1"/>
  <c r="S677" i="1"/>
  <c r="T677" i="1"/>
  <c r="K678" i="1"/>
  <c r="L678" i="1"/>
  <c r="Q678" i="1"/>
  <c r="R678" i="1"/>
  <c r="S678" i="1"/>
  <c r="T678" i="1"/>
  <c r="K679" i="1"/>
  <c r="L679" i="1"/>
  <c r="Q679" i="1"/>
  <c r="R679" i="1"/>
  <c r="S679" i="1"/>
  <c r="T679" i="1"/>
  <c r="K680" i="1"/>
  <c r="L680" i="1"/>
  <c r="Q680" i="1"/>
  <c r="R680" i="1"/>
  <c r="S680" i="1"/>
  <c r="T680" i="1"/>
  <c r="K681" i="1"/>
  <c r="L681" i="1"/>
  <c r="Q681" i="1"/>
  <c r="R681" i="1"/>
  <c r="S681" i="1"/>
  <c r="T681" i="1"/>
  <c r="K682" i="1"/>
  <c r="L682" i="1"/>
  <c r="Q682" i="1"/>
  <c r="R682" i="1"/>
  <c r="S682" i="1"/>
  <c r="T682" i="1"/>
  <c r="K683" i="1"/>
  <c r="L683" i="1"/>
  <c r="Q683" i="1"/>
  <c r="R683" i="1"/>
  <c r="S683" i="1"/>
  <c r="T683" i="1"/>
  <c r="K684" i="1"/>
  <c r="L684" i="1"/>
  <c r="Q684" i="1"/>
  <c r="R684" i="1"/>
  <c r="S684" i="1"/>
  <c r="T684" i="1"/>
  <c r="K685" i="1"/>
  <c r="L685" i="1"/>
  <c r="Q685" i="1"/>
  <c r="R685" i="1"/>
  <c r="S685" i="1"/>
  <c r="T685" i="1"/>
  <c r="K686" i="1"/>
  <c r="L686" i="1"/>
  <c r="Q686" i="1"/>
  <c r="R686" i="1"/>
  <c r="S686" i="1"/>
  <c r="T686" i="1"/>
  <c r="K687" i="1"/>
  <c r="L687" i="1"/>
  <c r="Q687" i="1"/>
  <c r="R687" i="1"/>
  <c r="S687" i="1"/>
  <c r="T687" i="1"/>
  <c r="K688" i="1"/>
  <c r="L688" i="1"/>
  <c r="Q688" i="1"/>
  <c r="R688" i="1"/>
  <c r="S688" i="1"/>
  <c r="T688" i="1"/>
  <c r="K689" i="1"/>
  <c r="L689" i="1"/>
  <c r="Q689" i="1"/>
  <c r="R689" i="1"/>
  <c r="S689" i="1"/>
  <c r="T689" i="1"/>
  <c r="K690" i="1"/>
  <c r="L690" i="1"/>
  <c r="Q690" i="1"/>
  <c r="R690" i="1"/>
  <c r="S690" i="1"/>
  <c r="T690" i="1"/>
  <c r="K691" i="1"/>
  <c r="L691" i="1"/>
  <c r="Q691" i="1"/>
  <c r="R691" i="1"/>
  <c r="S691" i="1"/>
  <c r="T691" i="1"/>
  <c r="K692" i="1"/>
  <c r="L692" i="1"/>
  <c r="Q692" i="1"/>
  <c r="R692" i="1"/>
  <c r="S692" i="1"/>
  <c r="T692" i="1"/>
  <c r="K693" i="1"/>
  <c r="L693" i="1"/>
  <c r="Q693" i="1"/>
  <c r="R693" i="1"/>
  <c r="S693" i="1"/>
  <c r="T693" i="1"/>
  <c r="K694" i="1"/>
  <c r="L694" i="1"/>
  <c r="Q694" i="1"/>
  <c r="R694" i="1"/>
  <c r="S694" i="1"/>
  <c r="T694" i="1"/>
  <c r="K695" i="1"/>
  <c r="L695" i="1"/>
  <c r="Q695" i="1"/>
  <c r="R695" i="1"/>
  <c r="S695" i="1"/>
  <c r="T695" i="1"/>
  <c r="K696" i="1"/>
  <c r="L696" i="1"/>
  <c r="Q696" i="1"/>
  <c r="R696" i="1"/>
  <c r="S696" i="1"/>
  <c r="T696" i="1"/>
  <c r="K697" i="1"/>
  <c r="L697" i="1"/>
  <c r="Q697" i="1"/>
  <c r="R697" i="1"/>
  <c r="S697" i="1"/>
  <c r="T697" i="1"/>
  <c r="K698" i="1"/>
  <c r="L698" i="1"/>
  <c r="Q698" i="1"/>
  <c r="R698" i="1"/>
  <c r="S698" i="1"/>
  <c r="T698" i="1"/>
  <c r="K699" i="1"/>
  <c r="L699" i="1"/>
  <c r="Q699" i="1"/>
  <c r="R699" i="1"/>
  <c r="S699" i="1"/>
  <c r="T699" i="1"/>
  <c r="K700" i="1"/>
  <c r="L700" i="1"/>
  <c r="Q700" i="1"/>
  <c r="R700" i="1"/>
  <c r="S700" i="1"/>
  <c r="T700" i="1"/>
  <c r="K701" i="1"/>
  <c r="L701" i="1"/>
  <c r="Q701" i="1"/>
  <c r="R701" i="1"/>
  <c r="S701" i="1"/>
  <c r="T701" i="1"/>
  <c r="K702" i="1"/>
  <c r="L702" i="1"/>
  <c r="Q702" i="1"/>
  <c r="R702" i="1"/>
  <c r="S702" i="1"/>
  <c r="T702" i="1"/>
  <c r="K703" i="1"/>
  <c r="L703" i="1"/>
  <c r="Q703" i="1"/>
  <c r="R703" i="1"/>
  <c r="S703" i="1"/>
  <c r="T703" i="1"/>
  <c r="K704" i="1"/>
  <c r="L704" i="1"/>
  <c r="Q704" i="1"/>
  <c r="R704" i="1"/>
  <c r="S704" i="1"/>
  <c r="T704" i="1"/>
  <c r="K705" i="1"/>
  <c r="L705" i="1"/>
  <c r="Q705" i="1"/>
  <c r="R705" i="1"/>
  <c r="S705" i="1"/>
  <c r="T705" i="1"/>
  <c r="K706" i="1"/>
  <c r="L706" i="1"/>
  <c r="Q706" i="1"/>
  <c r="R706" i="1"/>
  <c r="S706" i="1"/>
  <c r="T706" i="1"/>
  <c r="K707" i="1"/>
  <c r="L707" i="1"/>
  <c r="Q707" i="1"/>
  <c r="R707" i="1"/>
  <c r="S707" i="1"/>
  <c r="T707" i="1"/>
  <c r="K708" i="1"/>
  <c r="L708" i="1"/>
  <c r="Q708" i="1"/>
  <c r="R708" i="1"/>
  <c r="S708" i="1"/>
  <c r="T708" i="1"/>
  <c r="K709" i="1"/>
  <c r="L709" i="1"/>
  <c r="Q709" i="1"/>
  <c r="R709" i="1"/>
  <c r="S709" i="1"/>
  <c r="T709" i="1"/>
  <c r="K710" i="1"/>
  <c r="L710" i="1"/>
  <c r="Q710" i="1"/>
  <c r="R710" i="1"/>
  <c r="S710" i="1"/>
  <c r="T710" i="1"/>
  <c r="K711" i="1"/>
  <c r="L711" i="1"/>
  <c r="Q711" i="1"/>
  <c r="R711" i="1"/>
  <c r="S711" i="1"/>
  <c r="T711" i="1"/>
  <c r="K712" i="1"/>
  <c r="L712" i="1"/>
  <c r="Q712" i="1"/>
  <c r="R712" i="1"/>
  <c r="S712" i="1"/>
  <c r="T712" i="1"/>
  <c r="K713" i="1"/>
  <c r="L713" i="1"/>
  <c r="Q713" i="1"/>
  <c r="R713" i="1"/>
  <c r="S713" i="1"/>
  <c r="T713" i="1"/>
  <c r="K714" i="1"/>
  <c r="L714" i="1"/>
  <c r="Q714" i="1"/>
  <c r="R714" i="1"/>
  <c r="S714" i="1"/>
  <c r="T714" i="1"/>
  <c r="K715" i="1"/>
  <c r="L715" i="1"/>
  <c r="Q715" i="1"/>
  <c r="R715" i="1"/>
  <c r="S715" i="1"/>
  <c r="T715" i="1"/>
  <c r="K716" i="1"/>
  <c r="L716" i="1"/>
  <c r="Q716" i="1"/>
  <c r="R716" i="1"/>
  <c r="S716" i="1"/>
  <c r="T716" i="1"/>
  <c r="K717" i="1"/>
  <c r="L717" i="1"/>
  <c r="Q717" i="1"/>
  <c r="R717" i="1"/>
  <c r="S717" i="1"/>
  <c r="T717" i="1"/>
  <c r="K718" i="1"/>
  <c r="L718" i="1"/>
  <c r="Q718" i="1"/>
  <c r="R718" i="1"/>
  <c r="S718" i="1"/>
  <c r="T718" i="1"/>
  <c r="K719" i="1"/>
  <c r="L719" i="1"/>
  <c r="Q719" i="1"/>
  <c r="R719" i="1"/>
  <c r="S719" i="1"/>
  <c r="T719" i="1"/>
  <c r="K720" i="1"/>
  <c r="L720" i="1"/>
  <c r="Q720" i="1"/>
  <c r="R720" i="1"/>
  <c r="S720" i="1"/>
  <c r="T720" i="1"/>
  <c r="K721" i="1"/>
  <c r="L721" i="1"/>
  <c r="Q721" i="1"/>
  <c r="R721" i="1"/>
  <c r="S721" i="1"/>
  <c r="T721" i="1"/>
  <c r="K722" i="1"/>
  <c r="L722" i="1"/>
  <c r="Q722" i="1"/>
  <c r="R722" i="1"/>
  <c r="S722" i="1"/>
  <c r="T722" i="1"/>
  <c r="K723" i="1"/>
  <c r="L723" i="1"/>
  <c r="Q723" i="1"/>
  <c r="R723" i="1"/>
  <c r="S723" i="1"/>
  <c r="T723" i="1"/>
  <c r="K724" i="1"/>
  <c r="L724" i="1"/>
  <c r="Q724" i="1"/>
  <c r="R724" i="1"/>
  <c r="S724" i="1"/>
  <c r="T724" i="1"/>
  <c r="K725" i="1"/>
  <c r="L725" i="1"/>
  <c r="Q725" i="1"/>
  <c r="R725" i="1"/>
  <c r="S725" i="1"/>
  <c r="T725" i="1"/>
  <c r="K726" i="1"/>
  <c r="L726" i="1"/>
  <c r="Q726" i="1"/>
  <c r="R726" i="1"/>
  <c r="S726" i="1"/>
  <c r="T726" i="1"/>
  <c r="K727" i="1"/>
  <c r="L727" i="1"/>
  <c r="Q727" i="1"/>
  <c r="R727" i="1"/>
  <c r="S727" i="1"/>
  <c r="T727" i="1"/>
  <c r="K728" i="1"/>
  <c r="L728" i="1"/>
  <c r="Q728" i="1"/>
  <c r="R728" i="1"/>
  <c r="S728" i="1"/>
  <c r="T728" i="1"/>
  <c r="K729" i="1"/>
  <c r="L729" i="1"/>
  <c r="Q729" i="1"/>
  <c r="R729" i="1"/>
  <c r="S729" i="1"/>
  <c r="T729" i="1"/>
  <c r="K730" i="1"/>
  <c r="L730" i="1"/>
  <c r="Q730" i="1"/>
  <c r="R730" i="1"/>
  <c r="S730" i="1"/>
  <c r="T730" i="1"/>
  <c r="K731" i="1"/>
  <c r="L731" i="1"/>
  <c r="Q731" i="1"/>
  <c r="R731" i="1"/>
  <c r="S731" i="1"/>
  <c r="T731" i="1"/>
  <c r="K732" i="1"/>
  <c r="L732" i="1"/>
  <c r="Q732" i="1"/>
  <c r="R732" i="1"/>
  <c r="S732" i="1"/>
  <c r="T732" i="1"/>
  <c r="K733" i="1"/>
  <c r="L733" i="1"/>
  <c r="Q733" i="1"/>
  <c r="R733" i="1"/>
  <c r="S733" i="1"/>
  <c r="T733" i="1"/>
  <c r="K734" i="1"/>
  <c r="L734" i="1"/>
  <c r="Q734" i="1"/>
  <c r="R734" i="1"/>
  <c r="S734" i="1"/>
  <c r="T734" i="1"/>
  <c r="K735" i="1"/>
  <c r="L735" i="1"/>
  <c r="Q735" i="1"/>
  <c r="R735" i="1"/>
  <c r="S735" i="1"/>
  <c r="T735" i="1"/>
  <c r="K736" i="1"/>
  <c r="L736" i="1"/>
  <c r="Q736" i="1"/>
  <c r="R736" i="1"/>
  <c r="S736" i="1"/>
  <c r="T736" i="1"/>
  <c r="K737" i="1"/>
  <c r="L737" i="1"/>
  <c r="Q737" i="1"/>
  <c r="R737" i="1"/>
  <c r="S737" i="1"/>
  <c r="T737" i="1"/>
  <c r="K738" i="1"/>
  <c r="L738" i="1"/>
  <c r="Q738" i="1"/>
  <c r="R738" i="1"/>
  <c r="S738" i="1"/>
  <c r="T738" i="1"/>
  <c r="K739" i="1"/>
  <c r="L739" i="1"/>
  <c r="Q739" i="1"/>
  <c r="R739" i="1"/>
  <c r="S739" i="1"/>
  <c r="T739" i="1"/>
  <c r="K740" i="1"/>
  <c r="L740" i="1"/>
  <c r="Q740" i="1"/>
  <c r="R740" i="1"/>
  <c r="S740" i="1"/>
  <c r="T740" i="1"/>
  <c r="K741" i="1"/>
  <c r="L741" i="1"/>
  <c r="Q741" i="1"/>
  <c r="R741" i="1"/>
  <c r="S741" i="1"/>
  <c r="T741" i="1"/>
  <c r="K742" i="1"/>
  <c r="L742" i="1"/>
  <c r="Q742" i="1"/>
  <c r="R742" i="1"/>
  <c r="S742" i="1"/>
  <c r="T742" i="1"/>
  <c r="K743" i="1"/>
  <c r="L743" i="1"/>
  <c r="Q743" i="1"/>
  <c r="R743" i="1"/>
  <c r="S743" i="1"/>
  <c r="T743" i="1"/>
  <c r="K744" i="1"/>
  <c r="L744" i="1"/>
  <c r="Q744" i="1"/>
  <c r="R744" i="1"/>
  <c r="S744" i="1"/>
  <c r="T744" i="1"/>
  <c r="K745" i="1"/>
  <c r="L745" i="1"/>
  <c r="Q745" i="1"/>
  <c r="R745" i="1"/>
  <c r="S745" i="1"/>
  <c r="T745" i="1"/>
  <c r="K746" i="1"/>
  <c r="L746" i="1"/>
  <c r="Q746" i="1"/>
  <c r="R746" i="1"/>
  <c r="S746" i="1"/>
  <c r="T746" i="1"/>
  <c r="K747" i="1"/>
  <c r="L747" i="1"/>
  <c r="Q747" i="1"/>
  <c r="R747" i="1"/>
  <c r="S747" i="1"/>
  <c r="T747" i="1"/>
  <c r="K748" i="1"/>
  <c r="L748" i="1"/>
  <c r="Q748" i="1"/>
  <c r="R748" i="1"/>
  <c r="S748" i="1"/>
  <c r="T748" i="1"/>
  <c r="K749" i="1"/>
  <c r="L749" i="1"/>
  <c r="Q749" i="1"/>
  <c r="R749" i="1"/>
  <c r="S749" i="1"/>
  <c r="T749" i="1"/>
  <c r="K750" i="1"/>
  <c r="L750" i="1"/>
  <c r="Q750" i="1"/>
  <c r="R750" i="1"/>
  <c r="S750" i="1"/>
  <c r="T750" i="1"/>
  <c r="K751" i="1"/>
  <c r="L751" i="1"/>
  <c r="Q751" i="1"/>
  <c r="R751" i="1"/>
  <c r="S751" i="1"/>
  <c r="T751" i="1"/>
  <c r="K752" i="1"/>
  <c r="L752" i="1"/>
  <c r="Q752" i="1"/>
  <c r="R752" i="1"/>
  <c r="S752" i="1"/>
  <c r="T752" i="1"/>
  <c r="K753" i="1"/>
  <c r="L753" i="1"/>
  <c r="Q753" i="1"/>
  <c r="R753" i="1"/>
  <c r="S753" i="1"/>
  <c r="T753" i="1"/>
  <c r="K754" i="1"/>
  <c r="L754" i="1"/>
  <c r="Q754" i="1"/>
  <c r="R754" i="1"/>
  <c r="S754" i="1"/>
  <c r="T754" i="1"/>
  <c r="K755" i="1"/>
  <c r="L755" i="1"/>
  <c r="Q755" i="1"/>
  <c r="R755" i="1"/>
  <c r="S755" i="1"/>
  <c r="T755" i="1"/>
  <c r="K756" i="1"/>
  <c r="L756" i="1"/>
  <c r="Q756" i="1"/>
  <c r="R756" i="1"/>
  <c r="S756" i="1"/>
  <c r="T756" i="1"/>
  <c r="K757" i="1"/>
  <c r="L757" i="1"/>
  <c r="Q757" i="1"/>
  <c r="R757" i="1"/>
  <c r="S757" i="1"/>
  <c r="T757" i="1"/>
  <c r="K758" i="1"/>
  <c r="L758" i="1"/>
  <c r="Q758" i="1"/>
  <c r="R758" i="1"/>
  <c r="S758" i="1"/>
  <c r="T758" i="1"/>
  <c r="K759" i="1"/>
  <c r="L759" i="1"/>
  <c r="Q759" i="1"/>
  <c r="R759" i="1"/>
  <c r="S759" i="1"/>
  <c r="T759" i="1"/>
  <c r="K760" i="1"/>
  <c r="L760" i="1"/>
  <c r="Q760" i="1"/>
  <c r="R760" i="1"/>
  <c r="S760" i="1"/>
  <c r="T760" i="1"/>
  <c r="K761" i="1"/>
  <c r="L761" i="1"/>
  <c r="Q761" i="1"/>
  <c r="R761" i="1"/>
  <c r="S761" i="1"/>
  <c r="T761" i="1"/>
  <c r="K762" i="1"/>
  <c r="L762" i="1"/>
  <c r="Q762" i="1"/>
  <c r="R762" i="1"/>
  <c r="S762" i="1"/>
  <c r="T762" i="1"/>
  <c r="K763" i="1"/>
  <c r="L763" i="1"/>
  <c r="Q763" i="1"/>
  <c r="R763" i="1"/>
  <c r="S763" i="1"/>
  <c r="T763" i="1"/>
  <c r="K764" i="1"/>
  <c r="L764" i="1"/>
  <c r="Q764" i="1"/>
  <c r="R764" i="1"/>
  <c r="S764" i="1"/>
  <c r="T764" i="1"/>
  <c r="K765" i="1"/>
  <c r="L765" i="1"/>
  <c r="Q765" i="1"/>
  <c r="R765" i="1"/>
  <c r="S765" i="1"/>
  <c r="T765" i="1"/>
  <c r="K766" i="1"/>
  <c r="L766" i="1"/>
  <c r="Q766" i="1"/>
  <c r="R766" i="1"/>
  <c r="S766" i="1"/>
  <c r="T766" i="1"/>
  <c r="K767" i="1"/>
  <c r="L767" i="1"/>
  <c r="Q767" i="1"/>
  <c r="R767" i="1"/>
  <c r="S767" i="1"/>
  <c r="T767" i="1"/>
  <c r="K768" i="1"/>
  <c r="L768" i="1"/>
  <c r="Q768" i="1"/>
  <c r="R768" i="1"/>
  <c r="S768" i="1"/>
  <c r="T768" i="1"/>
  <c r="K769" i="1"/>
  <c r="L769" i="1"/>
  <c r="Q769" i="1"/>
  <c r="R769" i="1"/>
  <c r="S769" i="1"/>
  <c r="T769" i="1"/>
  <c r="K770" i="1"/>
  <c r="L770" i="1"/>
  <c r="Q770" i="1"/>
  <c r="R770" i="1"/>
  <c r="S770" i="1"/>
  <c r="T770" i="1"/>
  <c r="K771" i="1"/>
  <c r="L771" i="1"/>
  <c r="Q771" i="1"/>
  <c r="R771" i="1"/>
  <c r="S771" i="1"/>
  <c r="T771" i="1"/>
  <c r="K772" i="1"/>
  <c r="L772" i="1"/>
  <c r="Q772" i="1"/>
  <c r="R772" i="1"/>
  <c r="S772" i="1"/>
  <c r="T772" i="1"/>
  <c r="K773" i="1"/>
  <c r="L773" i="1"/>
  <c r="Q773" i="1"/>
  <c r="R773" i="1"/>
  <c r="S773" i="1"/>
  <c r="T773" i="1"/>
  <c r="K774" i="1"/>
  <c r="L774" i="1"/>
  <c r="Q774" i="1"/>
  <c r="R774" i="1"/>
  <c r="S774" i="1"/>
  <c r="T774" i="1"/>
  <c r="K775" i="1"/>
  <c r="L775" i="1"/>
  <c r="Q775" i="1"/>
  <c r="R775" i="1"/>
  <c r="S775" i="1"/>
  <c r="T775" i="1"/>
  <c r="K776" i="1"/>
  <c r="L776" i="1"/>
  <c r="Q776" i="1"/>
  <c r="R776" i="1"/>
  <c r="S776" i="1"/>
  <c r="T776" i="1"/>
  <c r="K777" i="1"/>
  <c r="L777" i="1"/>
  <c r="Q777" i="1"/>
  <c r="R777" i="1"/>
  <c r="S777" i="1"/>
  <c r="T777" i="1"/>
  <c r="K778" i="1"/>
  <c r="L778" i="1"/>
  <c r="Q778" i="1"/>
  <c r="R778" i="1"/>
  <c r="S778" i="1"/>
  <c r="T778" i="1"/>
  <c r="K779" i="1"/>
  <c r="L779" i="1"/>
  <c r="Q779" i="1"/>
  <c r="R779" i="1"/>
  <c r="S779" i="1"/>
  <c r="T779" i="1"/>
  <c r="K780" i="1"/>
  <c r="L780" i="1"/>
  <c r="Q780" i="1"/>
  <c r="R780" i="1"/>
  <c r="S780" i="1"/>
  <c r="T780" i="1"/>
  <c r="K781" i="1"/>
  <c r="L781" i="1"/>
  <c r="Q781" i="1"/>
  <c r="R781" i="1"/>
  <c r="S781" i="1"/>
  <c r="T781" i="1"/>
  <c r="K782" i="1"/>
  <c r="L782" i="1"/>
  <c r="Q782" i="1"/>
  <c r="R782" i="1"/>
  <c r="S782" i="1"/>
  <c r="T782" i="1"/>
  <c r="K783" i="1"/>
  <c r="L783" i="1"/>
  <c r="Q783" i="1"/>
  <c r="R783" i="1"/>
  <c r="S783" i="1"/>
  <c r="T783" i="1"/>
  <c r="K784" i="1"/>
  <c r="L784" i="1"/>
  <c r="Q784" i="1"/>
  <c r="R784" i="1"/>
  <c r="S784" i="1"/>
  <c r="T784" i="1"/>
  <c r="K785" i="1"/>
  <c r="L785" i="1"/>
  <c r="Q785" i="1"/>
  <c r="R785" i="1"/>
  <c r="S785" i="1"/>
  <c r="T785" i="1"/>
  <c r="K786" i="1"/>
  <c r="L786" i="1"/>
  <c r="Q786" i="1"/>
  <c r="R786" i="1"/>
  <c r="S786" i="1"/>
  <c r="T786" i="1"/>
  <c r="K787" i="1"/>
  <c r="L787" i="1"/>
  <c r="Q787" i="1"/>
  <c r="R787" i="1"/>
  <c r="S787" i="1"/>
  <c r="T787" i="1"/>
  <c r="K788" i="1"/>
  <c r="L788" i="1"/>
  <c r="Q788" i="1"/>
  <c r="R788" i="1"/>
  <c r="S788" i="1"/>
  <c r="T788" i="1"/>
  <c r="K789" i="1"/>
  <c r="L789" i="1"/>
  <c r="Q789" i="1"/>
  <c r="R789" i="1"/>
  <c r="S789" i="1"/>
  <c r="T789" i="1"/>
  <c r="K790" i="1"/>
  <c r="L790" i="1"/>
  <c r="Q790" i="1"/>
  <c r="R790" i="1"/>
  <c r="S790" i="1"/>
  <c r="T790" i="1"/>
  <c r="K791" i="1"/>
  <c r="L791" i="1"/>
  <c r="Q791" i="1"/>
  <c r="R791" i="1"/>
  <c r="S791" i="1"/>
  <c r="T791" i="1"/>
  <c r="K792" i="1"/>
  <c r="L792" i="1"/>
  <c r="Q792" i="1"/>
  <c r="R792" i="1"/>
  <c r="S792" i="1"/>
  <c r="T792" i="1"/>
  <c r="K793" i="1"/>
  <c r="L793" i="1"/>
  <c r="Q793" i="1"/>
  <c r="R793" i="1"/>
  <c r="S793" i="1"/>
  <c r="T793" i="1"/>
  <c r="K794" i="1"/>
  <c r="L794" i="1"/>
  <c r="Q794" i="1"/>
  <c r="R794" i="1"/>
  <c r="S794" i="1"/>
  <c r="T794" i="1"/>
  <c r="K795" i="1"/>
  <c r="L795" i="1"/>
  <c r="Q795" i="1"/>
  <c r="R795" i="1"/>
  <c r="S795" i="1"/>
  <c r="T795" i="1"/>
  <c r="K796" i="1"/>
  <c r="L796" i="1"/>
  <c r="Q796" i="1"/>
  <c r="R796" i="1"/>
  <c r="S796" i="1"/>
  <c r="T796" i="1"/>
  <c r="K797" i="1"/>
  <c r="L797" i="1"/>
  <c r="Q797" i="1"/>
  <c r="R797" i="1"/>
  <c r="S797" i="1"/>
  <c r="T797" i="1"/>
  <c r="K798" i="1"/>
  <c r="L798" i="1"/>
  <c r="Q798" i="1"/>
  <c r="R798" i="1"/>
  <c r="S798" i="1"/>
  <c r="T798" i="1"/>
  <c r="K799" i="1"/>
  <c r="L799" i="1"/>
  <c r="Q799" i="1"/>
  <c r="R799" i="1"/>
  <c r="S799" i="1"/>
  <c r="T799" i="1"/>
  <c r="K800" i="1"/>
  <c r="L800" i="1"/>
  <c r="Q800" i="1"/>
  <c r="R800" i="1"/>
  <c r="S800" i="1"/>
  <c r="T800" i="1"/>
  <c r="K801" i="1"/>
  <c r="L801" i="1"/>
  <c r="Q801" i="1"/>
  <c r="R801" i="1"/>
  <c r="S801" i="1"/>
  <c r="T801" i="1"/>
  <c r="K802" i="1"/>
  <c r="L802" i="1"/>
  <c r="Q802" i="1"/>
  <c r="R802" i="1"/>
  <c r="S802" i="1"/>
  <c r="T802" i="1"/>
  <c r="K803" i="1"/>
  <c r="L803" i="1"/>
  <c r="Q803" i="1"/>
  <c r="R803" i="1"/>
  <c r="S803" i="1"/>
  <c r="T803" i="1"/>
  <c r="K804" i="1"/>
  <c r="L804" i="1"/>
  <c r="Q804" i="1"/>
  <c r="R804" i="1"/>
  <c r="S804" i="1"/>
  <c r="T804" i="1"/>
  <c r="K805" i="1"/>
  <c r="L805" i="1"/>
  <c r="Q805" i="1"/>
  <c r="R805" i="1"/>
  <c r="S805" i="1"/>
  <c r="T805" i="1"/>
  <c r="K806" i="1"/>
  <c r="L806" i="1"/>
  <c r="Q806" i="1"/>
  <c r="R806" i="1"/>
  <c r="S806" i="1"/>
  <c r="T806" i="1"/>
  <c r="K807" i="1"/>
  <c r="L807" i="1"/>
  <c r="Q807" i="1"/>
  <c r="R807" i="1"/>
  <c r="S807" i="1"/>
  <c r="T807" i="1"/>
  <c r="K808" i="1"/>
  <c r="L808" i="1"/>
  <c r="Q808" i="1"/>
  <c r="R808" i="1"/>
  <c r="S808" i="1"/>
  <c r="T808" i="1"/>
  <c r="K809" i="1"/>
  <c r="L809" i="1"/>
  <c r="Q809" i="1"/>
  <c r="R809" i="1"/>
  <c r="S809" i="1"/>
  <c r="T809" i="1"/>
  <c r="K810" i="1"/>
  <c r="L810" i="1"/>
  <c r="Q810" i="1"/>
  <c r="R810" i="1"/>
  <c r="S810" i="1"/>
  <c r="T810" i="1"/>
  <c r="K811" i="1"/>
  <c r="L811" i="1"/>
  <c r="Q811" i="1"/>
  <c r="R811" i="1"/>
  <c r="S811" i="1"/>
  <c r="T811" i="1"/>
  <c r="K812" i="1"/>
  <c r="L812" i="1"/>
  <c r="Q812" i="1"/>
  <c r="R812" i="1"/>
  <c r="S812" i="1"/>
  <c r="T812" i="1"/>
  <c r="K813" i="1"/>
  <c r="L813" i="1"/>
  <c r="Q813" i="1"/>
  <c r="R813" i="1"/>
  <c r="S813" i="1"/>
  <c r="T813" i="1"/>
  <c r="K814" i="1"/>
  <c r="L814" i="1"/>
  <c r="Q814" i="1"/>
  <c r="R814" i="1"/>
  <c r="S814" i="1"/>
  <c r="T814" i="1"/>
  <c r="K815" i="1"/>
  <c r="L815" i="1"/>
  <c r="Q815" i="1"/>
  <c r="R815" i="1"/>
  <c r="S815" i="1"/>
  <c r="T815" i="1"/>
  <c r="K816" i="1"/>
  <c r="L816" i="1"/>
  <c r="Q816" i="1"/>
  <c r="R816" i="1"/>
  <c r="S816" i="1"/>
  <c r="T816" i="1"/>
  <c r="K817" i="1"/>
  <c r="L817" i="1"/>
  <c r="Q817" i="1"/>
  <c r="R817" i="1"/>
  <c r="S817" i="1"/>
  <c r="T817" i="1"/>
  <c r="K818" i="1"/>
  <c r="L818" i="1"/>
  <c r="Q818" i="1"/>
  <c r="R818" i="1"/>
  <c r="S818" i="1"/>
  <c r="T818" i="1"/>
  <c r="K819" i="1"/>
  <c r="L819" i="1"/>
  <c r="Q819" i="1"/>
  <c r="R819" i="1"/>
  <c r="S819" i="1"/>
  <c r="T819" i="1"/>
  <c r="K820" i="1"/>
  <c r="L820" i="1"/>
  <c r="Q820" i="1"/>
  <c r="R820" i="1"/>
  <c r="S820" i="1"/>
  <c r="T820" i="1"/>
  <c r="K821" i="1"/>
  <c r="L821" i="1"/>
  <c r="Q821" i="1"/>
  <c r="R821" i="1"/>
  <c r="S821" i="1"/>
  <c r="T821" i="1"/>
  <c r="K822" i="1"/>
  <c r="L822" i="1"/>
  <c r="Q822" i="1"/>
  <c r="R822" i="1"/>
  <c r="S822" i="1"/>
  <c r="T822" i="1"/>
  <c r="K823" i="1"/>
  <c r="L823" i="1"/>
  <c r="Q823" i="1"/>
  <c r="R823" i="1"/>
  <c r="S823" i="1"/>
  <c r="T823" i="1"/>
  <c r="K824" i="1"/>
  <c r="L824" i="1"/>
  <c r="Q824" i="1"/>
  <c r="R824" i="1"/>
  <c r="S824" i="1"/>
  <c r="T824" i="1"/>
  <c r="K825" i="1"/>
  <c r="L825" i="1"/>
  <c r="Q825" i="1"/>
  <c r="R825" i="1"/>
  <c r="S825" i="1"/>
  <c r="T825" i="1"/>
  <c r="K826" i="1"/>
  <c r="L826" i="1"/>
  <c r="Q826" i="1"/>
  <c r="R826" i="1"/>
  <c r="S826" i="1"/>
  <c r="T826" i="1"/>
  <c r="K827" i="1"/>
  <c r="L827" i="1"/>
  <c r="Q827" i="1"/>
  <c r="R827" i="1"/>
  <c r="S827" i="1"/>
  <c r="T827" i="1"/>
  <c r="K828" i="1"/>
  <c r="L828" i="1"/>
  <c r="Q828" i="1"/>
  <c r="R828" i="1"/>
  <c r="S828" i="1"/>
  <c r="T828" i="1"/>
  <c r="K829" i="1"/>
  <c r="L829" i="1"/>
  <c r="Q829" i="1"/>
  <c r="R829" i="1"/>
  <c r="S829" i="1"/>
  <c r="T829" i="1"/>
  <c r="K830" i="1"/>
  <c r="L830" i="1"/>
  <c r="Q830" i="1"/>
  <c r="R830" i="1"/>
  <c r="S830" i="1"/>
  <c r="T830" i="1"/>
  <c r="K831" i="1"/>
  <c r="L831" i="1"/>
  <c r="Q831" i="1"/>
  <c r="R831" i="1"/>
  <c r="S831" i="1"/>
  <c r="T831" i="1"/>
  <c r="K832" i="1"/>
  <c r="L832" i="1"/>
  <c r="Q832" i="1"/>
  <c r="R832" i="1"/>
  <c r="S832" i="1"/>
  <c r="T832" i="1"/>
  <c r="K833" i="1"/>
  <c r="L833" i="1"/>
  <c r="Q833" i="1"/>
  <c r="R833" i="1"/>
  <c r="S833" i="1"/>
  <c r="T833" i="1"/>
  <c r="K834" i="1"/>
  <c r="L834" i="1"/>
  <c r="Q834" i="1"/>
  <c r="R834" i="1"/>
  <c r="S834" i="1"/>
  <c r="T834" i="1"/>
  <c r="K835" i="1"/>
  <c r="L835" i="1"/>
  <c r="Q835" i="1"/>
  <c r="R835" i="1"/>
  <c r="S835" i="1"/>
  <c r="T835" i="1"/>
  <c r="K836" i="1"/>
  <c r="L836" i="1"/>
  <c r="Q836" i="1"/>
  <c r="R836" i="1"/>
  <c r="S836" i="1"/>
  <c r="T836" i="1"/>
  <c r="K837" i="1"/>
  <c r="L837" i="1"/>
  <c r="Q837" i="1"/>
  <c r="R837" i="1"/>
  <c r="S837" i="1"/>
  <c r="T837" i="1"/>
  <c r="K838" i="1"/>
  <c r="L838" i="1"/>
  <c r="Q838" i="1"/>
  <c r="R838" i="1"/>
  <c r="S838" i="1"/>
  <c r="T838" i="1"/>
  <c r="K839" i="1"/>
  <c r="L839" i="1"/>
  <c r="Q839" i="1"/>
  <c r="R839" i="1"/>
  <c r="S839" i="1"/>
  <c r="T839" i="1"/>
  <c r="K840" i="1"/>
  <c r="L840" i="1"/>
  <c r="Q840" i="1"/>
  <c r="R840" i="1"/>
  <c r="S840" i="1"/>
  <c r="T840" i="1"/>
  <c r="K841" i="1"/>
  <c r="L841" i="1"/>
  <c r="Q841" i="1"/>
  <c r="R841" i="1"/>
  <c r="S841" i="1"/>
  <c r="T841" i="1"/>
  <c r="K842" i="1"/>
  <c r="L842" i="1"/>
  <c r="Q842" i="1"/>
  <c r="R842" i="1"/>
  <c r="S842" i="1"/>
  <c r="T842" i="1"/>
  <c r="K843" i="1"/>
  <c r="L843" i="1"/>
  <c r="Q843" i="1"/>
  <c r="R843" i="1"/>
  <c r="S843" i="1"/>
  <c r="T843" i="1"/>
  <c r="K844" i="1"/>
  <c r="L844" i="1"/>
  <c r="Q844" i="1"/>
  <c r="R844" i="1"/>
  <c r="S844" i="1"/>
  <c r="T844" i="1"/>
  <c r="K845" i="1"/>
  <c r="L845" i="1"/>
  <c r="Q845" i="1"/>
  <c r="R845" i="1"/>
  <c r="S845" i="1"/>
  <c r="T845" i="1"/>
  <c r="K846" i="1"/>
  <c r="L846" i="1"/>
  <c r="Q846" i="1"/>
  <c r="R846" i="1"/>
  <c r="S846" i="1"/>
  <c r="T846" i="1"/>
  <c r="K847" i="1"/>
  <c r="L847" i="1"/>
  <c r="Q847" i="1"/>
  <c r="R847" i="1"/>
  <c r="S847" i="1"/>
  <c r="T847" i="1"/>
  <c r="K848" i="1"/>
  <c r="L848" i="1"/>
  <c r="Q848" i="1"/>
  <c r="R848" i="1"/>
  <c r="S848" i="1"/>
  <c r="T848" i="1"/>
  <c r="K849" i="1"/>
  <c r="L849" i="1"/>
  <c r="Q849" i="1"/>
  <c r="R849" i="1"/>
  <c r="S849" i="1"/>
  <c r="T849" i="1"/>
  <c r="K850" i="1"/>
  <c r="L850" i="1"/>
  <c r="Q850" i="1"/>
  <c r="R850" i="1"/>
  <c r="S850" i="1"/>
  <c r="T850" i="1"/>
  <c r="K851" i="1"/>
  <c r="L851" i="1"/>
  <c r="Q851" i="1"/>
  <c r="R851" i="1"/>
  <c r="S851" i="1"/>
  <c r="T851" i="1"/>
  <c r="K852" i="1"/>
  <c r="L852" i="1"/>
  <c r="Q852" i="1"/>
  <c r="R852" i="1"/>
  <c r="S852" i="1"/>
  <c r="T852" i="1"/>
  <c r="K853" i="1"/>
  <c r="L853" i="1"/>
  <c r="Q853" i="1"/>
  <c r="R853" i="1"/>
  <c r="S853" i="1"/>
  <c r="T853" i="1"/>
  <c r="K854" i="1"/>
  <c r="L854" i="1"/>
  <c r="Q854" i="1"/>
  <c r="R854" i="1"/>
  <c r="S854" i="1"/>
  <c r="T854" i="1"/>
  <c r="K855" i="1"/>
  <c r="L855" i="1"/>
  <c r="Q855" i="1"/>
  <c r="R855" i="1"/>
  <c r="S855" i="1"/>
  <c r="T855" i="1"/>
  <c r="K856" i="1"/>
  <c r="L856" i="1"/>
  <c r="Q856" i="1"/>
  <c r="R856" i="1"/>
  <c r="S856" i="1"/>
  <c r="T856" i="1"/>
  <c r="K857" i="1"/>
  <c r="L857" i="1"/>
  <c r="Q857" i="1"/>
  <c r="R857" i="1"/>
  <c r="S857" i="1"/>
  <c r="T857" i="1"/>
  <c r="K858" i="1"/>
  <c r="L858" i="1"/>
  <c r="Q858" i="1"/>
  <c r="R858" i="1"/>
  <c r="S858" i="1"/>
  <c r="T858" i="1"/>
  <c r="K859" i="1"/>
  <c r="L859" i="1"/>
  <c r="Q859" i="1"/>
  <c r="R859" i="1"/>
  <c r="S859" i="1"/>
  <c r="T859" i="1"/>
  <c r="K860" i="1"/>
  <c r="L860" i="1"/>
  <c r="Q860" i="1"/>
  <c r="R860" i="1"/>
  <c r="S860" i="1"/>
  <c r="T860" i="1"/>
  <c r="K861" i="1"/>
  <c r="L861" i="1"/>
  <c r="Q861" i="1"/>
  <c r="R861" i="1"/>
  <c r="S861" i="1"/>
  <c r="T861" i="1"/>
  <c r="K862" i="1"/>
  <c r="L862" i="1"/>
  <c r="Q862" i="1"/>
  <c r="R862" i="1"/>
  <c r="S862" i="1"/>
  <c r="T862" i="1"/>
  <c r="K863" i="1"/>
  <c r="L863" i="1"/>
  <c r="Q863" i="1"/>
  <c r="R863" i="1"/>
  <c r="S863" i="1"/>
  <c r="T863" i="1"/>
  <c r="K864" i="1"/>
  <c r="L864" i="1"/>
  <c r="Q864" i="1"/>
  <c r="R864" i="1"/>
  <c r="S864" i="1"/>
  <c r="T864" i="1"/>
  <c r="K865" i="1"/>
  <c r="L865" i="1"/>
  <c r="Q865" i="1"/>
  <c r="R865" i="1"/>
  <c r="S865" i="1"/>
  <c r="T865" i="1"/>
  <c r="K866" i="1"/>
  <c r="L866" i="1"/>
  <c r="Q866" i="1"/>
  <c r="R866" i="1"/>
  <c r="S866" i="1"/>
  <c r="T866" i="1"/>
  <c r="K867" i="1"/>
  <c r="L867" i="1"/>
  <c r="Q867" i="1"/>
  <c r="R867" i="1"/>
  <c r="S867" i="1"/>
  <c r="T867" i="1"/>
  <c r="K868" i="1"/>
  <c r="L868" i="1"/>
  <c r="Q868" i="1"/>
  <c r="R868" i="1"/>
  <c r="S868" i="1"/>
  <c r="T868" i="1"/>
  <c r="K869" i="1"/>
  <c r="L869" i="1"/>
  <c r="Q869" i="1"/>
  <c r="R869" i="1"/>
  <c r="S869" i="1"/>
  <c r="T869" i="1"/>
  <c r="K870" i="1"/>
  <c r="L870" i="1"/>
  <c r="Q870" i="1"/>
  <c r="R870" i="1"/>
  <c r="S870" i="1"/>
  <c r="T870" i="1"/>
  <c r="K871" i="1"/>
  <c r="L871" i="1"/>
  <c r="Q871" i="1"/>
  <c r="R871" i="1"/>
  <c r="S871" i="1"/>
  <c r="T871" i="1"/>
  <c r="K872" i="1"/>
  <c r="L872" i="1"/>
  <c r="Q872" i="1"/>
  <c r="R872" i="1"/>
  <c r="S872" i="1"/>
  <c r="T872" i="1"/>
  <c r="K873" i="1"/>
  <c r="L873" i="1"/>
  <c r="Q873" i="1"/>
  <c r="R873" i="1"/>
  <c r="S873" i="1"/>
  <c r="T873" i="1"/>
  <c r="K874" i="1"/>
  <c r="L874" i="1"/>
  <c r="Q874" i="1"/>
  <c r="R874" i="1"/>
  <c r="S874" i="1"/>
  <c r="T874" i="1"/>
  <c r="K875" i="1"/>
  <c r="L875" i="1"/>
  <c r="Q875" i="1"/>
  <c r="R875" i="1"/>
  <c r="S875" i="1"/>
  <c r="T875" i="1"/>
  <c r="K876" i="1"/>
  <c r="L876" i="1"/>
  <c r="Q876" i="1"/>
  <c r="R876" i="1"/>
  <c r="S876" i="1"/>
  <c r="T876" i="1"/>
  <c r="K877" i="1"/>
  <c r="L877" i="1"/>
  <c r="Q877" i="1"/>
  <c r="R877" i="1"/>
  <c r="S877" i="1"/>
  <c r="T877" i="1"/>
  <c r="K878" i="1"/>
  <c r="L878" i="1"/>
  <c r="Q878" i="1"/>
  <c r="R878" i="1"/>
  <c r="S878" i="1"/>
  <c r="T878" i="1"/>
  <c r="K879" i="1"/>
  <c r="L879" i="1"/>
  <c r="Q879" i="1"/>
  <c r="R879" i="1"/>
  <c r="S879" i="1"/>
  <c r="T879" i="1"/>
  <c r="K880" i="1"/>
  <c r="L880" i="1"/>
  <c r="Q880" i="1"/>
  <c r="R880" i="1"/>
  <c r="S880" i="1"/>
  <c r="T880" i="1"/>
  <c r="K881" i="1"/>
  <c r="L881" i="1"/>
  <c r="Q881" i="1"/>
  <c r="R881" i="1"/>
  <c r="S881" i="1"/>
  <c r="T881" i="1"/>
  <c r="K882" i="1"/>
  <c r="L882" i="1"/>
  <c r="Q882" i="1"/>
  <c r="R882" i="1"/>
  <c r="S882" i="1"/>
  <c r="T882" i="1"/>
  <c r="K883" i="1"/>
  <c r="L883" i="1"/>
  <c r="Q883" i="1"/>
  <c r="R883" i="1"/>
  <c r="S883" i="1"/>
  <c r="T883" i="1"/>
  <c r="K884" i="1"/>
  <c r="L884" i="1"/>
  <c r="Q884" i="1"/>
  <c r="R884" i="1"/>
  <c r="S884" i="1"/>
  <c r="T884" i="1"/>
  <c r="K885" i="1"/>
  <c r="L885" i="1"/>
  <c r="Q885" i="1"/>
  <c r="R885" i="1"/>
  <c r="S885" i="1"/>
  <c r="T885" i="1"/>
  <c r="K886" i="1"/>
  <c r="L886" i="1"/>
  <c r="Q886" i="1"/>
  <c r="R886" i="1"/>
  <c r="S886" i="1"/>
  <c r="T886" i="1"/>
  <c r="K887" i="1"/>
  <c r="L887" i="1"/>
  <c r="Q887" i="1"/>
  <c r="R887" i="1"/>
  <c r="S887" i="1"/>
  <c r="T887" i="1"/>
  <c r="K888" i="1"/>
  <c r="L888" i="1"/>
  <c r="Q888" i="1"/>
  <c r="R888" i="1"/>
  <c r="S888" i="1"/>
  <c r="T888" i="1"/>
  <c r="K889" i="1"/>
  <c r="L889" i="1"/>
  <c r="Q889" i="1"/>
  <c r="R889" i="1"/>
  <c r="S889" i="1"/>
  <c r="T889" i="1"/>
  <c r="K890" i="1"/>
  <c r="L890" i="1"/>
  <c r="Q890" i="1"/>
  <c r="R890" i="1"/>
  <c r="S890" i="1"/>
  <c r="T890" i="1"/>
  <c r="K891" i="1"/>
  <c r="L891" i="1"/>
  <c r="Q891" i="1"/>
  <c r="R891" i="1"/>
  <c r="S891" i="1"/>
  <c r="T891" i="1"/>
  <c r="K892" i="1"/>
  <c r="L892" i="1"/>
  <c r="Q892" i="1"/>
  <c r="R892" i="1"/>
  <c r="S892" i="1"/>
  <c r="T892" i="1"/>
  <c r="K893" i="1"/>
  <c r="L893" i="1"/>
  <c r="Q893" i="1"/>
  <c r="R893" i="1"/>
  <c r="S893" i="1"/>
  <c r="T893" i="1"/>
  <c r="K894" i="1"/>
  <c r="L894" i="1"/>
  <c r="Q894" i="1"/>
  <c r="R894" i="1"/>
  <c r="S894" i="1"/>
  <c r="T894" i="1"/>
  <c r="K895" i="1"/>
  <c r="L895" i="1"/>
  <c r="Q895" i="1"/>
  <c r="R895" i="1"/>
  <c r="S895" i="1"/>
  <c r="T895" i="1"/>
  <c r="K896" i="1"/>
  <c r="L896" i="1"/>
  <c r="Q896" i="1"/>
  <c r="R896" i="1"/>
  <c r="S896" i="1"/>
  <c r="T896" i="1"/>
  <c r="K897" i="1"/>
  <c r="L897" i="1"/>
  <c r="Q897" i="1"/>
  <c r="R897" i="1"/>
  <c r="S897" i="1"/>
  <c r="T897" i="1"/>
  <c r="K898" i="1"/>
  <c r="L898" i="1"/>
  <c r="Q898" i="1"/>
  <c r="R898" i="1"/>
  <c r="S898" i="1"/>
  <c r="T898" i="1"/>
  <c r="K899" i="1"/>
  <c r="L899" i="1"/>
  <c r="Q899" i="1"/>
  <c r="R899" i="1"/>
  <c r="S899" i="1"/>
  <c r="T899" i="1"/>
  <c r="K900" i="1"/>
  <c r="L900" i="1"/>
  <c r="Q900" i="1"/>
  <c r="R900" i="1"/>
  <c r="S900" i="1"/>
  <c r="T900" i="1"/>
  <c r="K901" i="1"/>
  <c r="L901" i="1"/>
  <c r="Q901" i="1"/>
  <c r="R901" i="1"/>
  <c r="S901" i="1"/>
  <c r="T901" i="1"/>
  <c r="K902" i="1"/>
  <c r="L902" i="1"/>
  <c r="Q902" i="1"/>
  <c r="R902" i="1"/>
  <c r="S902" i="1"/>
  <c r="T902" i="1"/>
  <c r="K903" i="1"/>
  <c r="L903" i="1"/>
  <c r="Q903" i="1"/>
  <c r="R903" i="1"/>
  <c r="S903" i="1"/>
  <c r="T903" i="1"/>
  <c r="K904" i="1"/>
  <c r="L904" i="1"/>
  <c r="Q904" i="1"/>
  <c r="R904" i="1"/>
  <c r="S904" i="1"/>
  <c r="T904" i="1"/>
  <c r="K905" i="1"/>
  <c r="L905" i="1"/>
  <c r="Q905" i="1"/>
  <c r="R905" i="1"/>
  <c r="S905" i="1"/>
  <c r="T905" i="1"/>
  <c r="K906" i="1"/>
  <c r="L906" i="1"/>
  <c r="Q906" i="1"/>
  <c r="R906" i="1"/>
  <c r="S906" i="1"/>
  <c r="T906" i="1"/>
  <c r="K907" i="1"/>
  <c r="L907" i="1"/>
  <c r="Q907" i="1"/>
  <c r="R907" i="1"/>
  <c r="S907" i="1"/>
  <c r="T907" i="1"/>
  <c r="K908" i="1"/>
  <c r="L908" i="1"/>
  <c r="Q908" i="1"/>
  <c r="R908" i="1"/>
  <c r="S908" i="1"/>
  <c r="T908" i="1"/>
  <c r="K909" i="1"/>
  <c r="L909" i="1"/>
  <c r="Q909" i="1"/>
  <c r="R909" i="1"/>
  <c r="S909" i="1"/>
  <c r="T909" i="1"/>
  <c r="K910" i="1"/>
  <c r="L910" i="1"/>
  <c r="Q910" i="1"/>
  <c r="R910" i="1"/>
  <c r="S910" i="1"/>
  <c r="T910" i="1"/>
  <c r="K911" i="1"/>
  <c r="L911" i="1"/>
  <c r="Q911" i="1"/>
  <c r="R911" i="1"/>
  <c r="S911" i="1"/>
  <c r="T911" i="1"/>
  <c r="K912" i="1"/>
  <c r="L912" i="1"/>
  <c r="Q912" i="1"/>
  <c r="R912" i="1"/>
  <c r="S912" i="1"/>
  <c r="T912" i="1"/>
  <c r="K913" i="1"/>
  <c r="L913" i="1"/>
  <c r="Q913" i="1"/>
  <c r="R913" i="1"/>
  <c r="S913" i="1"/>
  <c r="T913" i="1"/>
  <c r="K914" i="1"/>
  <c r="L914" i="1"/>
  <c r="Q914" i="1"/>
  <c r="R914" i="1"/>
  <c r="S914" i="1"/>
  <c r="T914" i="1"/>
  <c r="K915" i="1"/>
  <c r="L915" i="1"/>
  <c r="Q915" i="1"/>
  <c r="R915" i="1"/>
  <c r="S915" i="1"/>
  <c r="T915" i="1"/>
  <c r="K916" i="1"/>
  <c r="L916" i="1"/>
  <c r="Q916" i="1"/>
  <c r="R916" i="1"/>
  <c r="S916" i="1"/>
  <c r="T916" i="1"/>
  <c r="K917" i="1"/>
  <c r="L917" i="1"/>
  <c r="Q917" i="1"/>
  <c r="R917" i="1"/>
  <c r="S917" i="1"/>
  <c r="T917" i="1"/>
  <c r="K918" i="1"/>
  <c r="L918" i="1"/>
  <c r="Q918" i="1"/>
  <c r="R918" i="1"/>
  <c r="S918" i="1"/>
  <c r="T918" i="1"/>
  <c r="K919" i="1"/>
  <c r="L919" i="1"/>
  <c r="Q919" i="1"/>
  <c r="R919" i="1"/>
  <c r="S919" i="1"/>
  <c r="T919" i="1"/>
  <c r="K920" i="1"/>
  <c r="L920" i="1"/>
  <c r="Q920" i="1"/>
  <c r="R920" i="1"/>
  <c r="S920" i="1"/>
  <c r="T920" i="1"/>
  <c r="K921" i="1"/>
  <c r="L921" i="1"/>
  <c r="Q921" i="1"/>
  <c r="R921" i="1"/>
  <c r="S921" i="1"/>
  <c r="T921" i="1"/>
  <c r="K922" i="1"/>
  <c r="L922" i="1"/>
  <c r="Q922" i="1"/>
  <c r="R922" i="1"/>
  <c r="S922" i="1"/>
  <c r="T922" i="1"/>
  <c r="K923" i="1"/>
  <c r="L923" i="1"/>
  <c r="Q923" i="1"/>
  <c r="R923" i="1"/>
  <c r="S923" i="1"/>
  <c r="T923" i="1"/>
  <c r="K924" i="1"/>
  <c r="L924" i="1"/>
  <c r="Q924" i="1"/>
  <c r="R924" i="1"/>
  <c r="S924" i="1"/>
  <c r="T924" i="1"/>
  <c r="K925" i="1"/>
  <c r="L925" i="1"/>
  <c r="Q925" i="1"/>
  <c r="R925" i="1"/>
  <c r="S925" i="1"/>
  <c r="T925" i="1"/>
  <c r="K926" i="1"/>
  <c r="L926" i="1"/>
  <c r="Q926" i="1"/>
  <c r="R926" i="1"/>
  <c r="S926" i="1"/>
  <c r="T926" i="1"/>
  <c r="K927" i="1"/>
  <c r="L927" i="1"/>
  <c r="Q927" i="1"/>
  <c r="R927" i="1"/>
  <c r="S927" i="1"/>
  <c r="T927" i="1"/>
  <c r="K928" i="1"/>
  <c r="L928" i="1"/>
  <c r="Q928" i="1"/>
  <c r="R928" i="1"/>
  <c r="S928" i="1"/>
  <c r="T928" i="1"/>
  <c r="K929" i="1"/>
  <c r="L929" i="1"/>
  <c r="Q929" i="1"/>
  <c r="R929" i="1"/>
  <c r="S929" i="1"/>
  <c r="T929" i="1"/>
  <c r="K930" i="1"/>
  <c r="L930" i="1"/>
  <c r="Q930" i="1"/>
  <c r="R930" i="1"/>
  <c r="S930" i="1"/>
  <c r="T930" i="1"/>
  <c r="K931" i="1"/>
  <c r="L931" i="1"/>
  <c r="Q931" i="1"/>
  <c r="R931" i="1"/>
  <c r="S931" i="1"/>
  <c r="T931" i="1"/>
  <c r="K932" i="1"/>
  <c r="L932" i="1"/>
  <c r="Q932" i="1"/>
  <c r="R932" i="1"/>
  <c r="S932" i="1"/>
  <c r="T932" i="1"/>
  <c r="K933" i="1"/>
  <c r="L933" i="1"/>
  <c r="Q933" i="1"/>
  <c r="R933" i="1"/>
  <c r="S933" i="1"/>
  <c r="T933" i="1"/>
  <c r="K934" i="1"/>
  <c r="L934" i="1"/>
  <c r="Q934" i="1"/>
  <c r="R934" i="1"/>
  <c r="S934" i="1"/>
  <c r="T934" i="1"/>
  <c r="K935" i="1"/>
  <c r="L935" i="1"/>
  <c r="Q935" i="1"/>
  <c r="R935" i="1"/>
  <c r="S935" i="1"/>
  <c r="T935" i="1"/>
  <c r="K936" i="1"/>
  <c r="L936" i="1"/>
  <c r="Q936" i="1"/>
  <c r="R936" i="1"/>
  <c r="S936" i="1"/>
  <c r="T936" i="1"/>
  <c r="K937" i="1"/>
  <c r="L937" i="1"/>
  <c r="Q937" i="1"/>
  <c r="R937" i="1"/>
  <c r="S937" i="1"/>
  <c r="T937" i="1"/>
  <c r="K938" i="1"/>
  <c r="L938" i="1"/>
  <c r="Q938" i="1"/>
  <c r="R938" i="1"/>
  <c r="S938" i="1"/>
  <c r="T938" i="1"/>
  <c r="K939" i="1"/>
  <c r="L939" i="1"/>
  <c r="Q939" i="1"/>
  <c r="R939" i="1"/>
  <c r="S939" i="1"/>
  <c r="T939" i="1"/>
  <c r="K940" i="1"/>
  <c r="L940" i="1"/>
  <c r="Q940" i="1"/>
  <c r="R940" i="1"/>
  <c r="S940" i="1"/>
  <c r="T940" i="1"/>
  <c r="K941" i="1"/>
  <c r="L941" i="1"/>
  <c r="Q941" i="1"/>
  <c r="R941" i="1"/>
  <c r="S941" i="1"/>
  <c r="T941" i="1"/>
  <c r="K942" i="1"/>
  <c r="L942" i="1"/>
  <c r="Q942" i="1"/>
  <c r="R942" i="1"/>
  <c r="S942" i="1"/>
  <c r="T942" i="1"/>
  <c r="K943" i="1"/>
  <c r="L943" i="1"/>
  <c r="Q943" i="1"/>
  <c r="R943" i="1"/>
  <c r="S943" i="1"/>
  <c r="T943" i="1"/>
  <c r="K944" i="1"/>
  <c r="L944" i="1"/>
  <c r="Q944" i="1"/>
  <c r="R944" i="1"/>
  <c r="S944" i="1"/>
  <c r="T944" i="1"/>
  <c r="K945" i="1"/>
  <c r="L945" i="1"/>
  <c r="Q945" i="1"/>
  <c r="R945" i="1"/>
  <c r="S945" i="1"/>
  <c r="T945" i="1"/>
  <c r="K946" i="1"/>
  <c r="L946" i="1"/>
  <c r="Q946" i="1"/>
  <c r="R946" i="1"/>
  <c r="S946" i="1"/>
  <c r="T946" i="1"/>
  <c r="K947" i="1"/>
  <c r="L947" i="1"/>
  <c r="Q947" i="1"/>
  <c r="R947" i="1"/>
  <c r="S947" i="1"/>
  <c r="T947" i="1"/>
  <c r="K948" i="1"/>
  <c r="L948" i="1"/>
  <c r="Q948" i="1"/>
  <c r="R948" i="1"/>
  <c r="S948" i="1"/>
  <c r="T948" i="1"/>
  <c r="K949" i="1"/>
  <c r="L949" i="1"/>
  <c r="Q949" i="1"/>
  <c r="R949" i="1"/>
  <c r="S949" i="1"/>
  <c r="T949" i="1"/>
  <c r="K950" i="1"/>
  <c r="L950" i="1"/>
  <c r="Q950" i="1"/>
  <c r="R950" i="1"/>
  <c r="S950" i="1"/>
  <c r="T950" i="1"/>
  <c r="K951" i="1"/>
  <c r="L951" i="1"/>
  <c r="Q951" i="1"/>
  <c r="R951" i="1"/>
  <c r="S951" i="1"/>
  <c r="T951" i="1"/>
  <c r="K952" i="1"/>
  <c r="L952" i="1"/>
  <c r="Q952" i="1"/>
  <c r="R952" i="1"/>
  <c r="S952" i="1"/>
  <c r="T952" i="1"/>
  <c r="K953" i="1"/>
  <c r="L953" i="1"/>
  <c r="Q953" i="1"/>
  <c r="R953" i="1"/>
  <c r="S953" i="1"/>
  <c r="T953" i="1"/>
  <c r="K954" i="1"/>
  <c r="L954" i="1"/>
  <c r="Q954" i="1"/>
  <c r="R954" i="1"/>
  <c r="S954" i="1"/>
  <c r="T954" i="1"/>
  <c r="K955" i="1"/>
  <c r="L955" i="1"/>
  <c r="Q955" i="1"/>
  <c r="R955" i="1"/>
  <c r="S955" i="1"/>
  <c r="T955" i="1"/>
  <c r="K956" i="1"/>
  <c r="L956" i="1"/>
  <c r="Q956" i="1"/>
  <c r="R956" i="1"/>
  <c r="S956" i="1"/>
  <c r="T956" i="1"/>
  <c r="K957" i="1"/>
  <c r="L957" i="1"/>
  <c r="Q957" i="1"/>
  <c r="R957" i="1"/>
  <c r="S957" i="1"/>
  <c r="T957" i="1"/>
  <c r="K958" i="1"/>
  <c r="L958" i="1"/>
  <c r="Q958" i="1"/>
  <c r="R958" i="1"/>
  <c r="S958" i="1"/>
  <c r="T958" i="1"/>
  <c r="K959" i="1"/>
  <c r="L959" i="1"/>
  <c r="Q959" i="1"/>
  <c r="R959" i="1"/>
  <c r="S959" i="1"/>
  <c r="T959" i="1"/>
  <c r="K960" i="1"/>
  <c r="L960" i="1"/>
  <c r="Q960" i="1"/>
  <c r="R960" i="1"/>
  <c r="S960" i="1"/>
  <c r="T960" i="1"/>
  <c r="K961" i="1"/>
  <c r="L961" i="1"/>
  <c r="Q961" i="1"/>
  <c r="R961" i="1"/>
  <c r="S961" i="1"/>
  <c r="T961" i="1"/>
  <c r="K962" i="1"/>
  <c r="L962" i="1"/>
  <c r="Q962" i="1"/>
  <c r="R962" i="1"/>
  <c r="S962" i="1"/>
  <c r="T962" i="1"/>
  <c r="K963" i="1"/>
  <c r="L963" i="1"/>
  <c r="Q963" i="1"/>
  <c r="R963" i="1"/>
  <c r="S963" i="1"/>
  <c r="T963" i="1"/>
  <c r="K964" i="1"/>
  <c r="L964" i="1"/>
  <c r="Q964" i="1"/>
  <c r="R964" i="1"/>
  <c r="S964" i="1"/>
  <c r="T964" i="1"/>
  <c r="K965" i="1"/>
  <c r="L965" i="1"/>
  <c r="Q965" i="1"/>
  <c r="R965" i="1"/>
  <c r="S965" i="1"/>
  <c r="T965" i="1"/>
  <c r="K966" i="1"/>
  <c r="L966" i="1"/>
  <c r="Q966" i="1"/>
  <c r="R966" i="1"/>
  <c r="S966" i="1"/>
  <c r="T966" i="1"/>
  <c r="K967" i="1"/>
  <c r="L967" i="1"/>
  <c r="Q967" i="1"/>
  <c r="R967" i="1"/>
  <c r="S967" i="1"/>
  <c r="T967" i="1"/>
  <c r="K968" i="1"/>
  <c r="L968" i="1"/>
  <c r="Q968" i="1"/>
  <c r="R968" i="1"/>
  <c r="S968" i="1"/>
  <c r="T968" i="1"/>
  <c r="K969" i="1"/>
  <c r="L969" i="1"/>
  <c r="Q969" i="1"/>
  <c r="R969" i="1"/>
  <c r="S969" i="1"/>
  <c r="T969" i="1"/>
  <c r="K970" i="1"/>
  <c r="L970" i="1"/>
  <c r="Q970" i="1"/>
  <c r="R970" i="1"/>
  <c r="S970" i="1"/>
  <c r="T970" i="1"/>
  <c r="K971" i="1"/>
  <c r="L971" i="1"/>
  <c r="Q971" i="1"/>
  <c r="R971" i="1"/>
  <c r="S971" i="1"/>
  <c r="T971" i="1"/>
  <c r="K972" i="1"/>
  <c r="L972" i="1"/>
  <c r="Q972" i="1"/>
  <c r="R972" i="1"/>
  <c r="S972" i="1"/>
  <c r="T972" i="1"/>
  <c r="K973" i="1"/>
  <c r="L973" i="1"/>
  <c r="Q973" i="1"/>
  <c r="R973" i="1"/>
  <c r="S973" i="1"/>
  <c r="T973" i="1"/>
  <c r="K974" i="1"/>
  <c r="L974" i="1"/>
  <c r="Q974" i="1"/>
  <c r="R974" i="1"/>
  <c r="S974" i="1"/>
  <c r="T974" i="1"/>
  <c r="K975" i="1"/>
  <c r="L975" i="1"/>
  <c r="Q975" i="1"/>
  <c r="R975" i="1"/>
  <c r="S975" i="1"/>
  <c r="T975" i="1"/>
  <c r="K976" i="1"/>
  <c r="L976" i="1"/>
  <c r="Q976" i="1"/>
  <c r="R976" i="1"/>
  <c r="S976" i="1"/>
  <c r="T976" i="1"/>
  <c r="K977" i="1"/>
  <c r="L977" i="1"/>
  <c r="Q977" i="1"/>
  <c r="R977" i="1"/>
  <c r="S977" i="1"/>
  <c r="T977" i="1"/>
  <c r="K978" i="1"/>
  <c r="L978" i="1"/>
  <c r="Q978" i="1"/>
  <c r="R978" i="1"/>
  <c r="S978" i="1"/>
  <c r="T978" i="1"/>
  <c r="K979" i="1"/>
  <c r="L979" i="1"/>
  <c r="Q979" i="1"/>
  <c r="R979" i="1"/>
  <c r="S979" i="1"/>
  <c r="T979" i="1"/>
  <c r="K980" i="1"/>
  <c r="L980" i="1"/>
  <c r="Q980" i="1"/>
  <c r="R980" i="1"/>
  <c r="S980" i="1"/>
  <c r="T980" i="1"/>
  <c r="K981" i="1"/>
  <c r="L981" i="1"/>
  <c r="Q981" i="1"/>
  <c r="R981" i="1"/>
  <c r="S981" i="1"/>
  <c r="T981" i="1"/>
  <c r="K982" i="1"/>
  <c r="L982" i="1"/>
  <c r="Q982" i="1"/>
  <c r="R982" i="1"/>
  <c r="S982" i="1"/>
  <c r="T982" i="1"/>
  <c r="K983" i="1"/>
  <c r="L983" i="1"/>
  <c r="Q983" i="1"/>
  <c r="R983" i="1"/>
  <c r="S983" i="1"/>
  <c r="T983" i="1"/>
  <c r="K984" i="1"/>
  <c r="L984" i="1"/>
  <c r="Q984" i="1"/>
  <c r="R984" i="1"/>
  <c r="S984" i="1"/>
  <c r="T984" i="1"/>
  <c r="K985" i="1"/>
  <c r="L985" i="1"/>
  <c r="Q985" i="1"/>
  <c r="R985" i="1"/>
  <c r="S985" i="1"/>
  <c r="T985" i="1"/>
  <c r="K986" i="1"/>
  <c r="L986" i="1"/>
  <c r="Q986" i="1"/>
  <c r="R986" i="1"/>
  <c r="S986" i="1"/>
  <c r="T986" i="1"/>
  <c r="K987" i="1"/>
  <c r="L987" i="1"/>
  <c r="Q987" i="1"/>
  <c r="R987" i="1"/>
  <c r="S987" i="1"/>
  <c r="T987" i="1"/>
  <c r="K988" i="1"/>
  <c r="L988" i="1"/>
  <c r="Q988" i="1"/>
  <c r="R988" i="1"/>
  <c r="S988" i="1"/>
  <c r="T988" i="1"/>
  <c r="K989" i="1"/>
  <c r="L989" i="1"/>
  <c r="Q989" i="1"/>
  <c r="R989" i="1"/>
  <c r="S989" i="1"/>
  <c r="T989" i="1"/>
  <c r="K990" i="1"/>
  <c r="L990" i="1"/>
  <c r="Q990" i="1"/>
  <c r="R990" i="1"/>
  <c r="S990" i="1"/>
  <c r="T990" i="1"/>
  <c r="K991" i="1"/>
  <c r="L991" i="1"/>
  <c r="Q991" i="1"/>
  <c r="R991" i="1"/>
  <c r="S991" i="1"/>
  <c r="T991" i="1"/>
  <c r="K992" i="1"/>
  <c r="L992" i="1"/>
  <c r="Q992" i="1"/>
  <c r="R992" i="1"/>
  <c r="S992" i="1"/>
  <c r="T992" i="1"/>
  <c r="K993" i="1"/>
  <c r="L993" i="1"/>
  <c r="Q993" i="1"/>
  <c r="R993" i="1"/>
  <c r="S993" i="1"/>
  <c r="T993" i="1"/>
  <c r="K994" i="1"/>
  <c r="L994" i="1"/>
  <c r="Q994" i="1"/>
  <c r="R994" i="1"/>
  <c r="S994" i="1"/>
  <c r="T994" i="1"/>
  <c r="K995" i="1"/>
  <c r="L995" i="1"/>
  <c r="Q995" i="1"/>
  <c r="R995" i="1"/>
  <c r="S995" i="1"/>
  <c r="T995" i="1"/>
  <c r="K996" i="1"/>
  <c r="L996" i="1"/>
  <c r="Q996" i="1"/>
  <c r="R996" i="1"/>
  <c r="S996" i="1"/>
  <c r="T996" i="1"/>
  <c r="K997" i="1"/>
  <c r="L997" i="1"/>
  <c r="Q997" i="1"/>
  <c r="R997" i="1"/>
  <c r="S997" i="1"/>
  <c r="T997" i="1"/>
  <c r="K998" i="1"/>
  <c r="L998" i="1"/>
  <c r="Q998" i="1"/>
  <c r="R998" i="1"/>
  <c r="S998" i="1"/>
  <c r="T998" i="1"/>
  <c r="K999" i="1"/>
  <c r="L999" i="1"/>
  <c r="Q999" i="1"/>
  <c r="R999" i="1"/>
  <c r="S999" i="1"/>
  <c r="T999" i="1"/>
  <c r="K1000" i="1"/>
  <c r="L1000" i="1"/>
  <c r="Q1000" i="1"/>
  <c r="R1000" i="1"/>
  <c r="S1000" i="1"/>
  <c r="T1000" i="1"/>
  <c r="K1001" i="1"/>
  <c r="L1001" i="1"/>
  <c r="Q1001" i="1"/>
  <c r="R1001" i="1"/>
  <c r="S1001" i="1"/>
  <c r="T1001" i="1"/>
  <c r="K1002" i="1"/>
  <c r="L1002" i="1"/>
  <c r="Q1002" i="1"/>
  <c r="R1002" i="1"/>
  <c r="S1002" i="1"/>
  <c r="T1002" i="1"/>
  <c r="K1003" i="1"/>
  <c r="L1003" i="1"/>
  <c r="Q1003" i="1"/>
  <c r="R1003" i="1"/>
  <c r="S1003" i="1"/>
  <c r="T1003" i="1"/>
  <c r="K1004" i="1"/>
  <c r="L1004" i="1"/>
  <c r="Q1004" i="1"/>
  <c r="R1004" i="1"/>
  <c r="S1004" i="1"/>
  <c r="T1004" i="1"/>
  <c r="K1005" i="1"/>
  <c r="L1005" i="1"/>
  <c r="Q1005" i="1"/>
  <c r="R1005" i="1"/>
  <c r="S1005" i="1"/>
  <c r="T1005" i="1"/>
  <c r="K1006" i="1"/>
  <c r="L1006" i="1"/>
  <c r="Q1006" i="1"/>
  <c r="R1006" i="1"/>
  <c r="S1006" i="1"/>
  <c r="T1006" i="1"/>
  <c r="K1007" i="1"/>
  <c r="L1007" i="1"/>
  <c r="Q1007" i="1"/>
  <c r="R1007" i="1"/>
  <c r="S1007" i="1"/>
  <c r="T1007" i="1"/>
  <c r="K1008" i="1"/>
  <c r="L1008" i="1"/>
  <c r="Q1008" i="1"/>
  <c r="R1008" i="1"/>
  <c r="S1008" i="1"/>
  <c r="T1008" i="1"/>
  <c r="K1009" i="1"/>
  <c r="L1009" i="1"/>
  <c r="Q1009" i="1"/>
  <c r="R1009" i="1"/>
  <c r="S1009" i="1"/>
  <c r="T1009" i="1"/>
  <c r="K1010" i="1"/>
  <c r="L1010" i="1"/>
  <c r="Q1010" i="1"/>
  <c r="R1010" i="1"/>
  <c r="S1010" i="1"/>
  <c r="T1010" i="1"/>
  <c r="K1011" i="1"/>
  <c r="L1011" i="1"/>
  <c r="Q1011" i="1"/>
  <c r="R1011" i="1"/>
  <c r="S1011" i="1"/>
  <c r="T1011" i="1"/>
  <c r="K1012" i="1"/>
  <c r="L1012" i="1"/>
  <c r="Q1012" i="1"/>
  <c r="R1012" i="1"/>
  <c r="S1012" i="1"/>
  <c r="T1012" i="1"/>
  <c r="K1013" i="1"/>
  <c r="L1013" i="1"/>
  <c r="Q1013" i="1"/>
  <c r="R1013" i="1"/>
  <c r="S1013" i="1"/>
  <c r="T1013" i="1"/>
  <c r="K1014" i="1"/>
  <c r="L1014" i="1"/>
  <c r="Q1014" i="1"/>
  <c r="R1014" i="1"/>
  <c r="S1014" i="1"/>
  <c r="T1014" i="1"/>
  <c r="K1015" i="1"/>
  <c r="L1015" i="1"/>
  <c r="Q1015" i="1"/>
  <c r="R1015" i="1"/>
  <c r="S1015" i="1"/>
  <c r="T1015" i="1"/>
  <c r="K1016" i="1"/>
  <c r="L1016" i="1"/>
  <c r="Q1016" i="1"/>
  <c r="R1016" i="1"/>
  <c r="S1016" i="1"/>
  <c r="T1016" i="1"/>
  <c r="K1017" i="1"/>
  <c r="L1017" i="1"/>
  <c r="Q1017" i="1"/>
  <c r="R1017" i="1"/>
  <c r="S1017" i="1"/>
  <c r="T1017" i="1"/>
  <c r="K1018" i="1"/>
  <c r="L1018" i="1"/>
  <c r="Q1018" i="1"/>
  <c r="R1018" i="1"/>
  <c r="S1018" i="1"/>
  <c r="T1018" i="1"/>
  <c r="K1019" i="1"/>
  <c r="L1019" i="1"/>
  <c r="Q1019" i="1"/>
  <c r="R1019" i="1"/>
  <c r="S1019" i="1"/>
  <c r="T1019" i="1"/>
  <c r="K1020" i="1"/>
  <c r="L1020" i="1"/>
  <c r="Q1020" i="1"/>
  <c r="R1020" i="1"/>
  <c r="S1020" i="1"/>
  <c r="T1020" i="1"/>
  <c r="K1021" i="1"/>
  <c r="L1021" i="1"/>
  <c r="Q1021" i="1"/>
  <c r="R1021" i="1"/>
  <c r="S1021" i="1"/>
  <c r="T1021" i="1"/>
  <c r="K1022" i="1"/>
  <c r="L1022" i="1"/>
  <c r="Q1022" i="1"/>
  <c r="R1022" i="1"/>
  <c r="S1022" i="1"/>
  <c r="T1022" i="1"/>
  <c r="K1023" i="1"/>
  <c r="L1023" i="1"/>
  <c r="Q1023" i="1"/>
  <c r="R1023" i="1"/>
  <c r="S1023" i="1"/>
  <c r="T1023" i="1"/>
  <c r="K1024" i="1"/>
  <c r="L1024" i="1"/>
  <c r="Q1024" i="1"/>
  <c r="R1024" i="1"/>
  <c r="S1024" i="1"/>
  <c r="T1024" i="1"/>
  <c r="K1025" i="1"/>
  <c r="L1025" i="1"/>
  <c r="Q1025" i="1"/>
  <c r="R1025" i="1"/>
  <c r="S1025" i="1"/>
  <c r="T1025" i="1"/>
  <c r="K1026" i="1"/>
  <c r="L1026" i="1"/>
  <c r="Q1026" i="1"/>
  <c r="R1026" i="1"/>
  <c r="S1026" i="1"/>
  <c r="T1026" i="1"/>
  <c r="K1027" i="1"/>
  <c r="L1027" i="1"/>
  <c r="Q1027" i="1"/>
  <c r="R1027" i="1"/>
  <c r="S1027" i="1"/>
  <c r="T1027" i="1"/>
  <c r="K1028" i="1"/>
  <c r="L1028" i="1"/>
  <c r="Q1028" i="1"/>
  <c r="R1028" i="1"/>
  <c r="S1028" i="1"/>
  <c r="T1028" i="1"/>
  <c r="K1029" i="1"/>
  <c r="L1029" i="1"/>
  <c r="Q1029" i="1"/>
  <c r="R1029" i="1"/>
  <c r="S1029" i="1"/>
  <c r="T1029" i="1"/>
  <c r="K1030" i="1"/>
  <c r="L1030" i="1"/>
  <c r="Q1030" i="1"/>
  <c r="R1030" i="1"/>
  <c r="S1030" i="1"/>
  <c r="T1030" i="1"/>
  <c r="K1031" i="1"/>
  <c r="L1031" i="1"/>
  <c r="Q1031" i="1"/>
  <c r="R1031" i="1"/>
  <c r="S1031" i="1"/>
  <c r="T1031" i="1"/>
  <c r="K1032" i="1"/>
  <c r="L1032" i="1"/>
  <c r="Q1032" i="1"/>
  <c r="R1032" i="1"/>
  <c r="S1032" i="1"/>
  <c r="T1032" i="1"/>
  <c r="K1033" i="1"/>
  <c r="L1033" i="1"/>
  <c r="Q1033" i="1"/>
  <c r="R1033" i="1"/>
  <c r="S1033" i="1"/>
  <c r="T1033" i="1"/>
  <c r="K1034" i="1"/>
  <c r="L1034" i="1"/>
  <c r="Q1034" i="1"/>
  <c r="R1034" i="1"/>
  <c r="S1034" i="1"/>
  <c r="T1034" i="1"/>
  <c r="K1035" i="1"/>
  <c r="L1035" i="1"/>
  <c r="Q1035" i="1"/>
  <c r="R1035" i="1"/>
  <c r="S1035" i="1"/>
  <c r="T1035" i="1"/>
  <c r="K1036" i="1"/>
  <c r="L1036" i="1"/>
  <c r="Q1036" i="1"/>
  <c r="R1036" i="1"/>
  <c r="S1036" i="1"/>
  <c r="T1036" i="1"/>
  <c r="K1037" i="1"/>
  <c r="L1037" i="1"/>
  <c r="Q1037" i="1"/>
  <c r="R1037" i="1"/>
  <c r="S1037" i="1"/>
  <c r="T1037" i="1"/>
  <c r="K1038" i="1"/>
  <c r="L1038" i="1"/>
  <c r="Q1038" i="1"/>
  <c r="R1038" i="1"/>
  <c r="S1038" i="1"/>
  <c r="T1038" i="1"/>
  <c r="K1039" i="1"/>
  <c r="L1039" i="1"/>
  <c r="Q1039" i="1"/>
  <c r="R1039" i="1"/>
  <c r="S1039" i="1"/>
  <c r="T1039" i="1"/>
  <c r="K1040" i="1"/>
  <c r="L1040" i="1"/>
  <c r="Q1040" i="1"/>
  <c r="R1040" i="1"/>
  <c r="S1040" i="1"/>
  <c r="T1040" i="1"/>
  <c r="K1041" i="1"/>
  <c r="L1041" i="1"/>
  <c r="Q1041" i="1"/>
  <c r="R1041" i="1"/>
  <c r="S1041" i="1"/>
  <c r="T1041" i="1"/>
  <c r="K1042" i="1"/>
  <c r="L1042" i="1"/>
  <c r="Q1042" i="1"/>
  <c r="R1042" i="1"/>
  <c r="S1042" i="1"/>
  <c r="T1042" i="1"/>
  <c r="K1043" i="1"/>
  <c r="L1043" i="1"/>
  <c r="Q1043" i="1"/>
  <c r="R1043" i="1"/>
  <c r="S1043" i="1"/>
  <c r="T1043" i="1"/>
  <c r="K1044" i="1"/>
  <c r="L1044" i="1"/>
  <c r="Q1044" i="1"/>
  <c r="R1044" i="1"/>
  <c r="S1044" i="1"/>
  <c r="T1044" i="1"/>
  <c r="K1045" i="1"/>
  <c r="L1045" i="1"/>
  <c r="Q1045" i="1"/>
  <c r="R1045" i="1"/>
  <c r="S1045" i="1"/>
  <c r="T1045" i="1"/>
  <c r="K1046" i="1"/>
  <c r="L1046" i="1"/>
  <c r="Q1046" i="1"/>
  <c r="R1046" i="1"/>
  <c r="S1046" i="1"/>
  <c r="T1046" i="1"/>
  <c r="K1047" i="1"/>
  <c r="L1047" i="1"/>
  <c r="Q1047" i="1"/>
  <c r="R1047" i="1"/>
  <c r="S1047" i="1"/>
  <c r="T1047" i="1"/>
  <c r="K1048" i="1"/>
  <c r="L1048" i="1"/>
  <c r="Q1048" i="1"/>
  <c r="R1048" i="1"/>
  <c r="S1048" i="1"/>
  <c r="T1048" i="1"/>
  <c r="K1049" i="1"/>
  <c r="L1049" i="1"/>
  <c r="Q1049" i="1"/>
  <c r="R1049" i="1"/>
  <c r="S1049" i="1"/>
  <c r="T1049" i="1"/>
  <c r="K1050" i="1"/>
  <c r="L1050" i="1"/>
  <c r="Q1050" i="1"/>
  <c r="R1050" i="1"/>
  <c r="S1050" i="1"/>
  <c r="T1050" i="1"/>
  <c r="K1051" i="1"/>
  <c r="L1051" i="1"/>
  <c r="Q1051" i="1"/>
  <c r="R1051" i="1"/>
  <c r="S1051" i="1"/>
  <c r="T1051" i="1"/>
  <c r="K1052" i="1"/>
  <c r="L1052" i="1"/>
  <c r="Q1052" i="1"/>
  <c r="R1052" i="1"/>
  <c r="S1052" i="1"/>
  <c r="T1052" i="1"/>
  <c r="K1053" i="1"/>
  <c r="L1053" i="1"/>
  <c r="Q1053" i="1"/>
  <c r="R1053" i="1"/>
  <c r="S1053" i="1"/>
  <c r="T1053" i="1"/>
  <c r="K1054" i="1"/>
  <c r="L1054" i="1"/>
  <c r="Q1054" i="1"/>
  <c r="R1054" i="1"/>
  <c r="S1054" i="1"/>
  <c r="T1054" i="1"/>
  <c r="K1055" i="1"/>
  <c r="L1055" i="1"/>
  <c r="Q1055" i="1"/>
  <c r="R1055" i="1"/>
  <c r="S1055" i="1"/>
  <c r="T1055" i="1"/>
  <c r="K1056" i="1"/>
  <c r="L1056" i="1"/>
  <c r="Q1056" i="1"/>
  <c r="R1056" i="1"/>
  <c r="S1056" i="1"/>
  <c r="T1056" i="1"/>
  <c r="K1057" i="1"/>
  <c r="L1057" i="1"/>
  <c r="Q1057" i="1"/>
  <c r="R1057" i="1"/>
  <c r="S1057" i="1"/>
  <c r="T1057" i="1"/>
  <c r="K1058" i="1"/>
  <c r="L1058" i="1"/>
  <c r="Q1058" i="1"/>
  <c r="R1058" i="1"/>
  <c r="S1058" i="1"/>
  <c r="T1058" i="1"/>
  <c r="K1059" i="1"/>
  <c r="L1059" i="1"/>
  <c r="Q1059" i="1"/>
  <c r="R1059" i="1"/>
  <c r="S1059" i="1"/>
  <c r="T1059" i="1"/>
  <c r="K1060" i="1"/>
  <c r="L1060" i="1"/>
  <c r="Q1060" i="1"/>
  <c r="R1060" i="1"/>
  <c r="S1060" i="1"/>
  <c r="T1060" i="1"/>
  <c r="K1061" i="1"/>
  <c r="L1061" i="1"/>
  <c r="Q1061" i="1"/>
  <c r="R1061" i="1"/>
  <c r="S1061" i="1"/>
  <c r="T1061" i="1"/>
  <c r="K1062" i="1"/>
  <c r="L1062" i="1"/>
  <c r="Q1062" i="1"/>
  <c r="R1062" i="1"/>
  <c r="S1062" i="1"/>
  <c r="T1062" i="1"/>
  <c r="K1063" i="1"/>
  <c r="L1063" i="1"/>
  <c r="Q1063" i="1"/>
  <c r="R1063" i="1"/>
  <c r="S1063" i="1"/>
  <c r="T1063" i="1"/>
  <c r="K1064" i="1"/>
  <c r="L1064" i="1"/>
  <c r="Q1064" i="1"/>
  <c r="R1064" i="1"/>
  <c r="S1064" i="1"/>
  <c r="T1064" i="1"/>
  <c r="K1065" i="1"/>
  <c r="L1065" i="1"/>
  <c r="Q1065" i="1"/>
  <c r="R1065" i="1"/>
  <c r="S1065" i="1"/>
  <c r="T1065" i="1"/>
  <c r="K1066" i="1"/>
  <c r="L1066" i="1"/>
  <c r="Q1066" i="1"/>
  <c r="R1066" i="1"/>
  <c r="S1066" i="1"/>
  <c r="T1066" i="1"/>
  <c r="K1067" i="1"/>
  <c r="L1067" i="1"/>
  <c r="Q1067" i="1"/>
  <c r="R1067" i="1"/>
  <c r="S1067" i="1"/>
  <c r="T1067" i="1"/>
  <c r="K1068" i="1"/>
  <c r="L1068" i="1"/>
  <c r="Q1068" i="1"/>
  <c r="R1068" i="1"/>
  <c r="S1068" i="1"/>
  <c r="T1068" i="1"/>
  <c r="K1069" i="1"/>
  <c r="L1069" i="1"/>
  <c r="Q1069" i="1"/>
  <c r="R1069" i="1"/>
  <c r="S1069" i="1"/>
  <c r="T1069" i="1"/>
  <c r="K1070" i="1"/>
  <c r="L1070" i="1"/>
  <c r="Q1070" i="1"/>
  <c r="R1070" i="1"/>
  <c r="S1070" i="1"/>
  <c r="T1070" i="1"/>
  <c r="K1071" i="1"/>
  <c r="L1071" i="1"/>
  <c r="Q1071" i="1"/>
  <c r="R1071" i="1"/>
  <c r="S1071" i="1"/>
  <c r="T1071" i="1"/>
  <c r="K1072" i="1"/>
  <c r="L1072" i="1"/>
  <c r="Q1072" i="1"/>
  <c r="R1072" i="1"/>
  <c r="S1072" i="1"/>
  <c r="T1072" i="1"/>
  <c r="K1073" i="1"/>
  <c r="L1073" i="1"/>
  <c r="Q1073" i="1"/>
  <c r="R1073" i="1"/>
  <c r="S1073" i="1"/>
  <c r="T1073" i="1"/>
  <c r="K1074" i="1"/>
  <c r="L1074" i="1"/>
  <c r="Q1074" i="1"/>
  <c r="R1074" i="1"/>
  <c r="S1074" i="1"/>
  <c r="T1074" i="1"/>
  <c r="K1075" i="1"/>
  <c r="L1075" i="1"/>
  <c r="Q1075" i="1"/>
  <c r="R1075" i="1"/>
  <c r="S1075" i="1"/>
  <c r="T1075" i="1"/>
  <c r="K1076" i="1"/>
  <c r="L1076" i="1"/>
  <c r="Q1076" i="1"/>
  <c r="R1076" i="1"/>
  <c r="S1076" i="1"/>
  <c r="T1076" i="1"/>
  <c r="K1077" i="1"/>
  <c r="L1077" i="1"/>
  <c r="Q1077" i="1"/>
  <c r="R1077" i="1"/>
  <c r="S1077" i="1"/>
  <c r="T1077" i="1"/>
  <c r="K1078" i="1"/>
  <c r="L1078" i="1"/>
  <c r="Q1078" i="1"/>
  <c r="R1078" i="1"/>
  <c r="S1078" i="1"/>
  <c r="T1078" i="1"/>
  <c r="K1079" i="1"/>
  <c r="L1079" i="1"/>
  <c r="Q1079" i="1"/>
  <c r="R1079" i="1"/>
  <c r="S1079" i="1"/>
  <c r="T1079" i="1"/>
  <c r="K1080" i="1"/>
  <c r="L1080" i="1"/>
  <c r="Q1080" i="1"/>
  <c r="R1080" i="1"/>
  <c r="S1080" i="1"/>
  <c r="T1080" i="1"/>
  <c r="K1081" i="1"/>
  <c r="L1081" i="1"/>
  <c r="Q1081" i="1"/>
  <c r="R1081" i="1"/>
  <c r="S1081" i="1"/>
  <c r="T1081" i="1"/>
  <c r="K1082" i="1"/>
  <c r="L1082" i="1"/>
  <c r="Q1082" i="1"/>
  <c r="R1082" i="1"/>
  <c r="S1082" i="1"/>
  <c r="T1082" i="1"/>
  <c r="K1083" i="1"/>
  <c r="L1083" i="1"/>
  <c r="Q1083" i="1"/>
  <c r="R1083" i="1"/>
  <c r="S1083" i="1"/>
  <c r="T1083" i="1"/>
  <c r="K1084" i="1"/>
  <c r="L1084" i="1"/>
  <c r="Q1084" i="1"/>
  <c r="R1084" i="1"/>
  <c r="S1084" i="1"/>
  <c r="T1084" i="1"/>
  <c r="K1085" i="1"/>
  <c r="L1085" i="1"/>
  <c r="Q1085" i="1"/>
  <c r="R1085" i="1"/>
  <c r="S1085" i="1"/>
  <c r="T1085" i="1"/>
  <c r="K1086" i="1"/>
  <c r="L1086" i="1"/>
  <c r="Q1086" i="1"/>
  <c r="R1086" i="1"/>
  <c r="S1086" i="1"/>
  <c r="T1086" i="1"/>
  <c r="K1087" i="1"/>
  <c r="L1087" i="1"/>
  <c r="Q1087" i="1"/>
  <c r="R1087" i="1"/>
  <c r="S1087" i="1"/>
  <c r="T1087" i="1"/>
  <c r="K1088" i="1"/>
  <c r="L1088" i="1"/>
  <c r="Q1088" i="1"/>
  <c r="R1088" i="1"/>
  <c r="S1088" i="1"/>
  <c r="T1088" i="1"/>
  <c r="K1089" i="1"/>
  <c r="L1089" i="1"/>
  <c r="Q1089" i="1"/>
  <c r="R1089" i="1"/>
  <c r="S1089" i="1"/>
  <c r="T1089" i="1"/>
  <c r="K1090" i="1"/>
  <c r="L1090" i="1"/>
  <c r="Q1090" i="1"/>
  <c r="R1090" i="1"/>
  <c r="S1090" i="1"/>
  <c r="T1090" i="1"/>
  <c r="K1091" i="1"/>
  <c r="L1091" i="1"/>
  <c r="Q1091" i="1"/>
  <c r="R1091" i="1"/>
  <c r="S1091" i="1"/>
  <c r="T1091" i="1"/>
  <c r="K1092" i="1"/>
  <c r="L1092" i="1"/>
  <c r="Q1092" i="1"/>
  <c r="R1092" i="1"/>
  <c r="S1092" i="1"/>
  <c r="T1092" i="1"/>
  <c r="K1093" i="1"/>
  <c r="L1093" i="1"/>
  <c r="Q1093" i="1"/>
  <c r="R1093" i="1"/>
  <c r="S1093" i="1"/>
  <c r="T1093" i="1"/>
  <c r="K1094" i="1"/>
  <c r="L1094" i="1"/>
  <c r="Q1094" i="1"/>
  <c r="R1094" i="1"/>
  <c r="S1094" i="1"/>
  <c r="T1094" i="1"/>
  <c r="K1095" i="1"/>
  <c r="L1095" i="1"/>
  <c r="Q1095" i="1"/>
  <c r="R1095" i="1"/>
  <c r="S1095" i="1"/>
  <c r="T1095" i="1"/>
  <c r="K1096" i="1"/>
  <c r="L1096" i="1"/>
  <c r="Q1096" i="1"/>
  <c r="R1096" i="1"/>
  <c r="S1096" i="1"/>
  <c r="T1096" i="1"/>
  <c r="K1097" i="1"/>
  <c r="L1097" i="1"/>
  <c r="Q1097" i="1"/>
  <c r="R1097" i="1"/>
  <c r="S1097" i="1"/>
  <c r="T1097" i="1"/>
  <c r="K1098" i="1"/>
  <c r="L1098" i="1"/>
  <c r="Q1098" i="1"/>
  <c r="R1098" i="1"/>
  <c r="S1098" i="1"/>
  <c r="T1098" i="1"/>
  <c r="K1099" i="1"/>
  <c r="L1099" i="1"/>
  <c r="Q1099" i="1"/>
  <c r="R1099" i="1"/>
  <c r="S1099" i="1"/>
  <c r="T1099" i="1"/>
  <c r="K1100" i="1"/>
  <c r="L1100" i="1"/>
  <c r="Q1100" i="1"/>
  <c r="R1100" i="1"/>
  <c r="S1100" i="1"/>
  <c r="T1100" i="1"/>
  <c r="K1101" i="1"/>
  <c r="L1101" i="1"/>
  <c r="Q1101" i="1"/>
  <c r="R1101" i="1"/>
  <c r="S1101" i="1"/>
  <c r="T1101" i="1"/>
  <c r="K1102" i="1"/>
  <c r="L1102" i="1"/>
  <c r="Q1102" i="1"/>
  <c r="R1102" i="1"/>
  <c r="S1102" i="1"/>
  <c r="T1102" i="1"/>
  <c r="K1103" i="1"/>
  <c r="L1103" i="1"/>
  <c r="Q1103" i="1"/>
  <c r="R1103" i="1"/>
  <c r="S1103" i="1"/>
  <c r="T1103" i="1"/>
  <c r="K1104" i="1"/>
  <c r="L1104" i="1"/>
  <c r="Q1104" i="1"/>
  <c r="R1104" i="1"/>
  <c r="S1104" i="1"/>
  <c r="T1104" i="1"/>
  <c r="K1105" i="1"/>
  <c r="L1105" i="1"/>
  <c r="Q1105" i="1"/>
  <c r="R1105" i="1"/>
  <c r="S1105" i="1"/>
  <c r="T1105" i="1"/>
  <c r="K1106" i="1"/>
  <c r="L1106" i="1"/>
  <c r="Q1106" i="1"/>
  <c r="R1106" i="1"/>
  <c r="S1106" i="1"/>
  <c r="T1106" i="1"/>
  <c r="K1107" i="1"/>
  <c r="L1107" i="1"/>
  <c r="Q1107" i="1"/>
  <c r="R1107" i="1"/>
  <c r="S1107" i="1"/>
  <c r="T1107" i="1"/>
  <c r="K1108" i="1"/>
  <c r="L1108" i="1"/>
  <c r="Q1108" i="1"/>
  <c r="R1108" i="1"/>
  <c r="S1108" i="1"/>
  <c r="T1108" i="1"/>
  <c r="K1109" i="1"/>
  <c r="L1109" i="1"/>
  <c r="Q1109" i="1"/>
  <c r="R1109" i="1"/>
  <c r="S1109" i="1"/>
  <c r="T1109" i="1"/>
  <c r="K1110" i="1"/>
  <c r="L1110" i="1"/>
  <c r="Q1110" i="1"/>
  <c r="R1110" i="1"/>
  <c r="S1110" i="1"/>
  <c r="T1110" i="1"/>
  <c r="K1111" i="1"/>
  <c r="L1111" i="1"/>
  <c r="Q1111" i="1"/>
  <c r="R1111" i="1"/>
  <c r="S1111" i="1"/>
  <c r="T1111" i="1"/>
  <c r="K1112" i="1"/>
  <c r="L1112" i="1"/>
  <c r="Q1112" i="1"/>
  <c r="R1112" i="1"/>
  <c r="S1112" i="1"/>
  <c r="T1112" i="1"/>
  <c r="K1113" i="1"/>
  <c r="L1113" i="1"/>
  <c r="Q1113" i="1"/>
  <c r="R1113" i="1"/>
  <c r="S1113" i="1"/>
  <c r="T1113" i="1"/>
  <c r="K1114" i="1"/>
  <c r="L1114" i="1"/>
  <c r="Q1114" i="1"/>
  <c r="R1114" i="1"/>
  <c r="S1114" i="1"/>
  <c r="T1114" i="1"/>
  <c r="K1115" i="1"/>
  <c r="L1115" i="1"/>
  <c r="Q1115" i="1"/>
  <c r="R1115" i="1"/>
  <c r="S1115" i="1"/>
  <c r="T1115" i="1"/>
  <c r="K1116" i="1"/>
  <c r="L1116" i="1"/>
  <c r="Q1116" i="1"/>
  <c r="R1116" i="1"/>
  <c r="S1116" i="1"/>
  <c r="T1116" i="1"/>
  <c r="K1117" i="1"/>
  <c r="L1117" i="1"/>
  <c r="Q1117" i="1"/>
  <c r="R1117" i="1"/>
  <c r="S1117" i="1"/>
  <c r="T1117" i="1"/>
  <c r="K1118" i="1"/>
  <c r="L1118" i="1"/>
  <c r="Q1118" i="1"/>
  <c r="R1118" i="1"/>
  <c r="S1118" i="1"/>
  <c r="T1118" i="1"/>
  <c r="K1119" i="1"/>
  <c r="L1119" i="1"/>
  <c r="Q1119" i="1"/>
  <c r="R1119" i="1"/>
  <c r="S1119" i="1"/>
  <c r="T1119" i="1"/>
  <c r="K1120" i="1"/>
  <c r="L1120" i="1"/>
  <c r="Q1120" i="1"/>
  <c r="R1120" i="1"/>
  <c r="S1120" i="1"/>
  <c r="T1120" i="1"/>
  <c r="K1121" i="1"/>
  <c r="L1121" i="1"/>
  <c r="Q1121" i="1"/>
  <c r="R1121" i="1"/>
  <c r="S1121" i="1"/>
  <c r="T1121" i="1"/>
  <c r="K1122" i="1"/>
  <c r="L1122" i="1"/>
  <c r="Q1122" i="1"/>
  <c r="R1122" i="1"/>
  <c r="S1122" i="1"/>
  <c r="T1122" i="1"/>
  <c r="K1123" i="1"/>
  <c r="L1123" i="1"/>
  <c r="Q1123" i="1"/>
  <c r="R1123" i="1"/>
  <c r="S1123" i="1"/>
  <c r="T1123" i="1"/>
  <c r="K1124" i="1"/>
  <c r="L1124" i="1"/>
  <c r="Q1124" i="1"/>
  <c r="R1124" i="1"/>
  <c r="S1124" i="1"/>
  <c r="T1124" i="1"/>
  <c r="K1125" i="1"/>
  <c r="L1125" i="1"/>
  <c r="Q1125" i="1"/>
  <c r="R1125" i="1"/>
  <c r="S1125" i="1"/>
  <c r="T1125" i="1"/>
  <c r="K1126" i="1"/>
  <c r="L1126" i="1"/>
  <c r="Q1126" i="1"/>
  <c r="R1126" i="1"/>
  <c r="S1126" i="1"/>
  <c r="T1126" i="1"/>
  <c r="K1127" i="1"/>
  <c r="L1127" i="1"/>
  <c r="Q1127" i="1"/>
  <c r="R1127" i="1"/>
  <c r="S1127" i="1"/>
  <c r="T1127" i="1"/>
  <c r="K1128" i="1"/>
  <c r="L1128" i="1"/>
  <c r="Q1128" i="1"/>
  <c r="R1128" i="1"/>
  <c r="S1128" i="1"/>
  <c r="T1128" i="1"/>
  <c r="K1129" i="1"/>
  <c r="L1129" i="1"/>
  <c r="Q1129" i="1"/>
  <c r="R1129" i="1"/>
  <c r="S1129" i="1"/>
  <c r="T1129" i="1"/>
  <c r="K1130" i="1"/>
  <c r="L1130" i="1"/>
  <c r="Q1130" i="1"/>
  <c r="R1130" i="1"/>
  <c r="S1130" i="1"/>
  <c r="T1130" i="1"/>
  <c r="K1131" i="1"/>
  <c r="L1131" i="1"/>
  <c r="Q1131" i="1"/>
  <c r="R1131" i="1"/>
  <c r="S1131" i="1"/>
  <c r="T1131" i="1"/>
  <c r="K1132" i="1"/>
  <c r="L1132" i="1"/>
  <c r="Q1132" i="1"/>
  <c r="R1132" i="1"/>
  <c r="S1132" i="1"/>
  <c r="T1132" i="1"/>
  <c r="K1133" i="1"/>
  <c r="L1133" i="1"/>
  <c r="Q1133" i="1"/>
  <c r="R1133" i="1"/>
  <c r="S1133" i="1"/>
  <c r="T1133" i="1"/>
  <c r="K1134" i="1"/>
  <c r="L1134" i="1"/>
  <c r="Q1134" i="1"/>
  <c r="R1134" i="1"/>
  <c r="S1134" i="1"/>
  <c r="T1134" i="1"/>
  <c r="K1135" i="1"/>
  <c r="L1135" i="1"/>
  <c r="Q1135" i="1"/>
  <c r="R1135" i="1"/>
  <c r="S1135" i="1"/>
  <c r="T1135" i="1"/>
  <c r="K1136" i="1"/>
  <c r="L1136" i="1"/>
  <c r="Q1136" i="1"/>
  <c r="R1136" i="1"/>
  <c r="S1136" i="1"/>
  <c r="T1136" i="1"/>
  <c r="K1137" i="1"/>
  <c r="L1137" i="1"/>
  <c r="Q1137" i="1"/>
  <c r="R1137" i="1"/>
  <c r="S1137" i="1"/>
  <c r="T1137" i="1"/>
  <c r="K1138" i="1"/>
  <c r="L1138" i="1"/>
  <c r="Q1138" i="1"/>
  <c r="R1138" i="1"/>
  <c r="S1138" i="1"/>
  <c r="T1138" i="1"/>
  <c r="K1139" i="1"/>
  <c r="L1139" i="1"/>
  <c r="Q1139" i="1"/>
  <c r="R1139" i="1"/>
  <c r="S1139" i="1"/>
  <c r="T1139" i="1"/>
  <c r="K1140" i="1"/>
  <c r="L1140" i="1"/>
  <c r="Q1140" i="1"/>
  <c r="R1140" i="1"/>
  <c r="S1140" i="1"/>
  <c r="T1140" i="1"/>
  <c r="K1141" i="1"/>
  <c r="L1141" i="1"/>
  <c r="Q1141" i="1"/>
  <c r="R1141" i="1"/>
  <c r="S1141" i="1"/>
  <c r="T1141" i="1"/>
  <c r="K1142" i="1"/>
  <c r="L1142" i="1"/>
  <c r="Q1142" i="1"/>
  <c r="R1142" i="1"/>
  <c r="S1142" i="1"/>
  <c r="T1142" i="1"/>
  <c r="K1143" i="1"/>
  <c r="L1143" i="1"/>
  <c r="Q1143" i="1"/>
  <c r="R1143" i="1"/>
  <c r="S1143" i="1"/>
  <c r="T1143" i="1"/>
  <c r="K1144" i="1"/>
  <c r="L1144" i="1"/>
  <c r="Q1144" i="1"/>
  <c r="R1144" i="1"/>
  <c r="S1144" i="1"/>
  <c r="T1144" i="1"/>
  <c r="K1145" i="1"/>
  <c r="L1145" i="1"/>
  <c r="Q1145" i="1"/>
  <c r="R1145" i="1"/>
  <c r="S1145" i="1"/>
  <c r="T1145" i="1"/>
  <c r="K1146" i="1"/>
  <c r="L1146" i="1"/>
  <c r="Q1146" i="1"/>
  <c r="R1146" i="1"/>
  <c r="S1146" i="1"/>
  <c r="T1146" i="1"/>
  <c r="K1147" i="1"/>
  <c r="L1147" i="1"/>
  <c r="Q1147" i="1"/>
  <c r="R1147" i="1"/>
  <c r="S1147" i="1"/>
  <c r="T1147" i="1"/>
  <c r="K1148" i="1"/>
  <c r="L1148" i="1"/>
  <c r="Q1148" i="1"/>
  <c r="R1148" i="1"/>
  <c r="S1148" i="1"/>
  <c r="T1148" i="1"/>
  <c r="K1149" i="1"/>
  <c r="L1149" i="1"/>
  <c r="Q1149" i="1"/>
  <c r="R1149" i="1"/>
  <c r="S1149" i="1"/>
  <c r="T1149" i="1"/>
  <c r="K1150" i="1"/>
  <c r="L1150" i="1"/>
  <c r="Q1150" i="1"/>
  <c r="R1150" i="1"/>
  <c r="S1150" i="1"/>
  <c r="T1150" i="1"/>
  <c r="K1151" i="1"/>
  <c r="L1151" i="1"/>
  <c r="Q1151" i="1"/>
  <c r="R1151" i="1"/>
  <c r="S1151" i="1"/>
  <c r="T1151" i="1"/>
  <c r="K1152" i="1"/>
  <c r="L1152" i="1"/>
  <c r="Q1152" i="1"/>
  <c r="R1152" i="1"/>
  <c r="S1152" i="1"/>
  <c r="T1152" i="1"/>
  <c r="K1153" i="1"/>
  <c r="L1153" i="1"/>
  <c r="Q1153" i="1"/>
  <c r="R1153" i="1"/>
  <c r="S1153" i="1"/>
  <c r="T1153" i="1"/>
  <c r="K1154" i="1"/>
  <c r="L1154" i="1"/>
  <c r="Q1154" i="1"/>
  <c r="R1154" i="1"/>
  <c r="S1154" i="1"/>
  <c r="T1154" i="1"/>
  <c r="K1155" i="1"/>
  <c r="L1155" i="1"/>
  <c r="Q1155" i="1"/>
  <c r="R1155" i="1"/>
  <c r="S1155" i="1"/>
  <c r="T1155" i="1"/>
  <c r="K1156" i="1"/>
  <c r="L1156" i="1"/>
  <c r="Q1156" i="1"/>
  <c r="R1156" i="1"/>
  <c r="S1156" i="1"/>
  <c r="T1156" i="1"/>
  <c r="K1157" i="1"/>
  <c r="L1157" i="1"/>
  <c r="Q1157" i="1"/>
  <c r="R1157" i="1"/>
  <c r="S1157" i="1"/>
  <c r="T1157" i="1"/>
  <c r="K1158" i="1"/>
  <c r="L1158" i="1"/>
  <c r="Q1158" i="1"/>
  <c r="R1158" i="1"/>
  <c r="S1158" i="1"/>
  <c r="T1158" i="1"/>
  <c r="K1159" i="1"/>
  <c r="L1159" i="1"/>
  <c r="Q1159" i="1"/>
  <c r="R1159" i="1"/>
  <c r="S1159" i="1"/>
  <c r="T1159" i="1"/>
  <c r="K1160" i="1"/>
  <c r="L1160" i="1"/>
  <c r="Q1160" i="1"/>
  <c r="R1160" i="1"/>
  <c r="S1160" i="1"/>
  <c r="T1160" i="1"/>
  <c r="K1161" i="1"/>
  <c r="L1161" i="1"/>
  <c r="Q1161" i="1"/>
  <c r="R1161" i="1"/>
  <c r="S1161" i="1"/>
  <c r="T1161" i="1"/>
  <c r="K1162" i="1"/>
  <c r="L1162" i="1"/>
  <c r="Q1162" i="1"/>
  <c r="R1162" i="1"/>
  <c r="S1162" i="1"/>
  <c r="T1162" i="1"/>
  <c r="K1163" i="1"/>
  <c r="L1163" i="1"/>
  <c r="Q1163" i="1"/>
  <c r="R1163" i="1"/>
  <c r="S1163" i="1"/>
  <c r="T1163" i="1"/>
  <c r="K1164" i="1"/>
  <c r="L1164" i="1"/>
  <c r="Q1164" i="1"/>
  <c r="R1164" i="1"/>
  <c r="S1164" i="1"/>
  <c r="T1164" i="1"/>
  <c r="K1165" i="1"/>
  <c r="L1165" i="1"/>
  <c r="Q1165" i="1"/>
  <c r="R1165" i="1"/>
  <c r="S1165" i="1"/>
  <c r="T1165" i="1"/>
  <c r="K1166" i="1"/>
  <c r="L1166" i="1"/>
  <c r="Q1166" i="1"/>
  <c r="R1166" i="1"/>
  <c r="S1166" i="1"/>
  <c r="T1166" i="1"/>
  <c r="K1167" i="1"/>
  <c r="L1167" i="1"/>
  <c r="Q1167" i="1"/>
  <c r="R1167" i="1"/>
  <c r="S1167" i="1"/>
  <c r="T1167" i="1"/>
  <c r="K1168" i="1"/>
  <c r="L1168" i="1"/>
  <c r="Q1168" i="1"/>
  <c r="R1168" i="1"/>
  <c r="S1168" i="1"/>
  <c r="T1168" i="1"/>
  <c r="K1169" i="1"/>
  <c r="L1169" i="1"/>
  <c r="Q1169" i="1"/>
  <c r="R1169" i="1"/>
  <c r="S1169" i="1"/>
  <c r="T1169" i="1"/>
  <c r="K1170" i="1"/>
  <c r="L1170" i="1"/>
  <c r="Q1170" i="1"/>
  <c r="R1170" i="1"/>
  <c r="S1170" i="1"/>
  <c r="T1170" i="1"/>
  <c r="K1171" i="1"/>
  <c r="L1171" i="1"/>
  <c r="Q1171" i="1"/>
  <c r="R1171" i="1"/>
  <c r="S1171" i="1"/>
  <c r="T1171" i="1"/>
  <c r="K1172" i="1"/>
  <c r="L1172" i="1"/>
  <c r="Q1172" i="1"/>
  <c r="R1172" i="1"/>
  <c r="S1172" i="1"/>
  <c r="T1172" i="1"/>
  <c r="K1173" i="1"/>
  <c r="L1173" i="1"/>
  <c r="Q1173" i="1"/>
  <c r="R1173" i="1"/>
  <c r="S1173" i="1"/>
  <c r="T1173" i="1"/>
  <c r="K1174" i="1"/>
  <c r="L1174" i="1"/>
  <c r="Q1174" i="1"/>
  <c r="R1174" i="1"/>
  <c r="S1174" i="1"/>
  <c r="T1174" i="1"/>
  <c r="K1175" i="1"/>
  <c r="L1175" i="1"/>
  <c r="Q1175" i="1"/>
  <c r="R1175" i="1"/>
  <c r="S1175" i="1"/>
  <c r="T1175" i="1"/>
  <c r="K1176" i="1"/>
  <c r="L1176" i="1"/>
  <c r="Q1176" i="1"/>
  <c r="R1176" i="1"/>
  <c r="S1176" i="1"/>
  <c r="T1176" i="1"/>
  <c r="K1177" i="1"/>
  <c r="L1177" i="1"/>
  <c r="Q1177" i="1"/>
  <c r="R1177" i="1"/>
  <c r="S1177" i="1"/>
  <c r="T1177" i="1"/>
  <c r="K1178" i="1"/>
  <c r="L1178" i="1"/>
  <c r="Q1178" i="1"/>
  <c r="R1178" i="1"/>
  <c r="S1178" i="1"/>
  <c r="T1178" i="1"/>
  <c r="K1179" i="1"/>
  <c r="L1179" i="1"/>
  <c r="Q1179" i="1"/>
  <c r="R1179" i="1"/>
  <c r="S1179" i="1"/>
  <c r="T1179" i="1"/>
  <c r="K1180" i="1"/>
  <c r="L1180" i="1"/>
  <c r="Q1180" i="1"/>
  <c r="R1180" i="1"/>
  <c r="S1180" i="1"/>
  <c r="T1180" i="1"/>
  <c r="K1181" i="1"/>
  <c r="L1181" i="1"/>
  <c r="Q1181" i="1"/>
  <c r="R1181" i="1"/>
  <c r="S1181" i="1"/>
  <c r="T1181" i="1"/>
  <c r="K1182" i="1"/>
  <c r="L1182" i="1"/>
  <c r="Q1182" i="1"/>
  <c r="R1182" i="1"/>
  <c r="S1182" i="1"/>
  <c r="T1182" i="1"/>
  <c r="K1183" i="1"/>
  <c r="L1183" i="1"/>
  <c r="Q1183" i="1"/>
  <c r="R1183" i="1"/>
  <c r="S1183" i="1"/>
  <c r="T1183" i="1"/>
  <c r="K1184" i="1"/>
  <c r="L1184" i="1"/>
  <c r="Q1184" i="1"/>
  <c r="R1184" i="1"/>
  <c r="S1184" i="1"/>
  <c r="T1184" i="1"/>
  <c r="K1185" i="1"/>
  <c r="L1185" i="1"/>
  <c r="Q1185" i="1"/>
  <c r="R1185" i="1"/>
  <c r="S1185" i="1"/>
  <c r="T1185" i="1"/>
  <c r="K1186" i="1"/>
  <c r="L1186" i="1"/>
  <c r="Q1186" i="1"/>
  <c r="R1186" i="1"/>
  <c r="S1186" i="1"/>
  <c r="T1186" i="1"/>
  <c r="K1187" i="1"/>
  <c r="L1187" i="1"/>
  <c r="Q1187" i="1"/>
  <c r="R1187" i="1"/>
  <c r="S1187" i="1"/>
  <c r="T1187" i="1"/>
  <c r="K1188" i="1"/>
  <c r="L1188" i="1"/>
  <c r="Q1188" i="1"/>
  <c r="R1188" i="1"/>
  <c r="S1188" i="1"/>
  <c r="T1188" i="1"/>
  <c r="K1189" i="1"/>
  <c r="L1189" i="1"/>
  <c r="Q1189" i="1"/>
  <c r="R1189" i="1"/>
  <c r="S1189" i="1"/>
  <c r="T1189" i="1"/>
  <c r="K1190" i="1"/>
  <c r="L1190" i="1"/>
  <c r="Q1190" i="1"/>
  <c r="R1190" i="1"/>
  <c r="S1190" i="1"/>
  <c r="T1190" i="1"/>
  <c r="K1191" i="1"/>
  <c r="L1191" i="1"/>
  <c r="Q1191" i="1"/>
  <c r="R1191" i="1"/>
  <c r="S1191" i="1"/>
  <c r="T1191" i="1"/>
  <c r="K1192" i="1"/>
  <c r="L1192" i="1"/>
  <c r="Q1192" i="1"/>
  <c r="R1192" i="1"/>
  <c r="S1192" i="1"/>
  <c r="T1192" i="1"/>
  <c r="K1193" i="1"/>
  <c r="L1193" i="1"/>
  <c r="Q1193" i="1"/>
  <c r="R1193" i="1"/>
  <c r="S1193" i="1"/>
  <c r="T1193" i="1"/>
  <c r="K1194" i="1"/>
  <c r="L1194" i="1"/>
  <c r="Q1194" i="1"/>
  <c r="R1194" i="1"/>
  <c r="S1194" i="1"/>
  <c r="T1194" i="1"/>
  <c r="K1195" i="1"/>
  <c r="L1195" i="1"/>
  <c r="Q1195" i="1"/>
  <c r="R1195" i="1"/>
  <c r="S1195" i="1"/>
  <c r="T1195" i="1"/>
  <c r="K1196" i="1"/>
  <c r="L1196" i="1"/>
  <c r="Q1196" i="1"/>
  <c r="R1196" i="1"/>
  <c r="S1196" i="1"/>
  <c r="T1196" i="1"/>
  <c r="K1197" i="1"/>
  <c r="L1197" i="1"/>
  <c r="Q1197" i="1"/>
  <c r="R1197" i="1"/>
  <c r="S1197" i="1"/>
  <c r="T1197" i="1"/>
  <c r="K1198" i="1"/>
  <c r="L1198" i="1"/>
  <c r="Q1198" i="1"/>
  <c r="R1198" i="1"/>
  <c r="S1198" i="1"/>
  <c r="T1198" i="1"/>
  <c r="K1199" i="1"/>
  <c r="L1199" i="1"/>
  <c r="Q1199" i="1"/>
  <c r="R1199" i="1"/>
  <c r="S1199" i="1"/>
  <c r="T1199" i="1"/>
  <c r="K1200" i="1"/>
  <c r="L1200" i="1"/>
  <c r="Q1200" i="1"/>
  <c r="R1200" i="1"/>
  <c r="S1200" i="1"/>
  <c r="T1200" i="1"/>
  <c r="K1201" i="1"/>
  <c r="L1201" i="1"/>
  <c r="Q1201" i="1"/>
  <c r="R1201" i="1"/>
  <c r="S1201" i="1"/>
  <c r="T1201" i="1"/>
  <c r="K1202" i="1"/>
  <c r="L1202" i="1"/>
  <c r="Q1202" i="1"/>
  <c r="R1202" i="1"/>
  <c r="S1202" i="1"/>
  <c r="T1202" i="1"/>
  <c r="K1203" i="1"/>
  <c r="L1203" i="1"/>
  <c r="Q1203" i="1"/>
  <c r="R1203" i="1"/>
  <c r="S1203" i="1"/>
  <c r="T1203" i="1"/>
  <c r="K1204" i="1"/>
  <c r="L1204" i="1"/>
  <c r="Q1204" i="1"/>
  <c r="R1204" i="1"/>
  <c r="S1204" i="1"/>
  <c r="T1204" i="1"/>
  <c r="K1205" i="1"/>
  <c r="L1205" i="1"/>
  <c r="Q1205" i="1"/>
  <c r="R1205" i="1"/>
  <c r="S1205" i="1"/>
  <c r="T1205" i="1"/>
  <c r="K1206" i="1"/>
  <c r="L1206" i="1"/>
  <c r="Q1206" i="1"/>
  <c r="R1206" i="1"/>
  <c r="S1206" i="1"/>
  <c r="T1206" i="1"/>
  <c r="K1207" i="1"/>
  <c r="L1207" i="1"/>
  <c r="Q1207" i="1"/>
  <c r="R1207" i="1"/>
  <c r="S1207" i="1"/>
  <c r="T1207" i="1"/>
  <c r="K1208" i="1"/>
  <c r="L1208" i="1"/>
  <c r="Q1208" i="1"/>
  <c r="R1208" i="1"/>
  <c r="S1208" i="1"/>
  <c r="T1208" i="1"/>
  <c r="K1209" i="1"/>
  <c r="L1209" i="1"/>
  <c r="Q1209" i="1"/>
  <c r="R1209" i="1"/>
  <c r="S1209" i="1"/>
  <c r="T1209" i="1"/>
  <c r="K1210" i="1"/>
  <c r="L1210" i="1"/>
  <c r="Q1210" i="1"/>
  <c r="R1210" i="1"/>
  <c r="S1210" i="1"/>
  <c r="T1210" i="1"/>
  <c r="K1211" i="1"/>
  <c r="L1211" i="1"/>
  <c r="Q1211" i="1"/>
  <c r="R1211" i="1"/>
  <c r="S1211" i="1"/>
  <c r="T1211" i="1"/>
  <c r="K1212" i="1"/>
  <c r="L1212" i="1"/>
  <c r="Q1212" i="1"/>
  <c r="R1212" i="1"/>
  <c r="S1212" i="1"/>
  <c r="T1212" i="1"/>
  <c r="K1213" i="1"/>
  <c r="L1213" i="1"/>
  <c r="Q1213" i="1"/>
  <c r="R1213" i="1"/>
  <c r="S1213" i="1"/>
  <c r="T1213" i="1"/>
  <c r="K1214" i="1"/>
  <c r="L1214" i="1"/>
  <c r="Q1214" i="1"/>
  <c r="R1214" i="1"/>
  <c r="S1214" i="1"/>
  <c r="T1214" i="1"/>
  <c r="K1215" i="1"/>
  <c r="L1215" i="1"/>
  <c r="Q1215" i="1"/>
  <c r="R1215" i="1"/>
  <c r="S1215" i="1"/>
  <c r="T1215" i="1"/>
  <c r="K1216" i="1"/>
  <c r="L1216" i="1"/>
  <c r="Q1216" i="1"/>
  <c r="R1216" i="1"/>
  <c r="S1216" i="1"/>
  <c r="T1216" i="1"/>
  <c r="K1217" i="1"/>
  <c r="L1217" i="1"/>
  <c r="Q1217" i="1"/>
  <c r="R1217" i="1"/>
  <c r="S1217" i="1"/>
  <c r="T1217" i="1"/>
  <c r="K1218" i="1"/>
  <c r="L1218" i="1"/>
  <c r="Q1218" i="1"/>
  <c r="R1218" i="1"/>
  <c r="S1218" i="1"/>
  <c r="T1218" i="1"/>
  <c r="K1219" i="1"/>
  <c r="L1219" i="1"/>
  <c r="Q1219" i="1"/>
  <c r="R1219" i="1"/>
  <c r="S1219" i="1"/>
  <c r="T1219" i="1"/>
  <c r="K1220" i="1"/>
  <c r="L1220" i="1"/>
  <c r="Q1220" i="1"/>
  <c r="R1220" i="1"/>
  <c r="S1220" i="1"/>
  <c r="T1220" i="1"/>
  <c r="K1221" i="1"/>
  <c r="L1221" i="1"/>
  <c r="Q1221" i="1"/>
  <c r="R1221" i="1"/>
  <c r="S1221" i="1"/>
  <c r="T1221" i="1"/>
  <c r="K1222" i="1"/>
  <c r="L1222" i="1"/>
  <c r="Q1222" i="1"/>
  <c r="R1222" i="1"/>
  <c r="S1222" i="1"/>
  <c r="T1222" i="1"/>
  <c r="K1223" i="1"/>
  <c r="L1223" i="1"/>
  <c r="Q1223" i="1"/>
  <c r="R1223" i="1"/>
  <c r="S1223" i="1"/>
  <c r="T1223" i="1"/>
  <c r="K1224" i="1"/>
  <c r="L1224" i="1"/>
  <c r="Q1224" i="1"/>
  <c r="R1224" i="1"/>
  <c r="S1224" i="1"/>
  <c r="T1224" i="1"/>
  <c r="K1225" i="1"/>
  <c r="L1225" i="1"/>
  <c r="Q1225" i="1"/>
  <c r="R1225" i="1"/>
  <c r="S1225" i="1"/>
  <c r="T1225" i="1"/>
  <c r="K1226" i="1"/>
  <c r="L1226" i="1"/>
  <c r="Q1226" i="1"/>
  <c r="R1226" i="1"/>
  <c r="S1226" i="1"/>
  <c r="T1226" i="1"/>
  <c r="K1227" i="1"/>
  <c r="L1227" i="1"/>
  <c r="Q1227" i="1"/>
  <c r="R1227" i="1"/>
  <c r="S1227" i="1"/>
  <c r="T1227" i="1"/>
  <c r="K1228" i="1"/>
  <c r="L1228" i="1"/>
  <c r="Q1228" i="1"/>
  <c r="R1228" i="1"/>
  <c r="S1228" i="1"/>
  <c r="T1228" i="1"/>
  <c r="K1229" i="1"/>
  <c r="L1229" i="1"/>
  <c r="Q1229" i="1"/>
  <c r="R1229" i="1"/>
  <c r="S1229" i="1"/>
  <c r="T1229" i="1"/>
  <c r="K1230" i="1"/>
  <c r="L1230" i="1"/>
  <c r="Q1230" i="1"/>
  <c r="R1230" i="1"/>
  <c r="S1230" i="1"/>
  <c r="T1230" i="1"/>
  <c r="K1231" i="1"/>
  <c r="L1231" i="1"/>
  <c r="Q1231" i="1"/>
  <c r="R1231" i="1"/>
  <c r="S1231" i="1"/>
  <c r="T1231" i="1"/>
  <c r="K1232" i="1"/>
  <c r="L1232" i="1"/>
  <c r="Q1232" i="1"/>
  <c r="R1232" i="1"/>
  <c r="S1232" i="1"/>
  <c r="T1232" i="1"/>
  <c r="K1233" i="1"/>
  <c r="L1233" i="1"/>
  <c r="Q1233" i="1"/>
  <c r="R1233" i="1"/>
  <c r="S1233" i="1"/>
  <c r="T1233" i="1"/>
  <c r="K1234" i="1"/>
  <c r="L1234" i="1"/>
  <c r="Q1234" i="1"/>
  <c r="R1234" i="1"/>
  <c r="S1234" i="1"/>
  <c r="T1234" i="1"/>
  <c r="K1235" i="1"/>
  <c r="L1235" i="1"/>
  <c r="Q1235" i="1"/>
  <c r="R1235" i="1"/>
  <c r="S1235" i="1"/>
  <c r="T1235" i="1"/>
  <c r="K1236" i="1"/>
  <c r="L1236" i="1"/>
  <c r="Q1236" i="1"/>
  <c r="R1236" i="1"/>
  <c r="S1236" i="1"/>
  <c r="T1236" i="1"/>
  <c r="K1237" i="1"/>
  <c r="L1237" i="1"/>
  <c r="Q1237" i="1"/>
  <c r="R1237" i="1"/>
  <c r="S1237" i="1"/>
  <c r="T1237" i="1"/>
  <c r="K1238" i="1"/>
  <c r="L1238" i="1"/>
  <c r="Q1238" i="1"/>
  <c r="R1238" i="1"/>
  <c r="S1238" i="1"/>
  <c r="T1238" i="1"/>
  <c r="K1239" i="1"/>
  <c r="L1239" i="1"/>
  <c r="Q1239" i="1"/>
  <c r="R1239" i="1"/>
  <c r="S1239" i="1"/>
  <c r="T1239" i="1"/>
  <c r="K1240" i="1"/>
  <c r="L1240" i="1"/>
  <c r="Q1240" i="1"/>
  <c r="R1240" i="1"/>
  <c r="S1240" i="1"/>
  <c r="T1240" i="1"/>
  <c r="K1241" i="1"/>
  <c r="L1241" i="1"/>
  <c r="Q1241" i="1"/>
  <c r="R1241" i="1"/>
  <c r="S1241" i="1"/>
  <c r="T1241" i="1"/>
  <c r="K1242" i="1"/>
  <c r="L1242" i="1"/>
  <c r="Q1242" i="1"/>
  <c r="R1242" i="1"/>
  <c r="S1242" i="1"/>
  <c r="T1242" i="1"/>
  <c r="K1243" i="1"/>
  <c r="L1243" i="1"/>
  <c r="Q1243" i="1"/>
  <c r="R1243" i="1"/>
  <c r="S1243" i="1"/>
  <c r="T1243" i="1"/>
  <c r="K1244" i="1"/>
  <c r="L1244" i="1"/>
  <c r="Q1244" i="1"/>
  <c r="R1244" i="1"/>
  <c r="S1244" i="1"/>
  <c r="T1244" i="1"/>
  <c r="K1245" i="1"/>
  <c r="L1245" i="1"/>
  <c r="Q1245" i="1"/>
  <c r="R1245" i="1"/>
  <c r="S1245" i="1"/>
  <c r="T1245" i="1"/>
  <c r="K1246" i="1"/>
  <c r="L1246" i="1"/>
  <c r="Q1246" i="1"/>
  <c r="R1246" i="1"/>
  <c r="S1246" i="1"/>
  <c r="T1246" i="1"/>
  <c r="K1247" i="1"/>
  <c r="L1247" i="1"/>
  <c r="Q1247" i="1"/>
  <c r="R1247" i="1"/>
  <c r="S1247" i="1"/>
  <c r="T1247" i="1"/>
  <c r="K1248" i="1"/>
  <c r="L1248" i="1"/>
  <c r="Q1248" i="1"/>
  <c r="R1248" i="1"/>
  <c r="S1248" i="1"/>
  <c r="T1248" i="1"/>
  <c r="K1249" i="1"/>
  <c r="L1249" i="1"/>
  <c r="Q1249" i="1"/>
  <c r="R1249" i="1"/>
  <c r="S1249" i="1"/>
  <c r="T1249" i="1"/>
  <c r="K1250" i="1"/>
  <c r="L1250" i="1"/>
  <c r="Q1250" i="1"/>
  <c r="R1250" i="1"/>
  <c r="S1250" i="1"/>
  <c r="T1250" i="1"/>
  <c r="K1251" i="1"/>
  <c r="L1251" i="1"/>
  <c r="Q1251" i="1"/>
  <c r="R1251" i="1"/>
  <c r="S1251" i="1"/>
  <c r="T1251" i="1"/>
  <c r="K1252" i="1"/>
  <c r="L1252" i="1"/>
  <c r="Q1252" i="1"/>
  <c r="R1252" i="1"/>
  <c r="S1252" i="1"/>
  <c r="T1252" i="1"/>
  <c r="K1253" i="1"/>
  <c r="L1253" i="1"/>
  <c r="Q1253" i="1"/>
  <c r="R1253" i="1"/>
  <c r="S1253" i="1"/>
  <c r="T1253" i="1"/>
  <c r="K1254" i="1"/>
  <c r="L1254" i="1"/>
  <c r="Q1254" i="1"/>
  <c r="R1254" i="1"/>
  <c r="S1254" i="1"/>
  <c r="T1254" i="1"/>
  <c r="K1255" i="1"/>
  <c r="L1255" i="1"/>
  <c r="Q1255" i="1"/>
  <c r="R1255" i="1"/>
  <c r="S1255" i="1"/>
  <c r="T1255" i="1"/>
  <c r="K1256" i="1"/>
  <c r="L1256" i="1"/>
  <c r="Q1256" i="1"/>
  <c r="R1256" i="1"/>
  <c r="S1256" i="1"/>
  <c r="T1256" i="1"/>
  <c r="K1257" i="1"/>
  <c r="L1257" i="1"/>
  <c r="Q1257" i="1"/>
  <c r="R1257" i="1"/>
  <c r="S1257" i="1"/>
  <c r="T1257" i="1"/>
  <c r="K1258" i="1"/>
  <c r="L1258" i="1"/>
  <c r="Q1258" i="1"/>
  <c r="R1258" i="1"/>
  <c r="S1258" i="1"/>
  <c r="T1258" i="1"/>
  <c r="K1259" i="1"/>
  <c r="L1259" i="1"/>
  <c r="Q1259" i="1"/>
  <c r="R1259" i="1"/>
  <c r="S1259" i="1"/>
  <c r="T1259" i="1"/>
  <c r="K1260" i="1"/>
  <c r="L1260" i="1"/>
  <c r="Q1260" i="1"/>
  <c r="R1260" i="1"/>
  <c r="S1260" i="1"/>
  <c r="T1260" i="1"/>
  <c r="K1261" i="1"/>
  <c r="L1261" i="1"/>
  <c r="Q1261" i="1"/>
  <c r="R1261" i="1"/>
  <c r="S1261" i="1"/>
  <c r="T1261" i="1"/>
  <c r="K1262" i="1"/>
  <c r="L1262" i="1"/>
  <c r="Q1262" i="1"/>
  <c r="R1262" i="1"/>
  <c r="S1262" i="1"/>
  <c r="T1262" i="1"/>
  <c r="K1263" i="1"/>
  <c r="L1263" i="1"/>
  <c r="Q1263" i="1"/>
  <c r="R1263" i="1"/>
  <c r="S1263" i="1"/>
  <c r="T1263" i="1"/>
  <c r="K1264" i="1"/>
  <c r="L1264" i="1"/>
  <c r="Q1264" i="1"/>
  <c r="R1264" i="1"/>
  <c r="S1264" i="1"/>
  <c r="T1264" i="1"/>
  <c r="K1265" i="1"/>
  <c r="L1265" i="1"/>
  <c r="Q1265" i="1"/>
  <c r="R1265" i="1"/>
  <c r="S1265" i="1"/>
  <c r="T1265" i="1"/>
  <c r="K1266" i="1"/>
  <c r="L1266" i="1"/>
  <c r="Q1266" i="1"/>
  <c r="R1266" i="1"/>
  <c r="S1266" i="1"/>
  <c r="T1266" i="1"/>
  <c r="K1267" i="1"/>
  <c r="L1267" i="1"/>
  <c r="Q1267" i="1"/>
  <c r="R1267" i="1"/>
  <c r="S1267" i="1"/>
  <c r="T1267" i="1"/>
  <c r="K1268" i="1"/>
  <c r="L1268" i="1"/>
  <c r="Q1268" i="1"/>
  <c r="R1268" i="1"/>
  <c r="S1268" i="1"/>
  <c r="T1268" i="1"/>
  <c r="K1269" i="1"/>
  <c r="L1269" i="1"/>
  <c r="Q1269" i="1"/>
  <c r="R1269" i="1"/>
  <c r="S1269" i="1"/>
  <c r="T1269" i="1"/>
  <c r="K1270" i="1"/>
  <c r="L1270" i="1"/>
  <c r="Q1270" i="1"/>
  <c r="R1270" i="1"/>
  <c r="S1270" i="1"/>
  <c r="T1270" i="1"/>
  <c r="K1271" i="1"/>
  <c r="L1271" i="1"/>
  <c r="Q1271" i="1"/>
  <c r="R1271" i="1"/>
  <c r="S1271" i="1"/>
  <c r="T1271" i="1"/>
  <c r="K1272" i="1"/>
  <c r="L1272" i="1"/>
  <c r="Q1272" i="1"/>
  <c r="R1272" i="1"/>
  <c r="S1272" i="1"/>
  <c r="T1272" i="1"/>
  <c r="K1273" i="1"/>
  <c r="L1273" i="1"/>
  <c r="Q1273" i="1"/>
  <c r="R1273" i="1"/>
  <c r="S1273" i="1"/>
  <c r="T1273" i="1"/>
  <c r="K1274" i="1"/>
  <c r="L1274" i="1"/>
  <c r="Q1274" i="1"/>
  <c r="R1274" i="1"/>
  <c r="S1274" i="1"/>
  <c r="T1274" i="1"/>
  <c r="K1275" i="1"/>
  <c r="L1275" i="1"/>
  <c r="Q1275" i="1"/>
  <c r="R1275" i="1"/>
  <c r="S1275" i="1"/>
  <c r="T1275" i="1"/>
  <c r="K1276" i="1"/>
  <c r="L1276" i="1"/>
  <c r="Q1276" i="1"/>
  <c r="R1276" i="1"/>
  <c r="S1276" i="1"/>
  <c r="T1276" i="1"/>
  <c r="K1277" i="1"/>
  <c r="L1277" i="1"/>
  <c r="Q1277" i="1"/>
  <c r="R1277" i="1"/>
  <c r="S1277" i="1"/>
  <c r="T1277" i="1"/>
  <c r="K1278" i="1"/>
  <c r="L1278" i="1"/>
  <c r="Q1278" i="1"/>
  <c r="R1278" i="1"/>
  <c r="S1278" i="1"/>
  <c r="T1278" i="1"/>
  <c r="K1279" i="1"/>
  <c r="L1279" i="1"/>
  <c r="Q1279" i="1"/>
  <c r="R1279" i="1"/>
  <c r="S1279" i="1"/>
  <c r="T1279" i="1"/>
  <c r="K1280" i="1"/>
  <c r="L1280" i="1"/>
  <c r="Q1280" i="1"/>
  <c r="R1280" i="1"/>
  <c r="S1280" i="1"/>
  <c r="T1280" i="1"/>
  <c r="K1281" i="1"/>
  <c r="L1281" i="1"/>
  <c r="Q1281" i="1"/>
  <c r="R1281" i="1"/>
  <c r="S1281" i="1"/>
  <c r="T1281" i="1"/>
  <c r="K1282" i="1"/>
  <c r="L1282" i="1"/>
  <c r="Q1282" i="1"/>
  <c r="R1282" i="1"/>
  <c r="S1282" i="1"/>
  <c r="T1282" i="1"/>
  <c r="K1283" i="1"/>
  <c r="L1283" i="1"/>
  <c r="Q1283" i="1"/>
  <c r="R1283" i="1"/>
  <c r="S1283" i="1"/>
  <c r="T1283" i="1"/>
  <c r="K1284" i="1"/>
  <c r="L1284" i="1"/>
  <c r="Q1284" i="1"/>
  <c r="R1284" i="1"/>
  <c r="S1284" i="1"/>
  <c r="T1284" i="1"/>
  <c r="K1285" i="1"/>
  <c r="L1285" i="1"/>
  <c r="Q1285" i="1"/>
  <c r="R1285" i="1"/>
  <c r="S1285" i="1"/>
  <c r="T1285" i="1"/>
  <c r="K1286" i="1"/>
  <c r="L1286" i="1"/>
  <c r="Q1286" i="1"/>
  <c r="R1286" i="1"/>
  <c r="S1286" i="1"/>
  <c r="T1286" i="1"/>
  <c r="K1287" i="1"/>
  <c r="L1287" i="1"/>
  <c r="Q1287" i="1"/>
  <c r="R1287" i="1"/>
  <c r="S1287" i="1"/>
  <c r="T1287" i="1"/>
  <c r="K1288" i="1"/>
  <c r="L1288" i="1"/>
  <c r="Q1288" i="1"/>
  <c r="R1288" i="1"/>
  <c r="S1288" i="1"/>
  <c r="T1288" i="1"/>
  <c r="K1289" i="1"/>
  <c r="L1289" i="1"/>
  <c r="Q1289" i="1"/>
  <c r="R1289" i="1"/>
  <c r="S1289" i="1"/>
  <c r="T1289" i="1"/>
  <c r="K1290" i="1"/>
  <c r="L1290" i="1"/>
  <c r="Q1290" i="1"/>
  <c r="R1290" i="1"/>
  <c r="S1290" i="1"/>
  <c r="T1290" i="1"/>
  <c r="K1291" i="1"/>
  <c r="L1291" i="1"/>
  <c r="Q1291" i="1"/>
  <c r="R1291" i="1"/>
  <c r="S1291" i="1"/>
  <c r="T1291" i="1"/>
  <c r="K1292" i="1"/>
  <c r="L1292" i="1"/>
  <c r="Q1292" i="1"/>
  <c r="R1292" i="1"/>
  <c r="S1292" i="1"/>
  <c r="T1292" i="1"/>
  <c r="K1293" i="1"/>
  <c r="L1293" i="1"/>
  <c r="Q1293" i="1"/>
  <c r="R1293" i="1"/>
  <c r="S1293" i="1"/>
  <c r="T1293" i="1"/>
  <c r="K1294" i="1"/>
  <c r="L1294" i="1"/>
  <c r="Q1294" i="1"/>
  <c r="R1294" i="1"/>
  <c r="S1294" i="1"/>
  <c r="T1294" i="1"/>
  <c r="K1295" i="1"/>
  <c r="L1295" i="1"/>
  <c r="Q1295" i="1"/>
  <c r="R1295" i="1"/>
  <c r="S1295" i="1"/>
  <c r="T1295" i="1"/>
  <c r="K1296" i="1"/>
  <c r="L1296" i="1"/>
  <c r="Q1296" i="1"/>
  <c r="R1296" i="1"/>
  <c r="S1296" i="1"/>
  <c r="T1296" i="1"/>
  <c r="K1297" i="1"/>
  <c r="L1297" i="1"/>
  <c r="Q1297" i="1"/>
  <c r="R1297" i="1"/>
  <c r="S1297" i="1"/>
  <c r="T1297" i="1"/>
  <c r="K1298" i="1"/>
  <c r="L1298" i="1"/>
  <c r="Q1298" i="1"/>
  <c r="R1298" i="1"/>
  <c r="S1298" i="1"/>
  <c r="T1298" i="1"/>
  <c r="K1299" i="1"/>
  <c r="L1299" i="1"/>
  <c r="Q1299" i="1"/>
  <c r="R1299" i="1"/>
  <c r="S1299" i="1"/>
  <c r="T1299" i="1"/>
  <c r="K1300" i="1"/>
  <c r="L1300" i="1"/>
  <c r="Q1300" i="1"/>
  <c r="R1300" i="1"/>
  <c r="S1300" i="1"/>
  <c r="T1300" i="1"/>
  <c r="K1301" i="1"/>
  <c r="L1301" i="1"/>
  <c r="Q1301" i="1"/>
  <c r="R1301" i="1"/>
  <c r="S1301" i="1"/>
  <c r="T1301" i="1"/>
  <c r="K1302" i="1"/>
  <c r="L1302" i="1"/>
  <c r="Q1302" i="1"/>
  <c r="R1302" i="1"/>
  <c r="S1302" i="1"/>
  <c r="T1302" i="1"/>
  <c r="K1303" i="1"/>
  <c r="L1303" i="1"/>
  <c r="Q1303" i="1"/>
  <c r="R1303" i="1"/>
  <c r="S1303" i="1"/>
  <c r="T1303" i="1"/>
  <c r="K1304" i="1"/>
  <c r="L1304" i="1"/>
  <c r="Q1304" i="1"/>
  <c r="R1304" i="1"/>
  <c r="S1304" i="1"/>
  <c r="T1304" i="1"/>
  <c r="K1305" i="1"/>
  <c r="L1305" i="1"/>
  <c r="Q1305" i="1"/>
  <c r="R1305" i="1"/>
  <c r="S1305" i="1"/>
  <c r="T1305" i="1"/>
  <c r="K1306" i="1"/>
  <c r="L1306" i="1"/>
  <c r="Q1306" i="1"/>
  <c r="R1306" i="1"/>
  <c r="S1306" i="1"/>
  <c r="T1306" i="1"/>
  <c r="K1307" i="1"/>
  <c r="L1307" i="1"/>
  <c r="Q1307" i="1"/>
  <c r="R1307" i="1"/>
  <c r="S1307" i="1"/>
  <c r="T1307" i="1"/>
  <c r="K1308" i="1"/>
  <c r="L1308" i="1"/>
  <c r="Q1308" i="1"/>
  <c r="R1308" i="1"/>
  <c r="S1308" i="1"/>
  <c r="T1308" i="1"/>
  <c r="K1309" i="1"/>
  <c r="L1309" i="1"/>
  <c r="Q1309" i="1"/>
  <c r="R1309" i="1"/>
  <c r="S1309" i="1"/>
  <c r="T1309" i="1"/>
  <c r="K1310" i="1"/>
  <c r="L1310" i="1"/>
  <c r="Q1310" i="1"/>
  <c r="R1310" i="1"/>
  <c r="S1310" i="1"/>
  <c r="T1310" i="1"/>
  <c r="K1311" i="1"/>
  <c r="L1311" i="1"/>
  <c r="Q1311" i="1"/>
  <c r="R1311" i="1"/>
  <c r="S1311" i="1"/>
  <c r="T1311" i="1"/>
  <c r="K1312" i="1"/>
  <c r="L1312" i="1"/>
  <c r="Q1312" i="1"/>
  <c r="R1312" i="1"/>
  <c r="S1312" i="1"/>
  <c r="T1312" i="1"/>
  <c r="K1313" i="1"/>
  <c r="L1313" i="1"/>
  <c r="Q1313" i="1"/>
  <c r="R1313" i="1"/>
  <c r="S1313" i="1"/>
  <c r="T1313" i="1"/>
  <c r="K1314" i="1"/>
  <c r="L1314" i="1"/>
  <c r="Q1314" i="1"/>
  <c r="R1314" i="1"/>
  <c r="S1314" i="1"/>
  <c r="T1314" i="1"/>
  <c r="K1315" i="1"/>
  <c r="L1315" i="1"/>
  <c r="Q1315" i="1"/>
  <c r="R1315" i="1"/>
  <c r="S1315" i="1"/>
  <c r="T1315" i="1"/>
  <c r="K1316" i="1"/>
  <c r="L1316" i="1"/>
  <c r="Q1316" i="1"/>
  <c r="R1316" i="1"/>
  <c r="S1316" i="1"/>
  <c r="T1316" i="1"/>
  <c r="K1317" i="1"/>
  <c r="L1317" i="1"/>
  <c r="Q1317" i="1"/>
  <c r="R1317" i="1"/>
  <c r="S1317" i="1"/>
  <c r="T1317" i="1"/>
  <c r="K1318" i="1"/>
  <c r="L1318" i="1"/>
  <c r="Q1318" i="1"/>
  <c r="R1318" i="1"/>
  <c r="S1318" i="1"/>
  <c r="T1318" i="1"/>
  <c r="K1319" i="1"/>
  <c r="L1319" i="1"/>
  <c r="Q1319" i="1"/>
  <c r="R1319" i="1"/>
  <c r="S1319" i="1"/>
  <c r="T1319" i="1"/>
  <c r="K1320" i="1"/>
  <c r="L1320" i="1"/>
  <c r="Q1320" i="1"/>
  <c r="R1320" i="1"/>
  <c r="S1320" i="1"/>
  <c r="T1320" i="1"/>
  <c r="K1321" i="1"/>
  <c r="L1321" i="1"/>
  <c r="Q1321" i="1"/>
  <c r="R1321" i="1"/>
  <c r="S1321" i="1"/>
  <c r="T1321" i="1"/>
  <c r="K1322" i="1"/>
  <c r="L1322" i="1"/>
  <c r="Q1322" i="1"/>
  <c r="R1322" i="1"/>
  <c r="S1322" i="1"/>
  <c r="T1322" i="1"/>
  <c r="K1323" i="1"/>
  <c r="L1323" i="1"/>
  <c r="Q1323" i="1"/>
  <c r="R1323" i="1"/>
  <c r="S1323" i="1"/>
  <c r="T1323" i="1"/>
  <c r="K1324" i="1"/>
  <c r="L1324" i="1"/>
  <c r="Q1324" i="1"/>
  <c r="R1324" i="1"/>
  <c r="S1324" i="1"/>
  <c r="T1324" i="1"/>
  <c r="K1325" i="1"/>
  <c r="L1325" i="1"/>
  <c r="Q1325" i="1"/>
  <c r="R1325" i="1"/>
  <c r="S1325" i="1"/>
  <c r="T1325" i="1"/>
  <c r="K1326" i="1"/>
  <c r="L1326" i="1"/>
  <c r="Q1326" i="1"/>
  <c r="R1326" i="1"/>
  <c r="S1326" i="1"/>
  <c r="T1326" i="1"/>
  <c r="K1327" i="1"/>
  <c r="L1327" i="1"/>
  <c r="Q1327" i="1"/>
  <c r="R1327" i="1"/>
  <c r="S1327" i="1"/>
  <c r="T1327" i="1"/>
  <c r="K1328" i="1"/>
  <c r="L1328" i="1"/>
  <c r="Q1328" i="1"/>
  <c r="R1328" i="1"/>
  <c r="S1328" i="1"/>
  <c r="T1328" i="1"/>
  <c r="K1329" i="1"/>
  <c r="L1329" i="1"/>
  <c r="Q1329" i="1"/>
  <c r="R1329" i="1"/>
  <c r="S1329" i="1"/>
  <c r="T1329" i="1"/>
  <c r="K1330" i="1"/>
  <c r="L1330" i="1"/>
  <c r="Q1330" i="1"/>
  <c r="R1330" i="1"/>
  <c r="S1330" i="1"/>
  <c r="T1330" i="1"/>
  <c r="K1331" i="1"/>
  <c r="L1331" i="1"/>
  <c r="Q1331" i="1"/>
  <c r="R1331" i="1"/>
  <c r="S1331" i="1"/>
  <c r="T1331" i="1"/>
  <c r="K1332" i="1"/>
  <c r="L1332" i="1"/>
  <c r="Q1332" i="1"/>
  <c r="R1332" i="1"/>
  <c r="S1332" i="1"/>
  <c r="T1332" i="1"/>
  <c r="K1333" i="1"/>
  <c r="L1333" i="1"/>
  <c r="Q1333" i="1"/>
  <c r="R1333" i="1"/>
  <c r="S1333" i="1"/>
  <c r="T1333" i="1"/>
  <c r="K1334" i="1"/>
  <c r="L1334" i="1"/>
  <c r="Q1334" i="1"/>
  <c r="R1334" i="1"/>
  <c r="S1334" i="1"/>
  <c r="T1334" i="1"/>
  <c r="K1335" i="1"/>
  <c r="L1335" i="1"/>
  <c r="Q1335" i="1"/>
  <c r="R1335" i="1"/>
  <c r="S1335" i="1"/>
  <c r="T1335" i="1"/>
  <c r="K1336" i="1"/>
  <c r="L1336" i="1"/>
  <c r="Q1336" i="1"/>
  <c r="R1336" i="1"/>
  <c r="S1336" i="1"/>
  <c r="T1336" i="1"/>
  <c r="K1337" i="1"/>
  <c r="L1337" i="1"/>
  <c r="Q1337" i="1"/>
  <c r="R1337" i="1"/>
  <c r="S1337" i="1"/>
  <c r="T1337" i="1"/>
  <c r="K1338" i="1"/>
  <c r="L1338" i="1"/>
  <c r="Q1338" i="1"/>
  <c r="R1338" i="1"/>
  <c r="S1338" i="1"/>
  <c r="T1338" i="1"/>
  <c r="K1339" i="1"/>
  <c r="L1339" i="1"/>
  <c r="Q1339" i="1"/>
  <c r="R1339" i="1"/>
  <c r="S1339" i="1"/>
  <c r="T1339" i="1"/>
  <c r="K1340" i="1"/>
  <c r="L1340" i="1"/>
  <c r="Q1340" i="1"/>
  <c r="R1340" i="1"/>
  <c r="S1340" i="1"/>
  <c r="T1340" i="1"/>
  <c r="K1341" i="1"/>
  <c r="L1341" i="1"/>
  <c r="Q1341" i="1"/>
  <c r="R1341" i="1"/>
  <c r="S1341" i="1"/>
  <c r="T1341" i="1"/>
  <c r="K1342" i="1"/>
  <c r="L1342" i="1"/>
  <c r="Q1342" i="1"/>
  <c r="R1342" i="1"/>
  <c r="S1342" i="1"/>
  <c r="T1342" i="1"/>
  <c r="K1343" i="1"/>
  <c r="L1343" i="1"/>
  <c r="Q1343" i="1"/>
  <c r="R1343" i="1"/>
  <c r="S1343" i="1"/>
  <c r="T1343" i="1"/>
  <c r="K1344" i="1"/>
  <c r="L1344" i="1"/>
  <c r="Q1344" i="1"/>
  <c r="R1344" i="1"/>
  <c r="S1344" i="1"/>
  <c r="T1344" i="1"/>
  <c r="K1345" i="1"/>
  <c r="L1345" i="1"/>
  <c r="Q1345" i="1"/>
  <c r="R1345" i="1"/>
  <c r="S1345" i="1"/>
  <c r="T1345" i="1"/>
  <c r="K1346" i="1"/>
  <c r="L1346" i="1"/>
  <c r="Q1346" i="1"/>
  <c r="R1346" i="1"/>
  <c r="S1346" i="1"/>
  <c r="T1346" i="1"/>
  <c r="K1347" i="1"/>
  <c r="L1347" i="1"/>
  <c r="Q1347" i="1"/>
  <c r="R1347" i="1"/>
  <c r="S1347" i="1"/>
  <c r="T1347" i="1"/>
  <c r="K1348" i="1"/>
  <c r="L1348" i="1"/>
  <c r="Q1348" i="1"/>
  <c r="R1348" i="1"/>
  <c r="S1348" i="1"/>
  <c r="T1348" i="1"/>
  <c r="K1349" i="1"/>
  <c r="L1349" i="1"/>
  <c r="Q1349" i="1"/>
  <c r="R1349" i="1"/>
  <c r="S1349" i="1"/>
  <c r="T1349" i="1"/>
  <c r="K1350" i="1"/>
  <c r="L1350" i="1"/>
  <c r="Q1350" i="1"/>
  <c r="R1350" i="1"/>
  <c r="S1350" i="1"/>
  <c r="T1350" i="1"/>
  <c r="K1351" i="1"/>
  <c r="L1351" i="1"/>
  <c r="Q1351" i="1"/>
  <c r="R1351" i="1"/>
  <c r="S1351" i="1"/>
  <c r="T1351" i="1"/>
  <c r="K1352" i="1"/>
  <c r="L1352" i="1"/>
  <c r="Q1352" i="1"/>
  <c r="R1352" i="1"/>
  <c r="S1352" i="1"/>
  <c r="T1352" i="1"/>
  <c r="K1353" i="1"/>
  <c r="L1353" i="1"/>
  <c r="Q1353" i="1"/>
  <c r="R1353" i="1"/>
  <c r="S1353" i="1"/>
  <c r="T1353" i="1"/>
  <c r="K1354" i="1"/>
  <c r="L1354" i="1"/>
  <c r="Q1354" i="1"/>
  <c r="R1354" i="1"/>
  <c r="S1354" i="1"/>
  <c r="T1354" i="1"/>
  <c r="K1355" i="1"/>
  <c r="L1355" i="1"/>
  <c r="Q1355" i="1"/>
  <c r="R1355" i="1"/>
  <c r="S1355" i="1"/>
  <c r="T1355" i="1"/>
  <c r="K1356" i="1"/>
  <c r="L1356" i="1"/>
  <c r="Q1356" i="1"/>
  <c r="R1356" i="1"/>
  <c r="S1356" i="1"/>
  <c r="T1356" i="1"/>
  <c r="K1357" i="1"/>
  <c r="L1357" i="1"/>
  <c r="Q1357" i="1"/>
  <c r="R1357" i="1"/>
  <c r="S1357" i="1"/>
  <c r="T1357" i="1"/>
  <c r="K1358" i="1"/>
  <c r="L1358" i="1"/>
  <c r="Q1358" i="1"/>
  <c r="R1358" i="1"/>
  <c r="S1358" i="1"/>
  <c r="T1358" i="1"/>
  <c r="K1359" i="1"/>
  <c r="L1359" i="1"/>
  <c r="Q1359" i="1"/>
  <c r="R1359" i="1"/>
  <c r="S1359" i="1"/>
  <c r="T1359" i="1"/>
  <c r="K1360" i="1"/>
  <c r="L1360" i="1"/>
  <c r="Q1360" i="1"/>
  <c r="R1360" i="1"/>
  <c r="S1360" i="1"/>
  <c r="T1360" i="1"/>
  <c r="K1361" i="1"/>
  <c r="L1361" i="1"/>
  <c r="Q1361" i="1"/>
  <c r="R1361" i="1"/>
  <c r="S1361" i="1"/>
  <c r="T1361" i="1"/>
  <c r="K1362" i="1"/>
  <c r="L1362" i="1"/>
  <c r="Q1362" i="1"/>
  <c r="R1362" i="1"/>
  <c r="S1362" i="1"/>
  <c r="T1362" i="1"/>
  <c r="K1363" i="1"/>
  <c r="L1363" i="1"/>
  <c r="Q1363" i="1"/>
  <c r="R1363" i="1"/>
  <c r="S1363" i="1"/>
  <c r="T1363" i="1"/>
  <c r="K1364" i="1"/>
  <c r="L1364" i="1"/>
  <c r="Q1364" i="1"/>
  <c r="R1364" i="1"/>
  <c r="S1364" i="1"/>
  <c r="T1364" i="1"/>
  <c r="K1365" i="1"/>
  <c r="L1365" i="1"/>
  <c r="Q1365" i="1"/>
  <c r="R1365" i="1"/>
  <c r="S1365" i="1"/>
  <c r="T1365" i="1"/>
  <c r="K1366" i="1"/>
  <c r="L1366" i="1"/>
  <c r="Q1366" i="1"/>
  <c r="R1366" i="1"/>
  <c r="S1366" i="1"/>
  <c r="T1366" i="1"/>
  <c r="K1367" i="1"/>
  <c r="L1367" i="1"/>
  <c r="Q1367" i="1"/>
  <c r="R1367" i="1"/>
  <c r="S1367" i="1"/>
  <c r="T1367" i="1"/>
  <c r="K1368" i="1"/>
  <c r="L1368" i="1"/>
  <c r="Q1368" i="1"/>
  <c r="R1368" i="1"/>
  <c r="S1368" i="1"/>
  <c r="T1368" i="1"/>
  <c r="K1369" i="1"/>
  <c r="L1369" i="1"/>
  <c r="Q1369" i="1"/>
  <c r="R1369" i="1"/>
  <c r="S1369" i="1"/>
  <c r="T1369" i="1"/>
  <c r="K1370" i="1"/>
  <c r="L1370" i="1"/>
  <c r="Q1370" i="1"/>
  <c r="R1370" i="1"/>
  <c r="S1370" i="1"/>
  <c r="T1370" i="1"/>
  <c r="K1371" i="1"/>
  <c r="L1371" i="1"/>
  <c r="Q1371" i="1"/>
  <c r="R1371" i="1"/>
  <c r="S1371" i="1"/>
  <c r="T1371" i="1"/>
  <c r="K1372" i="1"/>
  <c r="L1372" i="1"/>
  <c r="Q1372" i="1"/>
  <c r="R1372" i="1"/>
  <c r="S1372" i="1"/>
  <c r="T1372" i="1"/>
  <c r="K1373" i="1"/>
  <c r="L1373" i="1"/>
  <c r="Q1373" i="1"/>
  <c r="R1373" i="1"/>
  <c r="S1373" i="1"/>
  <c r="T1373" i="1"/>
  <c r="K1374" i="1"/>
  <c r="L1374" i="1"/>
  <c r="Q1374" i="1"/>
  <c r="R1374" i="1"/>
  <c r="S1374" i="1"/>
  <c r="T1374" i="1"/>
  <c r="K1375" i="1"/>
  <c r="L1375" i="1"/>
  <c r="Q1375" i="1"/>
  <c r="R1375" i="1"/>
  <c r="S1375" i="1"/>
  <c r="T1375" i="1"/>
  <c r="K1376" i="1"/>
  <c r="L1376" i="1"/>
  <c r="Q1376" i="1"/>
  <c r="R1376" i="1"/>
  <c r="S1376" i="1"/>
  <c r="T1376" i="1"/>
  <c r="K1377" i="1"/>
  <c r="L1377" i="1"/>
  <c r="Q1377" i="1"/>
  <c r="R1377" i="1"/>
  <c r="S1377" i="1"/>
  <c r="T1377" i="1"/>
  <c r="K1378" i="1"/>
  <c r="L1378" i="1"/>
  <c r="Q1378" i="1"/>
  <c r="R1378" i="1"/>
  <c r="S1378" i="1"/>
  <c r="T1378" i="1"/>
  <c r="K1379" i="1"/>
  <c r="L1379" i="1"/>
  <c r="Q1379" i="1"/>
  <c r="R1379" i="1"/>
  <c r="S1379" i="1"/>
  <c r="T1379" i="1"/>
  <c r="K1380" i="1"/>
  <c r="L1380" i="1"/>
  <c r="Q1380" i="1"/>
  <c r="R1380" i="1"/>
  <c r="S1380" i="1"/>
  <c r="T1380" i="1"/>
  <c r="K1381" i="1"/>
  <c r="L1381" i="1"/>
  <c r="Q1381" i="1"/>
  <c r="R1381" i="1"/>
  <c r="S1381" i="1"/>
  <c r="T1381" i="1"/>
  <c r="K1382" i="1"/>
  <c r="L1382" i="1"/>
  <c r="Q1382" i="1"/>
  <c r="R1382" i="1"/>
  <c r="S1382" i="1"/>
  <c r="T1382" i="1"/>
  <c r="K1383" i="1"/>
  <c r="L1383" i="1"/>
  <c r="Q1383" i="1"/>
  <c r="R1383" i="1"/>
  <c r="S1383" i="1"/>
  <c r="T1383" i="1"/>
  <c r="K1384" i="1"/>
  <c r="L1384" i="1"/>
  <c r="Q1384" i="1"/>
  <c r="R1384" i="1"/>
  <c r="S1384" i="1"/>
  <c r="T1384" i="1"/>
  <c r="K1385" i="1"/>
  <c r="L1385" i="1"/>
  <c r="Q1385" i="1"/>
  <c r="R1385" i="1"/>
  <c r="S1385" i="1"/>
  <c r="T1385" i="1"/>
  <c r="K1386" i="1"/>
  <c r="L1386" i="1"/>
  <c r="Q1386" i="1"/>
  <c r="R1386" i="1"/>
  <c r="S1386" i="1"/>
  <c r="T1386" i="1"/>
  <c r="K1387" i="1"/>
  <c r="L1387" i="1"/>
  <c r="Q1387" i="1"/>
  <c r="R1387" i="1"/>
  <c r="S1387" i="1"/>
  <c r="T1387" i="1"/>
  <c r="K1388" i="1"/>
  <c r="L1388" i="1"/>
  <c r="Q1388" i="1"/>
  <c r="R1388" i="1"/>
  <c r="S1388" i="1"/>
  <c r="T1388" i="1"/>
  <c r="K1389" i="1"/>
  <c r="L1389" i="1"/>
  <c r="Q1389" i="1"/>
  <c r="R1389" i="1"/>
  <c r="S1389" i="1"/>
  <c r="T1389" i="1"/>
  <c r="K1390" i="1"/>
  <c r="L1390" i="1"/>
  <c r="Q1390" i="1"/>
  <c r="R1390" i="1"/>
  <c r="S1390" i="1"/>
  <c r="T1390" i="1"/>
  <c r="K1391" i="1"/>
  <c r="L1391" i="1"/>
  <c r="Q1391" i="1"/>
  <c r="R1391" i="1"/>
  <c r="S1391" i="1"/>
  <c r="T1391" i="1"/>
  <c r="K1392" i="1"/>
  <c r="L1392" i="1"/>
  <c r="Q1392" i="1"/>
  <c r="R1392" i="1"/>
  <c r="S1392" i="1"/>
  <c r="T1392" i="1"/>
  <c r="K1393" i="1"/>
  <c r="L1393" i="1"/>
  <c r="Q1393" i="1"/>
  <c r="R1393" i="1"/>
  <c r="S1393" i="1"/>
  <c r="T1393" i="1"/>
  <c r="K1394" i="1"/>
  <c r="L1394" i="1"/>
  <c r="Q1394" i="1"/>
  <c r="R1394" i="1"/>
  <c r="S1394" i="1"/>
  <c r="T1394" i="1"/>
  <c r="K1395" i="1"/>
  <c r="L1395" i="1"/>
  <c r="Q1395" i="1"/>
  <c r="R1395" i="1"/>
  <c r="S1395" i="1"/>
  <c r="T1395" i="1"/>
  <c r="K1396" i="1"/>
  <c r="L1396" i="1"/>
  <c r="Q1396" i="1"/>
  <c r="R1396" i="1"/>
  <c r="S1396" i="1"/>
  <c r="T1396" i="1"/>
  <c r="K1397" i="1"/>
  <c r="L1397" i="1"/>
  <c r="Q1397" i="1"/>
  <c r="R1397" i="1"/>
  <c r="S1397" i="1"/>
  <c r="T1397" i="1"/>
  <c r="K1398" i="1"/>
  <c r="L1398" i="1"/>
  <c r="Q1398" i="1"/>
  <c r="R1398" i="1"/>
  <c r="S1398" i="1"/>
  <c r="T1398" i="1"/>
  <c r="K1399" i="1"/>
  <c r="L1399" i="1"/>
  <c r="Q1399" i="1"/>
  <c r="R1399" i="1"/>
  <c r="S1399" i="1"/>
  <c r="T1399" i="1"/>
  <c r="K1400" i="1"/>
  <c r="L1400" i="1"/>
  <c r="Q1400" i="1"/>
  <c r="R1400" i="1"/>
  <c r="S1400" i="1"/>
  <c r="T1400" i="1"/>
  <c r="K1401" i="1"/>
  <c r="L1401" i="1"/>
  <c r="Q1401" i="1"/>
  <c r="R1401" i="1"/>
  <c r="S1401" i="1"/>
  <c r="T1401" i="1"/>
  <c r="K1402" i="1"/>
  <c r="L1402" i="1"/>
  <c r="Q1402" i="1"/>
  <c r="R1402" i="1"/>
  <c r="S1402" i="1"/>
  <c r="T1402" i="1"/>
  <c r="K1403" i="1"/>
  <c r="L1403" i="1"/>
  <c r="Q1403" i="1"/>
  <c r="R1403" i="1"/>
  <c r="S1403" i="1"/>
  <c r="T1403" i="1"/>
  <c r="K1404" i="1"/>
  <c r="L1404" i="1"/>
  <c r="Q1404" i="1"/>
  <c r="R1404" i="1"/>
  <c r="S1404" i="1"/>
  <c r="T1404" i="1"/>
  <c r="K1405" i="1"/>
  <c r="L1405" i="1"/>
  <c r="Q1405" i="1"/>
  <c r="R1405" i="1"/>
  <c r="S1405" i="1"/>
  <c r="T1405" i="1"/>
  <c r="K1406" i="1"/>
  <c r="L1406" i="1"/>
  <c r="Q1406" i="1"/>
  <c r="R1406" i="1"/>
  <c r="S1406" i="1"/>
  <c r="T1406" i="1"/>
  <c r="K1407" i="1"/>
  <c r="L1407" i="1"/>
  <c r="Q1407" i="1"/>
  <c r="R1407" i="1"/>
  <c r="S1407" i="1"/>
  <c r="T1407" i="1"/>
  <c r="K1408" i="1"/>
  <c r="L1408" i="1"/>
  <c r="Q1408" i="1"/>
  <c r="R1408" i="1"/>
  <c r="S1408" i="1"/>
  <c r="T1408" i="1"/>
  <c r="K1409" i="1"/>
  <c r="L1409" i="1"/>
  <c r="Q1409" i="1"/>
  <c r="R1409" i="1"/>
  <c r="S1409" i="1"/>
  <c r="T1409" i="1"/>
  <c r="K1410" i="1"/>
  <c r="L1410" i="1"/>
  <c r="Q1410" i="1"/>
  <c r="R1410" i="1"/>
  <c r="S1410" i="1"/>
  <c r="T1410" i="1"/>
  <c r="K1411" i="1"/>
  <c r="L1411" i="1"/>
  <c r="Q1411" i="1"/>
  <c r="R1411" i="1"/>
  <c r="S1411" i="1"/>
  <c r="T1411" i="1"/>
  <c r="K1412" i="1"/>
  <c r="L1412" i="1"/>
  <c r="Q1412" i="1"/>
  <c r="R1412" i="1"/>
  <c r="S1412" i="1"/>
  <c r="T1412" i="1"/>
  <c r="K1413" i="1"/>
  <c r="L1413" i="1"/>
  <c r="Q1413" i="1"/>
  <c r="R1413" i="1"/>
  <c r="S1413" i="1"/>
  <c r="T1413" i="1"/>
  <c r="K1414" i="1"/>
  <c r="L1414" i="1"/>
  <c r="Q1414" i="1"/>
  <c r="R1414" i="1"/>
  <c r="S1414" i="1"/>
  <c r="T1414" i="1"/>
  <c r="K1415" i="1"/>
  <c r="L1415" i="1"/>
  <c r="Q1415" i="1"/>
  <c r="R1415" i="1"/>
  <c r="S1415" i="1"/>
  <c r="T1415" i="1"/>
  <c r="K1416" i="1"/>
  <c r="L1416" i="1"/>
  <c r="Q1416" i="1"/>
  <c r="R1416" i="1"/>
  <c r="S1416" i="1"/>
  <c r="T1416" i="1"/>
  <c r="K1417" i="1"/>
  <c r="L1417" i="1"/>
  <c r="Q1417" i="1"/>
  <c r="R1417" i="1"/>
  <c r="S1417" i="1"/>
  <c r="T1417" i="1"/>
  <c r="K1418" i="1"/>
  <c r="L1418" i="1"/>
  <c r="Q1418" i="1"/>
  <c r="R1418" i="1"/>
  <c r="S1418" i="1"/>
  <c r="T1418" i="1"/>
  <c r="K1419" i="1"/>
  <c r="L1419" i="1"/>
  <c r="Q1419" i="1"/>
  <c r="R1419" i="1"/>
  <c r="S1419" i="1"/>
  <c r="T1419" i="1"/>
  <c r="K1420" i="1"/>
  <c r="L1420" i="1"/>
  <c r="Q1420" i="1"/>
  <c r="R1420" i="1"/>
  <c r="S1420" i="1"/>
  <c r="T1420" i="1"/>
  <c r="K1421" i="1"/>
  <c r="L1421" i="1"/>
  <c r="Q1421" i="1"/>
  <c r="R1421" i="1"/>
  <c r="S1421" i="1"/>
  <c r="T1421" i="1"/>
  <c r="K1422" i="1"/>
  <c r="L1422" i="1"/>
  <c r="Q1422" i="1"/>
  <c r="R1422" i="1"/>
  <c r="S1422" i="1"/>
  <c r="T1422" i="1"/>
  <c r="K1423" i="1"/>
  <c r="L1423" i="1"/>
  <c r="Q1423" i="1"/>
  <c r="R1423" i="1"/>
  <c r="S1423" i="1"/>
  <c r="T1423" i="1"/>
  <c r="K1424" i="1"/>
  <c r="L1424" i="1"/>
  <c r="Q1424" i="1"/>
  <c r="R1424" i="1"/>
  <c r="S1424" i="1"/>
  <c r="T1424" i="1"/>
  <c r="K1425" i="1"/>
  <c r="L1425" i="1"/>
  <c r="Q1425" i="1"/>
  <c r="R1425" i="1"/>
  <c r="S1425" i="1"/>
  <c r="T1425" i="1"/>
  <c r="K1426" i="1"/>
  <c r="L1426" i="1"/>
  <c r="Q1426" i="1"/>
  <c r="R1426" i="1"/>
  <c r="S1426" i="1"/>
  <c r="T1426" i="1"/>
  <c r="K1427" i="1"/>
  <c r="L1427" i="1"/>
  <c r="Q1427" i="1"/>
  <c r="R1427" i="1"/>
  <c r="S1427" i="1"/>
  <c r="T1427" i="1"/>
  <c r="K1428" i="1"/>
  <c r="L1428" i="1"/>
  <c r="Q1428" i="1"/>
  <c r="R1428" i="1"/>
  <c r="S1428" i="1"/>
  <c r="T1428" i="1"/>
  <c r="K1429" i="1"/>
  <c r="L1429" i="1"/>
  <c r="Q1429" i="1"/>
  <c r="R1429" i="1"/>
  <c r="S1429" i="1"/>
  <c r="T1429" i="1"/>
  <c r="K1430" i="1"/>
  <c r="L1430" i="1"/>
  <c r="Q1430" i="1"/>
  <c r="R1430" i="1"/>
  <c r="S1430" i="1"/>
  <c r="T1430" i="1"/>
  <c r="K1431" i="1"/>
  <c r="L1431" i="1"/>
  <c r="Q1431" i="1"/>
  <c r="R1431" i="1"/>
  <c r="S1431" i="1"/>
  <c r="T1431" i="1"/>
  <c r="K1432" i="1"/>
  <c r="L1432" i="1"/>
  <c r="Q1432" i="1"/>
  <c r="R1432" i="1"/>
  <c r="S1432" i="1"/>
  <c r="T1432" i="1"/>
  <c r="K1433" i="1"/>
  <c r="L1433" i="1"/>
  <c r="Q1433" i="1"/>
  <c r="R1433" i="1"/>
  <c r="S1433" i="1"/>
  <c r="T1433" i="1"/>
  <c r="K1434" i="1"/>
  <c r="L1434" i="1"/>
  <c r="Q1434" i="1"/>
  <c r="R1434" i="1"/>
  <c r="S1434" i="1"/>
  <c r="T1434" i="1"/>
  <c r="K1435" i="1"/>
  <c r="L1435" i="1"/>
  <c r="Q1435" i="1"/>
  <c r="R1435" i="1"/>
  <c r="S1435" i="1"/>
  <c r="T1435" i="1"/>
  <c r="K1436" i="1"/>
  <c r="L1436" i="1"/>
  <c r="Q1436" i="1"/>
  <c r="R1436" i="1"/>
  <c r="S1436" i="1"/>
  <c r="T1436" i="1"/>
  <c r="K1437" i="1"/>
  <c r="L1437" i="1"/>
  <c r="Q1437" i="1"/>
  <c r="R1437" i="1"/>
  <c r="S1437" i="1"/>
  <c r="T1437" i="1"/>
  <c r="K1438" i="1"/>
  <c r="L1438" i="1"/>
  <c r="Q1438" i="1"/>
  <c r="R1438" i="1"/>
  <c r="S1438" i="1"/>
  <c r="T1438" i="1"/>
  <c r="K1439" i="1"/>
  <c r="L1439" i="1"/>
  <c r="Q1439" i="1"/>
  <c r="R1439" i="1"/>
  <c r="S1439" i="1"/>
  <c r="T1439" i="1"/>
  <c r="K1440" i="1"/>
  <c r="L1440" i="1"/>
  <c r="Q1440" i="1"/>
  <c r="R1440" i="1"/>
  <c r="S1440" i="1"/>
  <c r="T1440" i="1"/>
  <c r="K1441" i="1"/>
  <c r="L1441" i="1"/>
  <c r="Q1441" i="1"/>
  <c r="R1441" i="1"/>
  <c r="S1441" i="1"/>
  <c r="T1441" i="1"/>
  <c r="K1442" i="1"/>
  <c r="L1442" i="1"/>
  <c r="Q1442" i="1"/>
  <c r="R1442" i="1"/>
  <c r="S1442" i="1"/>
  <c r="T1442" i="1"/>
  <c r="K1443" i="1"/>
  <c r="L1443" i="1"/>
  <c r="Q1443" i="1"/>
  <c r="R1443" i="1"/>
  <c r="S1443" i="1"/>
  <c r="T1443" i="1"/>
  <c r="K1444" i="1"/>
  <c r="L1444" i="1"/>
  <c r="Q1444" i="1"/>
  <c r="R1444" i="1"/>
  <c r="S1444" i="1"/>
  <c r="T1444" i="1"/>
  <c r="K1445" i="1"/>
  <c r="L1445" i="1"/>
  <c r="Q1445" i="1"/>
  <c r="R1445" i="1"/>
  <c r="S1445" i="1"/>
  <c r="T1445" i="1"/>
  <c r="K1446" i="1"/>
  <c r="L1446" i="1"/>
  <c r="Q1446" i="1"/>
  <c r="R1446" i="1"/>
  <c r="S1446" i="1"/>
  <c r="T1446" i="1"/>
  <c r="K1447" i="1"/>
  <c r="L1447" i="1"/>
  <c r="Q1447" i="1"/>
  <c r="R1447" i="1"/>
  <c r="S1447" i="1"/>
  <c r="T1447" i="1"/>
  <c r="K1448" i="1"/>
  <c r="L1448" i="1"/>
  <c r="Q1448" i="1"/>
  <c r="R1448" i="1"/>
  <c r="S1448" i="1"/>
  <c r="T1448" i="1"/>
  <c r="K1449" i="1"/>
  <c r="L1449" i="1"/>
  <c r="Q1449" i="1"/>
  <c r="R1449" i="1"/>
  <c r="S1449" i="1"/>
  <c r="T1449" i="1"/>
  <c r="K1450" i="1"/>
  <c r="L1450" i="1"/>
  <c r="Q1450" i="1"/>
  <c r="R1450" i="1"/>
  <c r="S1450" i="1"/>
  <c r="T1450" i="1"/>
  <c r="K1451" i="1"/>
  <c r="L1451" i="1"/>
  <c r="Q1451" i="1"/>
  <c r="R1451" i="1"/>
  <c r="S1451" i="1"/>
  <c r="T1451" i="1"/>
  <c r="K1452" i="1"/>
  <c r="L1452" i="1"/>
  <c r="Q1452" i="1"/>
  <c r="R1452" i="1"/>
  <c r="S1452" i="1"/>
  <c r="T1452" i="1"/>
  <c r="K1453" i="1"/>
  <c r="L1453" i="1"/>
  <c r="Q1453" i="1"/>
  <c r="R1453" i="1"/>
  <c r="S1453" i="1"/>
  <c r="T1453" i="1"/>
  <c r="K1454" i="1"/>
  <c r="L1454" i="1"/>
  <c r="Q1454" i="1"/>
  <c r="R1454" i="1"/>
  <c r="S1454" i="1"/>
  <c r="T1454" i="1"/>
  <c r="K1455" i="1"/>
  <c r="L1455" i="1"/>
  <c r="Q1455" i="1"/>
  <c r="R1455" i="1"/>
  <c r="S1455" i="1"/>
  <c r="T1455" i="1"/>
  <c r="K1456" i="1"/>
  <c r="L1456" i="1"/>
  <c r="Q1456" i="1"/>
  <c r="R1456" i="1"/>
  <c r="S1456" i="1"/>
  <c r="T1456" i="1"/>
  <c r="K1457" i="1"/>
  <c r="L1457" i="1"/>
  <c r="Q1457" i="1"/>
  <c r="R1457" i="1"/>
  <c r="S1457" i="1"/>
  <c r="T1457" i="1"/>
  <c r="K1458" i="1"/>
  <c r="L1458" i="1"/>
  <c r="Q1458" i="1"/>
  <c r="R1458" i="1"/>
  <c r="S1458" i="1"/>
  <c r="T1458" i="1"/>
  <c r="K1459" i="1"/>
  <c r="L1459" i="1"/>
  <c r="Q1459" i="1"/>
  <c r="R1459" i="1"/>
  <c r="S1459" i="1"/>
  <c r="T1459" i="1"/>
  <c r="K1460" i="1"/>
  <c r="L1460" i="1"/>
  <c r="Q1460" i="1"/>
  <c r="R1460" i="1"/>
  <c r="S1460" i="1"/>
  <c r="T1460" i="1"/>
  <c r="K1461" i="1"/>
  <c r="L1461" i="1"/>
  <c r="Q1461" i="1"/>
  <c r="R1461" i="1"/>
  <c r="S1461" i="1"/>
  <c r="T1461" i="1"/>
  <c r="K1462" i="1"/>
  <c r="L1462" i="1"/>
  <c r="Q1462" i="1"/>
  <c r="R1462" i="1"/>
  <c r="S1462" i="1"/>
  <c r="T1462" i="1"/>
  <c r="K1463" i="1"/>
  <c r="L1463" i="1"/>
  <c r="Q1463" i="1"/>
  <c r="R1463" i="1"/>
  <c r="S1463" i="1"/>
  <c r="T1463" i="1"/>
  <c r="K1464" i="1"/>
  <c r="L1464" i="1"/>
  <c r="Q1464" i="1"/>
  <c r="R1464" i="1"/>
  <c r="S1464" i="1"/>
  <c r="T1464" i="1"/>
  <c r="K1465" i="1"/>
  <c r="L1465" i="1"/>
  <c r="Q1465" i="1"/>
  <c r="R1465" i="1"/>
  <c r="S1465" i="1"/>
  <c r="T1465" i="1"/>
  <c r="K1466" i="1"/>
  <c r="L1466" i="1"/>
  <c r="Q1466" i="1"/>
  <c r="R1466" i="1"/>
  <c r="S1466" i="1"/>
  <c r="T1466" i="1"/>
  <c r="K1467" i="1"/>
  <c r="L1467" i="1"/>
  <c r="Q1467" i="1"/>
  <c r="R1467" i="1"/>
  <c r="S1467" i="1"/>
  <c r="T1467" i="1"/>
  <c r="K1468" i="1"/>
  <c r="L1468" i="1"/>
  <c r="Q1468" i="1"/>
  <c r="R1468" i="1"/>
  <c r="S1468" i="1"/>
  <c r="T1468" i="1"/>
  <c r="K1469" i="1"/>
  <c r="L1469" i="1"/>
  <c r="Q1469" i="1"/>
  <c r="R1469" i="1"/>
  <c r="S1469" i="1"/>
  <c r="T1469" i="1"/>
  <c r="K1470" i="1"/>
  <c r="L1470" i="1"/>
  <c r="Q1470" i="1"/>
  <c r="R1470" i="1"/>
  <c r="S1470" i="1"/>
  <c r="T1470" i="1"/>
  <c r="K1471" i="1"/>
  <c r="L1471" i="1"/>
  <c r="Q1471" i="1"/>
  <c r="R1471" i="1"/>
  <c r="S1471" i="1"/>
  <c r="T1471" i="1"/>
  <c r="K1472" i="1"/>
  <c r="L1472" i="1"/>
  <c r="Q1472" i="1"/>
  <c r="R1472" i="1"/>
  <c r="S1472" i="1"/>
  <c r="T1472" i="1"/>
  <c r="K1473" i="1"/>
  <c r="L1473" i="1"/>
  <c r="Q1473" i="1"/>
  <c r="R1473" i="1"/>
  <c r="S1473" i="1"/>
  <c r="T1473" i="1"/>
  <c r="K1474" i="1"/>
  <c r="L1474" i="1"/>
  <c r="Q1474" i="1"/>
  <c r="R1474" i="1"/>
  <c r="S1474" i="1"/>
  <c r="T1474" i="1"/>
  <c r="K1475" i="1"/>
  <c r="L1475" i="1"/>
  <c r="Q1475" i="1"/>
  <c r="R1475" i="1"/>
  <c r="S1475" i="1"/>
  <c r="T1475" i="1"/>
  <c r="K1476" i="1"/>
  <c r="L1476" i="1"/>
  <c r="Q1476" i="1"/>
  <c r="R1476" i="1"/>
  <c r="S1476" i="1"/>
  <c r="T1476" i="1"/>
  <c r="K1477" i="1"/>
  <c r="L1477" i="1"/>
  <c r="Q1477" i="1"/>
  <c r="R1477" i="1"/>
  <c r="S1477" i="1"/>
  <c r="T1477" i="1"/>
  <c r="K1478" i="1"/>
  <c r="L1478" i="1"/>
  <c r="Q1478" i="1"/>
  <c r="R1478" i="1"/>
  <c r="S1478" i="1"/>
  <c r="T1478" i="1"/>
  <c r="K1479" i="1"/>
  <c r="L1479" i="1"/>
  <c r="Q1479" i="1"/>
  <c r="R1479" i="1"/>
  <c r="S1479" i="1"/>
  <c r="T1479" i="1"/>
  <c r="K1480" i="1"/>
  <c r="L1480" i="1"/>
  <c r="Q1480" i="1"/>
  <c r="R1480" i="1"/>
  <c r="S1480" i="1"/>
  <c r="T1480" i="1"/>
  <c r="K1481" i="1"/>
  <c r="L1481" i="1"/>
  <c r="Q1481" i="1"/>
  <c r="R1481" i="1"/>
  <c r="S1481" i="1"/>
  <c r="T1481" i="1"/>
  <c r="K1482" i="1"/>
  <c r="L1482" i="1"/>
  <c r="Q1482" i="1"/>
  <c r="R1482" i="1"/>
  <c r="S1482" i="1"/>
  <c r="T1482" i="1"/>
  <c r="K1483" i="1"/>
  <c r="L1483" i="1"/>
  <c r="Q1483" i="1"/>
  <c r="R1483" i="1"/>
  <c r="S1483" i="1"/>
  <c r="T1483" i="1"/>
  <c r="K1484" i="1"/>
  <c r="L1484" i="1"/>
  <c r="Q1484" i="1"/>
  <c r="R1484" i="1"/>
  <c r="S1484" i="1"/>
  <c r="T1484" i="1"/>
  <c r="K1485" i="1"/>
  <c r="L1485" i="1"/>
  <c r="Q1485" i="1"/>
  <c r="R1485" i="1"/>
  <c r="S1485" i="1"/>
  <c r="T1485" i="1"/>
  <c r="K1486" i="1"/>
  <c r="L1486" i="1"/>
  <c r="Q1486" i="1"/>
  <c r="R1486" i="1"/>
  <c r="S1486" i="1"/>
  <c r="T1486" i="1"/>
  <c r="K1487" i="1"/>
  <c r="L1487" i="1"/>
  <c r="Q1487" i="1"/>
  <c r="R1487" i="1"/>
  <c r="S1487" i="1"/>
  <c r="T1487" i="1"/>
  <c r="K1488" i="1"/>
  <c r="L1488" i="1"/>
  <c r="Q1488" i="1"/>
  <c r="R1488" i="1"/>
  <c r="S1488" i="1"/>
  <c r="T1488" i="1"/>
  <c r="K1489" i="1"/>
  <c r="L1489" i="1"/>
  <c r="Q1489" i="1"/>
  <c r="R1489" i="1"/>
  <c r="S1489" i="1"/>
  <c r="T1489" i="1"/>
  <c r="K1490" i="1"/>
  <c r="L1490" i="1"/>
  <c r="Q1490" i="1"/>
  <c r="R1490" i="1"/>
  <c r="S1490" i="1"/>
  <c r="T1490" i="1"/>
  <c r="K1491" i="1"/>
  <c r="L1491" i="1"/>
  <c r="Q1491" i="1"/>
  <c r="R1491" i="1"/>
  <c r="S1491" i="1"/>
  <c r="T1491" i="1"/>
  <c r="K1492" i="1"/>
  <c r="L1492" i="1"/>
  <c r="Q1492" i="1"/>
  <c r="R1492" i="1"/>
  <c r="S1492" i="1"/>
  <c r="T1492" i="1"/>
  <c r="K1493" i="1"/>
  <c r="L1493" i="1"/>
  <c r="Q1493" i="1"/>
  <c r="R1493" i="1"/>
  <c r="S1493" i="1"/>
  <c r="T1493" i="1"/>
  <c r="K1494" i="1"/>
  <c r="L1494" i="1"/>
  <c r="Q1494" i="1"/>
  <c r="R1494" i="1"/>
  <c r="S1494" i="1"/>
  <c r="T1494" i="1"/>
  <c r="K1495" i="1"/>
  <c r="L1495" i="1"/>
  <c r="Q1495" i="1"/>
  <c r="R1495" i="1"/>
  <c r="S1495" i="1"/>
  <c r="T1495" i="1"/>
  <c r="K1496" i="1"/>
  <c r="L1496" i="1"/>
  <c r="Q1496" i="1"/>
  <c r="R1496" i="1"/>
  <c r="S1496" i="1"/>
  <c r="T1496" i="1"/>
  <c r="K1497" i="1"/>
  <c r="L1497" i="1"/>
  <c r="Q1497" i="1"/>
  <c r="R1497" i="1"/>
  <c r="S1497" i="1"/>
  <c r="T1497" i="1"/>
  <c r="K1498" i="1"/>
  <c r="L1498" i="1"/>
  <c r="Q1498" i="1"/>
  <c r="R1498" i="1"/>
  <c r="S1498" i="1"/>
  <c r="T1498" i="1"/>
  <c r="K1499" i="1"/>
  <c r="L1499" i="1"/>
  <c r="Q1499" i="1"/>
  <c r="R1499" i="1"/>
  <c r="S1499" i="1"/>
  <c r="T1499" i="1"/>
  <c r="K1500" i="1"/>
  <c r="L1500" i="1"/>
  <c r="Q1500" i="1"/>
  <c r="R1500" i="1"/>
  <c r="S1500" i="1"/>
  <c r="T1500" i="1"/>
  <c r="K1501" i="1"/>
  <c r="L1501" i="1"/>
  <c r="Q1501" i="1"/>
  <c r="R1501" i="1"/>
  <c r="S1501" i="1"/>
  <c r="T1501" i="1"/>
  <c r="K1502" i="1"/>
  <c r="L1502" i="1"/>
  <c r="Q1502" i="1"/>
  <c r="R1502" i="1"/>
  <c r="S1502" i="1"/>
  <c r="T1502" i="1"/>
  <c r="K1503" i="1"/>
  <c r="L1503" i="1"/>
  <c r="Q1503" i="1"/>
  <c r="R1503" i="1"/>
  <c r="S1503" i="1"/>
  <c r="T1503" i="1"/>
  <c r="K1504" i="1"/>
  <c r="L1504" i="1"/>
  <c r="Q1504" i="1"/>
  <c r="R1504" i="1"/>
  <c r="S1504" i="1"/>
  <c r="T1504" i="1"/>
  <c r="K1505" i="1"/>
  <c r="L1505" i="1"/>
  <c r="Q1505" i="1"/>
  <c r="R1505" i="1"/>
  <c r="S1505" i="1"/>
  <c r="T1505" i="1"/>
  <c r="K1506" i="1"/>
  <c r="L1506" i="1"/>
  <c r="Q1506" i="1"/>
  <c r="R1506" i="1"/>
  <c r="S1506" i="1"/>
  <c r="T1506" i="1"/>
  <c r="K1507" i="1"/>
  <c r="L1507" i="1"/>
  <c r="Q1507" i="1"/>
  <c r="R1507" i="1"/>
  <c r="S1507" i="1"/>
  <c r="T1507" i="1"/>
  <c r="K1508" i="1"/>
  <c r="L1508" i="1"/>
  <c r="Q1508" i="1"/>
  <c r="R1508" i="1"/>
  <c r="S1508" i="1"/>
  <c r="T1508" i="1"/>
  <c r="K1509" i="1"/>
  <c r="L1509" i="1"/>
  <c r="Q1509" i="1"/>
  <c r="R1509" i="1"/>
  <c r="S1509" i="1"/>
  <c r="T1509" i="1"/>
  <c r="K1510" i="1"/>
  <c r="L1510" i="1"/>
  <c r="Q1510" i="1"/>
  <c r="R1510" i="1"/>
  <c r="S1510" i="1"/>
  <c r="T1510" i="1"/>
  <c r="K1511" i="1"/>
  <c r="L1511" i="1"/>
  <c r="Q1511" i="1"/>
  <c r="R1511" i="1"/>
  <c r="S1511" i="1"/>
  <c r="T1511" i="1"/>
  <c r="K1512" i="1"/>
  <c r="L1512" i="1"/>
  <c r="Q1512" i="1"/>
  <c r="R1512" i="1"/>
  <c r="S1512" i="1"/>
  <c r="T1512" i="1"/>
  <c r="K1513" i="1"/>
  <c r="L1513" i="1"/>
  <c r="Q1513" i="1"/>
  <c r="R1513" i="1"/>
  <c r="S1513" i="1"/>
  <c r="T1513" i="1"/>
  <c r="K1514" i="1"/>
  <c r="L1514" i="1"/>
  <c r="Q1514" i="1"/>
  <c r="R1514" i="1"/>
  <c r="S1514" i="1"/>
  <c r="T1514" i="1"/>
  <c r="K1515" i="1"/>
  <c r="L1515" i="1"/>
  <c r="Q1515" i="1"/>
  <c r="R1515" i="1"/>
  <c r="S1515" i="1"/>
  <c r="T1515" i="1"/>
  <c r="K1516" i="1"/>
  <c r="L1516" i="1"/>
  <c r="Q1516" i="1"/>
  <c r="R1516" i="1"/>
  <c r="S1516" i="1"/>
  <c r="T1516" i="1"/>
  <c r="K1517" i="1"/>
  <c r="L1517" i="1"/>
  <c r="Q1517" i="1"/>
  <c r="R1517" i="1"/>
  <c r="S1517" i="1"/>
  <c r="T1517" i="1"/>
  <c r="K1518" i="1"/>
  <c r="L1518" i="1"/>
  <c r="Q1518" i="1"/>
  <c r="R1518" i="1"/>
  <c r="S1518" i="1"/>
  <c r="T1518" i="1"/>
  <c r="K1519" i="1"/>
  <c r="L1519" i="1"/>
  <c r="Q1519" i="1"/>
  <c r="R1519" i="1"/>
  <c r="S1519" i="1"/>
  <c r="T1519" i="1"/>
  <c r="K1520" i="1"/>
  <c r="L1520" i="1"/>
  <c r="Q1520" i="1"/>
  <c r="R1520" i="1"/>
  <c r="S1520" i="1"/>
  <c r="T1520" i="1"/>
  <c r="K1521" i="1"/>
  <c r="L1521" i="1"/>
  <c r="Q1521" i="1"/>
  <c r="R1521" i="1"/>
  <c r="S1521" i="1"/>
  <c r="T1521" i="1"/>
  <c r="K1522" i="1"/>
  <c r="L1522" i="1"/>
  <c r="Q1522" i="1"/>
  <c r="R1522" i="1"/>
  <c r="S1522" i="1"/>
  <c r="T1522" i="1"/>
  <c r="K1523" i="1"/>
  <c r="L1523" i="1"/>
  <c r="Q1523" i="1"/>
  <c r="R1523" i="1"/>
  <c r="S1523" i="1"/>
  <c r="T1523" i="1"/>
  <c r="K1524" i="1"/>
  <c r="L1524" i="1"/>
  <c r="Q1524" i="1"/>
  <c r="R1524" i="1"/>
  <c r="S1524" i="1"/>
  <c r="T1524" i="1"/>
  <c r="K1525" i="1"/>
  <c r="L1525" i="1"/>
  <c r="Q1525" i="1"/>
  <c r="R1525" i="1"/>
  <c r="S1525" i="1"/>
  <c r="T1525" i="1"/>
  <c r="K1526" i="1"/>
  <c r="L1526" i="1"/>
  <c r="Q1526" i="1"/>
  <c r="R1526" i="1"/>
  <c r="S1526" i="1"/>
  <c r="T1526" i="1"/>
  <c r="K1527" i="1"/>
  <c r="L1527" i="1"/>
  <c r="Q1527" i="1"/>
  <c r="R1527" i="1"/>
  <c r="S1527" i="1"/>
  <c r="T1527" i="1"/>
  <c r="K1528" i="1"/>
  <c r="L1528" i="1"/>
  <c r="Q1528" i="1"/>
  <c r="R1528" i="1"/>
  <c r="S1528" i="1"/>
  <c r="T1528" i="1"/>
  <c r="K1529" i="1"/>
  <c r="L1529" i="1"/>
  <c r="Q1529" i="1"/>
  <c r="R1529" i="1"/>
  <c r="S1529" i="1"/>
  <c r="T1529" i="1"/>
  <c r="K1530" i="1"/>
  <c r="L1530" i="1"/>
  <c r="Q1530" i="1"/>
  <c r="R1530" i="1"/>
  <c r="S1530" i="1"/>
  <c r="T1530" i="1"/>
  <c r="K1531" i="1"/>
  <c r="L1531" i="1"/>
  <c r="Q1531" i="1"/>
  <c r="R1531" i="1"/>
  <c r="S1531" i="1"/>
  <c r="T1531" i="1"/>
  <c r="K1532" i="1"/>
  <c r="L1532" i="1"/>
  <c r="Q1532" i="1"/>
  <c r="R1532" i="1"/>
  <c r="S1532" i="1"/>
  <c r="T1532" i="1"/>
  <c r="K1533" i="1"/>
  <c r="L1533" i="1"/>
  <c r="Q1533" i="1"/>
  <c r="R1533" i="1"/>
  <c r="S1533" i="1"/>
  <c r="T1533" i="1"/>
  <c r="K1534" i="1"/>
  <c r="L1534" i="1"/>
  <c r="Q1534" i="1"/>
  <c r="R1534" i="1"/>
  <c r="S1534" i="1"/>
  <c r="T1534" i="1"/>
  <c r="K1535" i="1"/>
  <c r="L1535" i="1"/>
  <c r="Q1535" i="1"/>
  <c r="R1535" i="1"/>
  <c r="S1535" i="1"/>
  <c r="T1535" i="1"/>
  <c r="K1536" i="1"/>
  <c r="L1536" i="1"/>
  <c r="Q1536" i="1"/>
  <c r="R1536" i="1"/>
  <c r="S1536" i="1"/>
  <c r="T1536" i="1"/>
  <c r="K1537" i="1"/>
  <c r="L1537" i="1"/>
  <c r="Q1537" i="1"/>
  <c r="R1537" i="1"/>
  <c r="S1537" i="1"/>
  <c r="T1537" i="1"/>
  <c r="K1538" i="1"/>
  <c r="L1538" i="1"/>
  <c r="Q1538" i="1"/>
  <c r="R1538" i="1"/>
  <c r="S1538" i="1"/>
  <c r="T1538" i="1"/>
  <c r="K1539" i="1"/>
  <c r="L1539" i="1"/>
  <c r="Q1539" i="1"/>
  <c r="R1539" i="1"/>
  <c r="S1539" i="1"/>
  <c r="T1539" i="1"/>
  <c r="K1540" i="1"/>
  <c r="L1540" i="1"/>
  <c r="Q1540" i="1"/>
  <c r="R1540" i="1"/>
  <c r="S1540" i="1"/>
  <c r="T1540" i="1"/>
  <c r="K1541" i="1"/>
  <c r="L1541" i="1"/>
  <c r="Q1541" i="1"/>
  <c r="R1541" i="1"/>
  <c r="S1541" i="1"/>
  <c r="T1541" i="1"/>
  <c r="K1542" i="1"/>
  <c r="L1542" i="1"/>
  <c r="Q1542" i="1"/>
  <c r="R1542" i="1"/>
  <c r="S1542" i="1"/>
  <c r="T1542" i="1"/>
  <c r="K1543" i="1"/>
  <c r="L1543" i="1"/>
  <c r="Q1543" i="1"/>
  <c r="R1543" i="1"/>
  <c r="S1543" i="1"/>
  <c r="T1543" i="1"/>
  <c r="K1544" i="1"/>
  <c r="L1544" i="1"/>
  <c r="Q1544" i="1"/>
  <c r="R1544" i="1"/>
  <c r="S1544" i="1"/>
  <c r="T1544" i="1"/>
  <c r="K1545" i="1"/>
  <c r="L1545" i="1"/>
  <c r="Q1545" i="1"/>
  <c r="R1545" i="1"/>
  <c r="S1545" i="1"/>
  <c r="T1545" i="1"/>
  <c r="K1546" i="1"/>
  <c r="L1546" i="1"/>
  <c r="Q1546" i="1"/>
  <c r="R1546" i="1"/>
  <c r="S1546" i="1"/>
  <c r="T1546" i="1"/>
  <c r="K1547" i="1"/>
  <c r="L1547" i="1"/>
  <c r="Q1547" i="1"/>
  <c r="R1547" i="1"/>
  <c r="S1547" i="1"/>
  <c r="T1547" i="1"/>
  <c r="K1548" i="1"/>
  <c r="L1548" i="1"/>
  <c r="Q1548" i="1"/>
  <c r="R1548" i="1"/>
  <c r="S1548" i="1"/>
  <c r="T1548" i="1"/>
  <c r="K1549" i="1"/>
  <c r="L1549" i="1"/>
  <c r="Q1549" i="1"/>
  <c r="R1549" i="1"/>
  <c r="S1549" i="1"/>
  <c r="T1549" i="1"/>
  <c r="K1550" i="1"/>
  <c r="L1550" i="1"/>
  <c r="Q1550" i="1"/>
  <c r="R1550" i="1"/>
  <c r="S1550" i="1"/>
  <c r="T1550" i="1"/>
  <c r="K1551" i="1"/>
  <c r="L1551" i="1"/>
  <c r="Q1551" i="1"/>
  <c r="R1551" i="1"/>
  <c r="S1551" i="1"/>
  <c r="T1551" i="1"/>
  <c r="K1552" i="1"/>
  <c r="L1552" i="1"/>
  <c r="Q1552" i="1"/>
  <c r="R1552" i="1"/>
  <c r="S1552" i="1"/>
  <c r="T1552" i="1"/>
  <c r="K1553" i="1"/>
  <c r="L1553" i="1"/>
  <c r="Q1553" i="1"/>
  <c r="R1553" i="1"/>
  <c r="S1553" i="1"/>
  <c r="T1553" i="1"/>
  <c r="K1554" i="1"/>
  <c r="L1554" i="1"/>
  <c r="Q1554" i="1"/>
  <c r="R1554" i="1"/>
  <c r="S1554" i="1"/>
  <c r="T1554" i="1"/>
  <c r="K1555" i="1"/>
  <c r="L1555" i="1"/>
  <c r="Q1555" i="1"/>
  <c r="R1555" i="1"/>
  <c r="S1555" i="1"/>
  <c r="T1555" i="1"/>
  <c r="K1556" i="1"/>
  <c r="L1556" i="1"/>
  <c r="Q1556" i="1"/>
  <c r="R1556" i="1"/>
  <c r="S1556" i="1"/>
  <c r="T1556" i="1"/>
  <c r="K1557" i="1"/>
  <c r="L1557" i="1"/>
  <c r="Q1557" i="1"/>
  <c r="R1557" i="1"/>
  <c r="S1557" i="1"/>
  <c r="T1557" i="1"/>
  <c r="K1558" i="1"/>
  <c r="L1558" i="1"/>
  <c r="Q1558" i="1"/>
  <c r="R1558" i="1"/>
  <c r="S1558" i="1"/>
  <c r="T1558" i="1"/>
  <c r="K1559" i="1"/>
  <c r="L1559" i="1"/>
  <c r="Q1559" i="1"/>
  <c r="R1559" i="1"/>
  <c r="S1559" i="1"/>
  <c r="T1559" i="1"/>
  <c r="K1560" i="1"/>
  <c r="L1560" i="1"/>
  <c r="Q1560" i="1"/>
  <c r="R1560" i="1"/>
  <c r="S1560" i="1"/>
  <c r="T1560" i="1"/>
  <c r="K1561" i="1"/>
  <c r="L1561" i="1"/>
  <c r="Q1561" i="1"/>
  <c r="R1561" i="1"/>
  <c r="S1561" i="1"/>
  <c r="T1561" i="1"/>
  <c r="K1562" i="1"/>
  <c r="L1562" i="1"/>
  <c r="Q1562" i="1"/>
  <c r="R1562" i="1"/>
  <c r="S1562" i="1"/>
  <c r="T1562" i="1"/>
  <c r="K1563" i="1"/>
  <c r="L1563" i="1"/>
  <c r="Q1563" i="1"/>
  <c r="R1563" i="1"/>
  <c r="S1563" i="1"/>
  <c r="T1563" i="1"/>
  <c r="K1564" i="1"/>
  <c r="L1564" i="1"/>
  <c r="Q1564" i="1"/>
  <c r="R1564" i="1"/>
  <c r="S1564" i="1"/>
  <c r="T1564" i="1"/>
  <c r="K1565" i="1"/>
  <c r="L1565" i="1"/>
  <c r="Q1565" i="1"/>
  <c r="R1565" i="1"/>
  <c r="S1565" i="1"/>
  <c r="T1565" i="1"/>
  <c r="K1566" i="1"/>
  <c r="L1566" i="1"/>
  <c r="Q1566" i="1"/>
  <c r="R1566" i="1"/>
  <c r="S1566" i="1"/>
  <c r="T1566" i="1"/>
  <c r="K1567" i="1"/>
  <c r="L1567" i="1"/>
  <c r="Q1567" i="1"/>
  <c r="R1567" i="1"/>
  <c r="S1567" i="1"/>
  <c r="T1567" i="1"/>
  <c r="K1568" i="1"/>
  <c r="L1568" i="1"/>
  <c r="Q1568" i="1"/>
  <c r="R1568" i="1"/>
  <c r="S1568" i="1"/>
  <c r="T1568" i="1"/>
  <c r="K1569" i="1"/>
  <c r="L1569" i="1"/>
  <c r="Q1569" i="1"/>
  <c r="R1569" i="1"/>
  <c r="S1569" i="1"/>
  <c r="T1569" i="1"/>
  <c r="K1570" i="1"/>
  <c r="L1570" i="1"/>
  <c r="Q1570" i="1"/>
  <c r="R1570" i="1"/>
  <c r="S1570" i="1"/>
  <c r="T1570" i="1"/>
  <c r="K1571" i="1"/>
  <c r="L1571" i="1"/>
  <c r="Q1571" i="1"/>
  <c r="R1571" i="1"/>
  <c r="S1571" i="1"/>
  <c r="T1571" i="1"/>
  <c r="K1572" i="1"/>
  <c r="L1572" i="1"/>
  <c r="Q1572" i="1"/>
  <c r="R1572" i="1"/>
  <c r="S1572" i="1"/>
  <c r="T1572" i="1"/>
  <c r="K1573" i="1"/>
  <c r="L1573" i="1"/>
  <c r="Q1573" i="1"/>
  <c r="R1573" i="1"/>
  <c r="S1573" i="1"/>
  <c r="T1573" i="1"/>
  <c r="K1574" i="1"/>
  <c r="L1574" i="1"/>
  <c r="Q1574" i="1"/>
  <c r="R1574" i="1"/>
  <c r="S1574" i="1"/>
  <c r="T1574" i="1"/>
  <c r="K1575" i="1"/>
  <c r="L1575" i="1"/>
  <c r="Q1575" i="1"/>
  <c r="R1575" i="1"/>
  <c r="S1575" i="1"/>
  <c r="T1575" i="1"/>
  <c r="K1576" i="1"/>
  <c r="L1576" i="1"/>
  <c r="Q1576" i="1"/>
  <c r="R1576" i="1"/>
  <c r="S1576" i="1"/>
  <c r="T1576" i="1"/>
  <c r="K1577" i="1"/>
  <c r="L1577" i="1"/>
  <c r="Q1577" i="1"/>
  <c r="R1577" i="1"/>
  <c r="S1577" i="1"/>
  <c r="T1577" i="1"/>
  <c r="K1578" i="1"/>
  <c r="L1578" i="1"/>
  <c r="Q1578" i="1"/>
  <c r="R1578" i="1"/>
  <c r="S1578" i="1"/>
  <c r="T1578" i="1"/>
  <c r="K1579" i="1"/>
  <c r="L1579" i="1"/>
  <c r="Q1579" i="1"/>
  <c r="R1579" i="1"/>
  <c r="S1579" i="1"/>
  <c r="T1579" i="1"/>
  <c r="K1580" i="1"/>
  <c r="L1580" i="1"/>
  <c r="Q1580" i="1"/>
  <c r="R1580" i="1"/>
  <c r="S1580" i="1"/>
  <c r="T1580" i="1"/>
  <c r="K1581" i="1"/>
  <c r="L1581" i="1"/>
  <c r="Q1581" i="1"/>
  <c r="R1581" i="1"/>
  <c r="S1581" i="1"/>
  <c r="T1581" i="1"/>
  <c r="K1582" i="1"/>
  <c r="L1582" i="1"/>
  <c r="Q1582" i="1"/>
  <c r="R1582" i="1"/>
  <c r="S1582" i="1"/>
  <c r="T1582" i="1"/>
  <c r="K1583" i="1"/>
  <c r="L1583" i="1"/>
  <c r="Q1583" i="1"/>
  <c r="R1583" i="1"/>
  <c r="S1583" i="1"/>
  <c r="T1583" i="1"/>
  <c r="K1584" i="1"/>
  <c r="L1584" i="1"/>
  <c r="Q1584" i="1"/>
  <c r="R1584" i="1"/>
  <c r="S1584" i="1"/>
  <c r="T1584" i="1"/>
  <c r="K1585" i="1"/>
  <c r="L1585" i="1"/>
  <c r="Q1585" i="1"/>
  <c r="R1585" i="1"/>
  <c r="S1585" i="1"/>
  <c r="T1585" i="1"/>
  <c r="K1586" i="1"/>
  <c r="L1586" i="1"/>
  <c r="Q1586" i="1"/>
  <c r="R1586" i="1"/>
  <c r="S1586" i="1"/>
  <c r="T1586" i="1"/>
  <c r="K1587" i="1"/>
  <c r="L1587" i="1"/>
  <c r="Q1587" i="1"/>
  <c r="R1587" i="1"/>
  <c r="S1587" i="1"/>
  <c r="T1587" i="1"/>
  <c r="K1588" i="1"/>
  <c r="L1588" i="1"/>
  <c r="Q1588" i="1"/>
  <c r="R1588" i="1"/>
  <c r="S1588" i="1"/>
  <c r="T1588" i="1"/>
  <c r="K1589" i="1"/>
  <c r="L1589" i="1"/>
  <c r="Q1589" i="1"/>
  <c r="R1589" i="1"/>
  <c r="S1589" i="1"/>
  <c r="T1589" i="1"/>
  <c r="K1590" i="1"/>
  <c r="L1590" i="1"/>
  <c r="Q1590" i="1"/>
  <c r="R1590" i="1"/>
  <c r="S1590" i="1"/>
  <c r="T1590" i="1"/>
  <c r="K1591" i="1"/>
  <c r="L1591" i="1"/>
  <c r="Q1591" i="1"/>
  <c r="R1591" i="1"/>
  <c r="S1591" i="1"/>
  <c r="T1591" i="1"/>
  <c r="K1592" i="1"/>
  <c r="L1592" i="1"/>
  <c r="Q1592" i="1"/>
  <c r="R1592" i="1"/>
  <c r="S1592" i="1"/>
  <c r="T1592" i="1"/>
  <c r="K1593" i="1"/>
  <c r="L1593" i="1"/>
  <c r="Q1593" i="1"/>
  <c r="R1593" i="1"/>
  <c r="S1593" i="1"/>
  <c r="T1593" i="1"/>
  <c r="K1594" i="1"/>
  <c r="L1594" i="1"/>
  <c r="Q1594" i="1"/>
  <c r="R1594" i="1"/>
  <c r="S1594" i="1"/>
  <c r="T1594" i="1"/>
  <c r="K1595" i="1"/>
  <c r="L1595" i="1"/>
  <c r="Q1595" i="1"/>
  <c r="R1595" i="1"/>
  <c r="S1595" i="1"/>
  <c r="T1595" i="1"/>
  <c r="K1596" i="1"/>
  <c r="L1596" i="1"/>
  <c r="Q1596" i="1"/>
  <c r="R1596" i="1"/>
  <c r="S1596" i="1"/>
  <c r="T1596" i="1"/>
  <c r="K1597" i="1"/>
  <c r="L1597" i="1"/>
  <c r="Q1597" i="1"/>
  <c r="R1597" i="1"/>
  <c r="S1597" i="1"/>
  <c r="T1597" i="1"/>
  <c r="K1598" i="1"/>
  <c r="L1598" i="1"/>
  <c r="Q1598" i="1"/>
  <c r="R1598" i="1"/>
  <c r="S1598" i="1"/>
  <c r="T1598" i="1"/>
  <c r="K1599" i="1"/>
  <c r="L1599" i="1"/>
  <c r="Q1599" i="1"/>
  <c r="R1599" i="1"/>
  <c r="S1599" i="1"/>
  <c r="T1599" i="1"/>
  <c r="K1600" i="1"/>
  <c r="L1600" i="1"/>
  <c r="Q1600" i="1"/>
  <c r="R1600" i="1"/>
  <c r="S1600" i="1"/>
  <c r="T1600" i="1"/>
  <c r="K1601" i="1"/>
  <c r="L1601" i="1"/>
  <c r="Q1601" i="1"/>
  <c r="R1601" i="1"/>
  <c r="S1601" i="1"/>
  <c r="T1601" i="1"/>
  <c r="K1602" i="1"/>
  <c r="L1602" i="1"/>
  <c r="Q1602" i="1"/>
  <c r="R1602" i="1"/>
  <c r="S1602" i="1"/>
  <c r="T1602" i="1"/>
  <c r="K1603" i="1"/>
  <c r="L1603" i="1"/>
  <c r="Q1603" i="1"/>
  <c r="R1603" i="1"/>
  <c r="S1603" i="1"/>
  <c r="T1603" i="1"/>
  <c r="K1604" i="1"/>
  <c r="L1604" i="1"/>
  <c r="Q1604" i="1"/>
  <c r="R1604" i="1"/>
  <c r="S1604" i="1"/>
  <c r="T1604" i="1"/>
  <c r="K1605" i="1"/>
  <c r="L1605" i="1"/>
  <c r="Q1605" i="1"/>
  <c r="R1605" i="1"/>
  <c r="S1605" i="1"/>
  <c r="T1605" i="1"/>
  <c r="K1606" i="1"/>
  <c r="L1606" i="1"/>
  <c r="Q1606" i="1"/>
  <c r="R1606" i="1"/>
  <c r="S1606" i="1"/>
  <c r="T1606" i="1"/>
  <c r="K1607" i="1"/>
  <c r="L1607" i="1"/>
  <c r="Q1607" i="1"/>
  <c r="R1607" i="1"/>
  <c r="S1607" i="1"/>
  <c r="T1607" i="1"/>
  <c r="K1608" i="1"/>
  <c r="L1608" i="1"/>
  <c r="Q1608" i="1"/>
  <c r="R1608" i="1"/>
  <c r="S1608" i="1"/>
  <c r="T1608" i="1"/>
  <c r="K1609" i="1"/>
  <c r="L1609" i="1"/>
  <c r="Q1609" i="1"/>
  <c r="R1609" i="1"/>
  <c r="S1609" i="1"/>
  <c r="T1609" i="1"/>
  <c r="K1610" i="1"/>
  <c r="L1610" i="1"/>
  <c r="Q1610" i="1"/>
  <c r="R1610" i="1"/>
  <c r="S1610" i="1"/>
  <c r="T1610" i="1"/>
  <c r="K1611" i="1"/>
  <c r="L1611" i="1"/>
  <c r="Q1611" i="1"/>
  <c r="R1611" i="1"/>
  <c r="S1611" i="1"/>
  <c r="T1611" i="1"/>
  <c r="K1612" i="1"/>
  <c r="L1612" i="1"/>
  <c r="Q1612" i="1"/>
  <c r="R1612" i="1"/>
  <c r="S1612" i="1"/>
  <c r="T1612" i="1"/>
  <c r="K1613" i="1"/>
  <c r="L1613" i="1"/>
  <c r="Q1613" i="1"/>
  <c r="R1613" i="1"/>
  <c r="S1613" i="1"/>
  <c r="T1613" i="1"/>
  <c r="K1614" i="1"/>
  <c r="L1614" i="1"/>
  <c r="Q1614" i="1"/>
  <c r="R1614" i="1"/>
  <c r="S1614" i="1"/>
  <c r="T1614" i="1"/>
  <c r="K1615" i="1"/>
  <c r="L1615" i="1"/>
  <c r="Q1615" i="1"/>
  <c r="R1615" i="1"/>
  <c r="S1615" i="1"/>
  <c r="T1615" i="1"/>
  <c r="K1616" i="1"/>
  <c r="L1616" i="1"/>
  <c r="Q1616" i="1"/>
  <c r="R1616" i="1"/>
  <c r="S1616" i="1"/>
  <c r="T1616" i="1"/>
  <c r="K1617" i="1"/>
  <c r="L1617" i="1"/>
  <c r="Q1617" i="1"/>
  <c r="R1617" i="1"/>
  <c r="S1617" i="1"/>
  <c r="T1617" i="1"/>
  <c r="K1618" i="1"/>
  <c r="L1618" i="1"/>
  <c r="Q1618" i="1"/>
  <c r="R1618" i="1"/>
  <c r="S1618" i="1"/>
  <c r="T1618" i="1"/>
  <c r="K1619" i="1"/>
  <c r="L1619" i="1"/>
  <c r="Q1619" i="1"/>
  <c r="R1619" i="1"/>
  <c r="S1619" i="1"/>
  <c r="T1619" i="1"/>
  <c r="K1620" i="1"/>
  <c r="L1620" i="1"/>
  <c r="Q1620" i="1"/>
  <c r="R1620" i="1"/>
  <c r="S1620" i="1"/>
  <c r="T1620" i="1"/>
  <c r="K1621" i="1"/>
  <c r="L1621" i="1"/>
  <c r="Q1621" i="1"/>
  <c r="R1621" i="1"/>
  <c r="S1621" i="1"/>
  <c r="T1621" i="1"/>
  <c r="K1622" i="1"/>
  <c r="L1622" i="1"/>
  <c r="Q1622" i="1"/>
  <c r="R1622" i="1"/>
  <c r="S1622" i="1"/>
  <c r="T1622" i="1"/>
  <c r="K1623" i="1"/>
  <c r="L1623" i="1"/>
  <c r="Q1623" i="1"/>
  <c r="R1623" i="1"/>
  <c r="S1623" i="1"/>
  <c r="T1623" i="1"/>
  <c r="K1624" i="1"/>
  <c r="L1624" i="1"/>
  <c r="Q1624" i="1"/>
  <c r="R1624" i="1"/>
  <c r="S1624" i="1"/>
  <c r="T1624" i="1"/>
  <c r="K1625" i="1"/>
  <c r="L1625" i="1"/>
  <c r="Q1625" i="1"/>
  <c r="R1625" i="1"/>
  <c r="S1625" i="1"/>
  <c r="T1625" i="1"/>
  <c r="K1626" i="1"/>
  <c r="L1626" i="1"/>
  <c r="Q1626" i="1"/>
  <c r="R1626" i="1"/>
  <c r="S1626" i="1"/>
  <c r="T1626" i="1"/>
  <c r="K1627" i="1"/>
  <c r="L1627" i="1"/>
  <c r="Q1627" i="1"/>
  <c r="R1627" i="1"/>
  <c r="S1627" i="1"/>
  <c r="T1627" i="1"/>
  <c r="K1628" i="1"/>
  <c r="L1628" i="1"/>
  <c r="Q1628" i="1"/>
  <c r="R1628" i="1"/>
  <c r="S1628" i="1"/>
  <c r="T1628" i="1"/>
  <c r="K1629" i="1"/>
  <c r="L1629" i="1"/>
  <c r="Q1629" i="1"/>
  <c r="R1629" i="1"/>
  <c r="S1629" i="1"/>
  <c r="T1629" i="1"/>
  <c r="K1630" i="1"/>
  <c r="L1630" i="1"/>
  <c r="Q1630" i="1"/>
  <c r="R1630" i="1"/>
  <c r="S1630" i="1"/>
  <c r="T1630" i="1"/>
  <c r="K1631" i="1"/>
  <c r="L1631" i="1"/>
  <c r="Q1631" i="1"/>
  <c r="R1631" i="1"/>
  <c r="S1631" i="1"/>
  <c r="T1631" i="1"/>
  <c r="K1632" i="1"/>
  <c r="L1632" i="1"/>
  <c r="Q1632" i="1"/>
  <c r="R1632" i="1"/>
  <c r="S1632" i="1"/>
  <c r="T1632" i="1"/>
  <c r="K1633" i="1"/>
  <c r="L1633" i="1"/>
  <c r="Q1633" i="1"/>
  <c r="R1633" i="1"/>
  <c r="S1633" i="1"/>
  <c r="T1633" i="1"/>
  <c r="K1634" i="1"/>
  <c r="L1634" i="1"/>
  <c r="Q1634" i="1"/>
  <c r="R1634" i="1"/>
  <c r="S1634" i="1"/>
  <c r="T1634" i="1"/>
  <c r="K1635" i="1"/>
  <c r="L1635" i="1"/>
  <c r="Q1635" i="1"/>
  <c r="R1635" i="1"/>
  <c r="S1635" i="1"/>
  <c r="T1635" i="1"/>
  <c r="K1636" i="1"/>
  <c r="L1636" i="1"/>
  <c r="Q1636" i="1"/>
  <c r="R1636" i="1"/>
  <c r="S1636" i="1"/>
  <c r="T1636" i="1"/>
  <c r="K1637" i="1"/>
  <c r="L1637" i="1"/>
  <c r="Q1637" i="1"/>
  <c r="R1637" i="1"/>
  <c r="S1637" i="1"/>
  <c r="T1637" i="1"/>
  <c r="K1638" i="1"/>
  <c r="L1638" i="1"/>
  <c r="Q1638" i="1"/>
  <c r="R1638" i="1"/>
  <c r="S1638" i="1"/>
  <c r="T1638" i="1"/>
  <c r="K1639" i="1"/>
  <c r="L1639" i="1"/>
  <c r="Q1639" i="1"/>
  <c r="R1639" i="1"/>
  <c r="S1639" i="1"/>
  <c r="T1639" i="1"/>
  <c r="K1640" i="1"/>
  <c r="L1640" i="1"/>
  <c r="Q1640" i="1"/>
  <c r="R1640" i="1"/>
  <c r="S1640" i="1"/>
  <c r="T1640" i="1"/>
  <c r="K1641" i="1"/>
  <c r="L1641" i="1"/>
  <c r="Q1641" i="1"/>
  <c r="R1641" i="1"/>
  <c r="S1641" i="1"/>
  <c r="T1641" i="1"/>
  <c r="K1642" i="1"/>
  <c r="L1642" i="1"/>
  <c r="Q1642" i="1"/>
  <c r="R1642" i="1"/>
  <c r="S1642" i="1"/>
  <c r="T1642" i="1"/>
  <c r="K1643" i="1"/>
  <c r="L1643" i="1"/>
  <c r="Q1643" i="1"/>
  <c r="R1643" i="1"/>
  <c r="S1643" i="1"/>
  <c r="T1643" i="1"/>
  <c r="K1644" i="1"/>
  <c r="L1644" i="1"/>
  <c r="Q1644" i="1"/>
  <c r="R1644" i="1"/>
  <c r="S1644" i="1"/>
  <c r="T1644" i="1"/>
  <c r="K1645" i="1"/>
  <c r="L1645" i="1"/>
  <c r="Q1645" i="1"/>
  <c r="R1645" i="1"/>
  <c r="S1645" i="1"/>
  <c r="T1645" i="1"/>
  <c r="K1646" i="1"/>
  <c r="L1646" i="1"/>
  <c r="Q1646" i="1"/>
  <c r="R1646" i="1"/>
  <c r="S1646" i="1"/>
  <c r="T1646" i="1"/>
  <c r="K1647" i="1"/>
  <c r="L1647" i="1"/>
  <c r="Q1647" i="1"/>
  <c r="R1647" i="1"/>
  <c r="S1647" i="1"/>
  <c r="T1647" i="1"/>
  <c r="K1648" i="1"/>
  <c r="L1648" i="1"/>
  <c r="Q1648" i="1"/>
  <c r="R1648" i="1"/>
  <c r="S1648" i="1"/>
  <c r="T1648" i="1"/>
  <c r="K1649" i="1"/>
  <c r="L1649" i="1"/>
  <c r="Q1649" i="1"/>
  <c r="R1649" i="1"/>
  <c r="S1649" i="1"/>
  <c r="T1649" i="1"/>
  <c r="K1650" i="1"/>
  <c r="L1650" i="1"/>
  <c r="Q1650" i="1"/>
  <c r="R1650" i="1"/>
  <c r="S1650" i="1"/>
  <c r="T1650" i="1"/>
  <c r="K1651" i="1"/>
  <c r="L1651" i="1"/>
  <c r="Q1651" i="1"/>
  <c r="R1651" i="1"/>
  <c r="S1651" i="1"/>
  <c r="T1651" i="1"/>
  <c r="K1652" i="1"/>
  <c r="L1652" i="1"/>
  <c r="Q1652" i="1"/>
  <c r="R1652" i="1"/>
  <c r="S1652" i="1"/>
  <c r="T1652" i="1"/>
  <c r="K1653" i="1"/>
  <c r="L1653" i="1"/>
  <c r="Q1653" i="1"/>
  <c r="R1653" i="1"/>
  <c r="S1653" i="1"/>
  <c r="T1653" i="1"/>
  <c r="K1654" i="1"/>
  <c r="L1654" i="1"/>
  <c r="Q1654" i="1"/>
  <c r="R1654" i="1"/>
  <c r="S1654" i="1"/>
  <c r="T1654" i="1"/>
  <c r="K1655" i="1"/>
  <c r="L1655" i="1"/>
  <c r="Q1655" i="1"/>
  <c r="R1655" i="1"/>
  <c r="S1655" i="1"/>
  <c r="T1655" i="1"/>
  <c r="K1656" i="1"/>
  <c r="L1656" i="1"/>
  <c r="Q1656" i="1"/>
  <c r="R1656" i="1"/>
  <c r="S1656" i="1"/>
  <c r="T1656" i="1"/>
  <c r="K1657" i="1"/>
  <c r="L1657" i="1"/>
  <c r="Q1657" i="1"/>
  <c r="R1657" i="1"/>
  <c r="S1657" i="1"/>
  <c r="T1657" i="1"/>
  <c r="K1658" i="1"/>
  <c r="L1658" i="1"/>
  <c r="Q1658" i="1"/>
  <c r="R1658" i="1"/>
  <c r="S1658" i="1"/>
  <c r="T1658" i="1"/>
  <c r="K1659" i="1"/>
  <c r="L1659" i="1"/>
  <c r="Q1659" i="1"/>
  <c r="R1659" i="1"/>
  <c r="S1659" i="1"/>
  <c r="T1659" i="1"/>
  <c r="K1660" i="1"/>
  <c r="L1660" i="1"/>
  <c r="Q1660" i="1"/>
  <c r="R1660" i="1"/>
  <c r="S1660" i="1"/>
  <c r="T1660" i="1"/>
  <c r="K1661" i="1"/>
  <c r="L1661" i="1"/>
  <c r="Q1661" i="1"/>
  <c r="R1661" i="1"/>
  <c r="S1661" i="1"/>
  <c r="T1661" i="1"/>
  <c r="K1662" i="1"/>
  <c r="L1662" i="1"/>
  <c r="Q1662" i="1"/>
  <c r="R1662" i="1"/>
  <c r="S1662" i="1"/>
  <c r="T1662" i="1"/>
  <c r="K1663" i="1"/>
  <c r="L1663" i="1"/>
  <c r="Q1663" i="1"/>
  <c r="R1663" i="1"/>
  <c r="S1663" i="1"/>
  <c r="T1663" i="1"/>
  <c r="K1664" i="1"/>
  <c r="L1664" i="1"/>
  <c r="Q1664" i="1"/>
  <c r="R1664" i="1"/>
  <c r="S1664" i="1"/>
  <c r="T1664" i="1"/>
  <c r="K1665" i="1"/>
  <c r="L1665" i="1"/>
  <c r="Q1665" i="1"/>
  <c r="R1665" i="1"/>
  <c r="S1665" i="1"/>
  <c r="T1665" i="1"/>
  <c r="K1666" i="1"/>
  <c r="L1666" i="1"/>
  <c r="Q1666" i="1"/>
  <c r="R1666" i="1"/>
  <c r="S1666" i="1"/>
  <c r="T1666" i="1"/>
  <c r="K1667" i="1"/>
  <c r="L1667" i="1"/>
  <c r="Q1667" i="1"/>
  <c r="R1667" i="1"/>
  <c r="S1667" i="1"/>
  <c r="T1667" i="1"/>
  <c r="K1668" i="1"/>
  <c r="L1668" i="1"/>
  <c r="Q1668" i="1"/>
  <c r="R1668" i="1"/>
  <c r="S1668" i="1"/>
  <c r="T1668" i="1"/>
  <c r="K1669" i="1"/>
  <c r="L1669" i="1"/>
  <c r="Q1669" i="1"/>
  <c r="R1669" i="1"/>
  <c r="S1669" i="1"/>
  <c r="T1669" i="1"/>
  <c r="K1670" i="1"/>
  <c r="L1670" i="1"/>
  <c r="Q1670" i="1"/>
  <c r="R1670" i="1"/>
  <c r="S1670" i="1"/>
  <c r="T1670" i="1"/>
  <c r="K1671" i="1"/>
  <c r="L1671" i="1"/>
  <c r="Q1671" i="1"/>
  <c r="R1671" i="1"/>
  <c r="S1671" i="1"/>
  <c r="T1671" i="1"/>
  <c r="K1672" i="1"/>
  <c r="L1672" i="1"/>
  <c r="Q1672" i="1"/>
  <c r="R1672" i="1"/>
  <c r="S1672" i="1"/>
  <c r="T1672" i="1"/>
  <c r="K1673" i="1"/>
  <c r="L1673" i="1"/>
  <c r="Q1673" i="1"/>
  <c r="R1673" i="1"/>
  <c r="S1673" i="1"/>
  <c r="T1673" i="1"/>
  <c r="K1674" i="1"/>
  <c r="L1674" i="1"/>
  <c r="Q1674" i="1"/>
  <c r="R1674" i="1"/>
  <c r="S1674" i="1"/>
  <c r="T1674" i="1"/>
  <c r="K1675" i="1"/>
  <c r="L1675" i="1"/>
  <c r="Q1675" i="1"/>
  <c r="R1675" i="1"/>
  <c r="S1675" i="1"/>
  <c r="T1675" i="1"/>
  <c r="K1676" i="1"/>
  <c r="L1676" i="1"/>
  <c r="Q1676" i="1"/>
  <c r="R1676" i="1"/>
  <c r="S1676" i="1"/>
  <c r="T1676" i="1"/>
  <c r="K1677" i="1"/>
  <c r="L1677" i="1"/>
  <c r="Q1677" i="1"/>
  <c r="R1677" i="1"/>
  <c r="S1677" i="1"/>
  <c r="T1677" i="1"/>
  <c r="K1678" i="1"/>
  <c r="L1678" i="1"/>
  <c r="Q1678" i="1"/>
  <c r="R1678" i="1"/>
  <c r="S1678" i="1"/>
  <c r="T1678" i="1"/>
  <c r="K1679" i="1"/>
  <c r="L1679" i="1"/>
  <c r="Q1679" i="1"/>
  <c r="R1679" i="1"/>
  <c r="S1679" i="1"/>
  <c r="T1679" i="1"/>
  <c r="K1680" i="1"/>
  <c r="L1680" i="1"/>
  <c r="Q1680" i="1"/>
  <c r="R1680" i="1"/>
  <c r="S1680" i="1"/>
  <c r="T1680" i="1"/>
  <c r="K1681" i="1"/>
  <c r="L1681" i="1"/>
  <c r="Q1681" i="1"/>
  <c r="R1681" i="1"/>
  <c r="S1681" i="1"/>
  <c r="T1681" i="1"/>
  <c r="K1682" i="1"/>
  <c r="L1682" i="1"/>
  <c r="Q1682" i="1"/>
  <c r="R1682" i="1"/>
  <c r="S1682" i="1"/>
  <c r="T1682" i="1"/>
  <c r="K1683" i="1"/>
  <c r="L1683" i="1"/>
  <c r="Q1683" i="1"/>
  <c r="R1683" i="1"/>
  <c r="S1683" i="1"/>
  <c r="T1683" i="1"/>
  <c r="K1684" i="1"/>
  <c r="L1684" i="1"/>
  <c r="Q1684" i="1"/>
  <c r="R1684" i="1"/>
  <c r="S1684" i="1"/>
  <c r="T1684" i="1"/>
  <c r="K1685" i="1"/>
  <c r="L1685" i="1"/>
  <c r="Q1685" i="1"/>
  <c r="R1685" i="1"/>
  <c r="S1685" i="1"/>
  <c r="T1685" i="1"/>
  <c r="K1686" i="1"/>
  <c r="L1686" i="1"/>
  <c r="Q1686" i="1"/>
  <c r="R1686" i="1"/>
  <c r="S1686" i="1"/>
  <c r="T1686" i="1"/>
  <c r="K1687" i="1"/>
  <c r="L1687" i="1"/>
  <c r="Q1687" i="1"/>
  <c r="R1687" i="1"/>
  <c r="S1687" i="1"/>
  <c r="T1687" i="1"/>
  <c r="K1688" i="1"/>
  <c r="L1688" i="1"/>
  <c r="Q1688" i="1"/>
  <c r="R1688" i="1"/>
  <c r="S1688" i="1"/>
  <c r="T1688" i="1"/>
  <c r="K1689" i="1"/>
  <c r="L1689" i="1"/>
  <c r="Q1689" i="1"/>
  <c r="R1689" i="1"/>
  <c r="S1689" i="1"/>
  <c r="T1689" i="1"/>
  <c r="K1690" i="1"/>
  <c r="L1690" i="1"/>
  <c r="Q1690" i="1"/>
  <c r="R1690" i="1"/>
  <c r="S1690" i="1"/>
  <c r="T1690" i="1"/>
  <c r="K1691" i="1"/>
  <c r="L1691" i="1"/>
  <c r="Q1691" i="1"/>
  <c r="R1691" i="1"/>
  <c r="S1691" i="1"/>
  <c r="T1691" i="1"/>
  <c r="K1692" i="1"/>
  <c r="L1692" i="1"/>
  <c r="Q1692" i="1"/>
  <c r="R1692" i="1"/>
  <c r="S1692" i="1"/>
  <c r="T1692" i="1"/>
  <c r="K1693" i="1"/>
  <c r="L1693" i="1"/>
  <c r="Q1693" i="1"/>
  <c r="R1693" i="1"/>
  <c r="S1693" i="1"/>
  <c r="T1693" i="1"/>
  <c r="K1694" i="1"/>
  <c r="L1694" i="1"/>
  <c r="Q1694" i="1"/>
  <c r="R1694" i="1"/>
  <c r="S1694" i="1"/>
  <c r="T1694" i="1"/>
  <c r="K1695" i="1"/>
  <c r="L1695" i="1"/>
  <c r="Q1695" i="1"/>
  <c r="R1695" i="1"/>
  <c r="S1695" i="1"/>
  <c r="T1695" i="1"/>
  <c r="K1696" i="1"/>
  <c r="L1696" i="1"/>
  <c r="Q1696" i="1"/>
  <c r="R1696" i="1"/>
  <c r="S1696" i="1"/>
  <c r="T1696" i="1"/>
  <c r="K1697" i="1"/>
  <c r="L1697" i="1"/>
  <c r="Q1697" i="1"/>
  <c r="R1697" i="1"/>
  <c r="S1697" i="1"/>
  <c r="T1697" i="1"/>
  <c r="K1698" i="1"/>
  <c r="L1698" i="1"/>
  <c r="Q1698" i="1"/>
  <c r="R1698" i="1"/>
  <c r="S1698" i="1"/>
  <c r="T1698" i="1"/>
  <c r="K1699" i="1"/>
  <c r="L1699" i="1"/>
  <c r="Q1699" i="1"/>
  <c r="R1699" i="1"/>
  <c r="S1699" i="1"/>
  <c r="T1699" i="1"/>
  <c r="K1700" i="1"/>
  <c r="L1700" i="1"/>
  <c r="Q1700" i="1"/>
  <c r="R1700" i="1"/>
  <c r="S1700" i="1"/>
  <c r="T1700" i="1"/>
  <c r="K1701" i="1"/>
  <c r="L1701" i="1"/>
  <c r="Q1701" i="1"/>
  <c r="R1701" i="1"/>
  <c r="S1701" i="1"/>
  <c r="T1701" i="1"/>
  <c r="K1702" i="1"/>
  <c r="L1702" i="1"/>
  <c r="Q1702" i="1"/>
  <c r="R1702" i="1"/>
  <c r="S1702" i="1"/>
  <c r="T1702" i="1"/>
  <c r="K1703" i="1"/>
  <c r="L1703" i="1"/>
  <c r="Q1703" i="1"/>
  <c r="R1703" i="1"/>
  <c r="S1703" i="1"/>
  <c r="T1703" i="1"/>
  <c r="K1704" i="1"/>
  <c r="L1704" i="1"/>
  <c r="Q1704" i="1"/>
  <c r="R1704" i="1"/>
  <c r="S1704" i="1"/>
  <c r="T1704" i="1"/>
  <c r="K1705" i="1"/>
  <c r="L1705" i="1"/>
  <c r="Q1705" i="1"/>
  <c r="R1705" i="1"/>
  <c r="S1705" i="1"/>
  <c r="T1705" i="1"/>
  <c r="K1706" i="1"/>
  <c r="L1706" i="1"/>
  <c r="Q1706" i="1"/>
  <c r="R1706" i="1"/>
  <c r="S1706" i="1"/>
  <c r="T1706" i="1"/>
  <c r="K1707" i="1"/>
  <c r="L1707" i="1"/>
  <c r="Q1707" i="1"/>
  <c r="R1707" i="1"/>
  <c r="S1707" i="1"/>
  <c r="T1707" i="1"/>
  <c r="K1708" i="1"/>
  <c r="L1708" i="1"/>
  <c r="Q1708" i="1"/>
  <c r="R1708" i="1"/>
  <c r="S1708" i="1"/>
  <c r="T1708" i="1"/>
  <c r="K1709" i="1"/>
  <c r="L1709" i="1"/>
  <c r="Q1709" i="1"/>
  <c r="R1709" i="1"/>
  <c r="S1709" i="1"/>
  <c r="T1709" i="1"/>
  <c r="K1710" i="1"/>
  <c r="L1710" i="1"/>
  <c r="Q1710" i="1"/>
  <c r="R1710" i="1"/>
  <c r="S1710" i="1"/>
  <c r="T1710" i="1"/>
  <c r="K1711" i="1"/>
  <c r="L1711" i="1"/>
  <c r="Q1711" i="1"/>
  <c r="R1711" i="1"/>
  <c r="S1711" i="1"/>
  <c r="T1711" i="1"/>
  <c r="K1712" i="1"/>
  <c r="L1712" i="1"/>
  <c r="Q1712" i="1"/>
  <c r="R1712" i="1"/>
  <c r="S1712" i="1"/>
  <c r="T1712" i="1"/>
  <c r="K1713" i="1"/>
  <c r="L1713" i="1"/>
  <c r="Q1713" i="1"/>
  <c r="R1713" i="1"/>
  <c r="S1713" i="1"/>
  <c r="T1713" i="1"/>
  <c r="K1714" i="1"/>
  <c r="L1714" i="1"/>
  <c r="Q1714" i="1"/>
  <c r="R1714" i="1"/>
  <c r="S1714" i="1"/>
  <c r="T1714" i="1"/>
  <c r="K1715" i="1"/>
  <c r="L1715" i="1"/>
  <c r="Q1715" i="1"/>
  <c r="R1715" i="1"/>
  <c r="S1715" i="1"/>
  <c r="T1715" i="1"/>
  <c r="K1716" i="1"/>
  <c r="L1716" i="1"/>
  <c r="Q1716" i="1"/>
  <c r="R1716" i="1"/>
  <c r="S1716" i="1"/>
  <c r="T1716" i="1"/>
  <c r="K1717" i="1"/>
  <c r="L1717" i="1"/>
  <c r="Q1717" i="1"/>
  <c r="R1717" i="1"/>
  <c r="S1717" i="1"/>
  <c r="T1717" i="1"/>
  <c r="K1718" i="1"/>
  <c r="L1718" i="1"/>
  <c r="Q1718" i="1"/>
  <c r="R1718" i="1"/>
  <c r="S1718" i="1"/>
  <c r="T1718" i="1"/>
  <c r="K1719" i="1"/>
  <c r="L1719" i="1"/>
  <c r="Q1719" i="1"/>
  <c r="R1719" i="1"/>
  <c r="S1719" i="1"/>
  <c r="T1719" i="1"/>
  <c r="K1720" i="1"/>
  <c r="L1720" i="1"/>
  <c r="Q1720" i="1"/>
  <c r="R1720" i="1"/>
  <c r="S1720" i="1"/>
  <c r="T1720" i="1"/>
  <c r="K1721" i="1"/>
  <c r="L1721" i="1"/>
  <c r="Q1721" i="1"/>
  <c r="R1721" i="1"/>
  <c r="S1721" i="1"/>
  <c r="T1721" i="1"/>
  <c r="K1722" i="1"/>
  <c r="L1722" i="1"/>
  <c r="Q1722" i="1"/>
  <c r="R1722" i="1"/>
  <c r="S1722" i="1"/>
  <c r="T1722" i="1"/>
  <c r="K1723" i="1"/>
  <c r="L1723" i="1"/>
  <c r="Q1723" i="1"/>
  <c r="R1723" i="1"/>
  <c r="S1723" i="1"/>
  <c r="T1723" i="1"/>
  <c r="K1724" i="1"/>
  <c r="L1724" i="1"/>
  <c r="Q1724" i="1"/>
  <c r="R1724" i="1"/>
  <c r="S1724" i="1"/>
  <c r="T1724" i="1"/>
  <c r="K1725" i="1"/>
  <c r="L1725" i="1"/>
  <c r="Q1725" i="1"/>
  <c r="R1725" i="1"/>
  <c r="S1725" i="1"/>
  <c r="T1725" i="1"/>
  <c r="K1726" i="1"/>
  <c r="L1726" i="1"/>
  <c r="Q1726" i="1"/>
  <c r="R1726" i="1"/>
  <c r="S1726" i="1"/>
  <c r="T1726" i="1"/>
  <c r="K1727" i="1"/>
  <c r="L1727" i="1"/>
  <c r="Q1727" i="1"/>
  <c r="R1727" i="1"/>
  <c r="S1727" i="1"/>
  <c r="T1727" i="1"/>
  <c r="K1728" i="1"/>
  <c r="L1728" i="1"/>
  <c r="Q1728" i="1"/>
  <c r="R1728" i="1"/>
  <c r="S1728" i="1"/>
  <c r="T1728" i="1"/>
  <c r="K1729" i="1"/>
  <c r="L1729" i="1"/>
  <c r="Q1729" i="1"/>
  <c r="R1729" i="1"/>
  <c r="S1729" i="1"/>
  <c r="T1729" i="1"/>
  <c r="K1730" i="1"/>
  <c r="L1730" i="1"/>
  <c r="Q1730" i="1"/>
  <c r="R1730" i="1"/>
  <c r="S1730" i="1"/>
  <c r="T1730" i="1"/>
  <c r="K1731" i="1"/>
  <c r="L1731" i="1"/>
  <c r="Q1731" i="1"/>
  <c r="R1731" i="1"/>
  <c r="S1731" i="1"/>
  <c r="T1731" i="1"/>
  <c r="K1732" i="1"/>
  <c r="L1732" i="1"/>
  <c r="Q1732" i="1"/>
  <c r="R1732" i="1"/>
  <c r="S1732" i="1"/>
  <c r="T1732" i="1"/>
  <c r="K1733" i="1"/>
  <c r="L1733" i="1"/>
  <c r="Q1733" i="1"/>
  <c r="R1733" i="1"/>
  <c r="S1733" i="1"/>
  <c r="T1733" i="1"/>
  <c r="K1734" i="1"/>
  <c r="L1734" i="1"/>
  <c r="Q1734" i="1"/>
  <c r="R1734" i="1"/>
  <c r="S1734" i="1"/>
  <c r="T1734" i="1"/>
  <c r="K1735" i="1"/>
  <c r="L1735" i="1"/>
  <c r="Q1735" i="1"/>
  <c r="R1735" i="1"/>
  <c r="S1735" i="1"/>
  <c r="T1735" i="1"/>
  <c r="K1736" i="1"/>
  <c r="L1736" i="1"/>
  <c r="Q1736" i="1"/>
  <c r="R1736" i="1"/>
  <c r="S1736" i="1"/>
  <c r="T1736" i="1"/>
  <c r="K1737" i="1"/>
  <c r="L1737" i="1"/>
  <c r="Q1737" i="1"/>
  <c r="R1737" i="1"/>
  <c r="S1737" i="1"/>
  <c r="T1737" i="1"/>
  <c r="K1738" i="1"/>
  <c r="L1738" i="1"/>
  <c r="Q1738" i="1"/>
  <c r="R1738" i="1"/>
  <c r="S1738" i="1"/>
  <c r="T1738" i="1"/>
  <c r="K1739" i="1"/>
  <c r="L1739" i="1"/>
  <c r="Q1739" i="1"/>
  <c r="R1739" i="1"/>
  <c r="S1739" i="1"/>
  <c r="T1739" i="1"/>
  <c r="K1740" i="1"/>
  <c r="L1740" i="1"/>
  <c r="Q1740" i="1"/>
  <c r="R1740" i="1"/>
  <c r="S1740" i="1"/>
  <c r="T1740" i="1"/>
  <c r="K1741" i="1"/>
  <c r="L1741" i="1"/>
  <c r="Q1741" i="1"/>
  <c r="R1741" i="1"/>
  <c r="S1741" i="1"/>
  <c r="T1741" i="1"/>
  <c r="K1742" i="1"/>
  <c r="L1742" i="1"/>
  <c r="Q1742" i="1"/>
  <c r="R1742" i="1"/>
  <c r="S1742" i="1"/>
  <c r="T1742" i="1"/>
  <c r="K1743" i="1"/>
  <c r="L1743" i="1"/>
  <c r="Q1743" i="1"/>
  <c r="R1743" i="1"/>
  <c r="S1743" i="1"/>
  <c r="T1743" i="1"/>
  <c r="K1744" i="1"/>
  <c r="L1744" i="1"/>
  <c r="Q1744" i="1"/>
  <c r="R1744" i="1"/>
  <c r="S1744" i="1"/>
  <c r="T1744" i="1"/>
  <c r="K1745" i="1"/>
  <c r="L1745" i="1"/>
  <c r="Q1745" i="1"/>
  <c r="R1745" i="1"/>
  <c r="S1745" i="1"/>
  <c r="T1745" i="1"/>
  <c r="K1746" i="1"/>
  <c r="L1746" i="1"/>
  <c r="Q1746" i="1"/>
  <c r="R1746" i="1"/>
  <c r="S1746" i="1"/>
  <c r="T1746" i="1"/>
  <c r="K1747" i="1"/>
  <c r="L1747" i="1"/>
  <c r="Q1747" i="1"/>
  <c r="R1747" i="1"/>
  <c r="S1747" i="1"/>
  <c r="T1747" i="1"/>
  <c r="K1748" i="1"/>
  <c r="L1748" i="1"/>
  <c r="Q1748" i="1"/>
  <c r="R1748" i="1"/>
  <c r="S1748" i="1"/>
  <c r="T1748" i="1"/>
  <c r="K1749" i="1"/>
  <c r="L1749" i="1"/>
  <c r="Q1749" i="1"/>
  <c r="R1749" i="1"/>
  <c r="S1749" i="1"/>
  <c r="T1749" i="1"/>
  <c r="K1750" i="1"/>
  <c r="L1750" i="1"/>
  <c r="Q1750" i="1"/>
  <c r="R1750" i="1"/>
  <c r="S1750" i="1"/>
  <c r="T1750" i="1"/>
  <c r="K1751" i="1"/>
  <c r="L1751" i="1"/>
  <c r="Q1751" i="1"/>
  <c r="R1751" i="1"/>
  <c r="S1751" i="1"/>
  <c r="T1751" i="1"/>
  <c r="K1752" i="1"/>
  <c r="L1752" i="1"/>
  <c r="Q1752" i="1"/>
  <c r="R1752" i="1"/>
  <c r="S1752" i="1"/>
  <c r="T1752" i="1"/>
  <c r="K1753" i="1"/>
  <c r="L1753" i="1"/>
  <c r="Q1753" i="1"/>
  <c r="R1753" i="1"/>
  <c r="S1753" i="1"/>
  <c r="T1753" i="1"/>
  <c r="K1754" i="1"/>
  <c r="L1754" i="1"/>
  <c r="Q1754" i="1"/>
  <c r="R1754" i="1"/>
  <c r="S1754" i="1"/>
  <c r="T1754" i="1"/>
  <c r="K1755" i="1"/>
  <c r="L1755" i="1"/>
  <c r="Q1755" i="1"/>
  <c r="R1755" i="1"/>
  <c r="S1755" i="1"/>
  <c r="T1755" i="1"/>
  <c r="K1756" i="1"/>
  <c r="L1756" i="1"/>
  <c r="Q1756" i="1"/>
  <c r="R1756" i="1"/>
  <c r="S1756" i="1"/>
  <c r="T1756" i="1"/>
  <c r="K1757" i="1"/>
  <c r="L1757" i="1"/>
  <c r="Q1757" i="1"/>
  <c r="R1757" i="1"/>
  <c r="S1757" i="1"/>
  <c r="T1757" i="1"/>
  <c r="K1758" i="1"/>
  <c r="L1758" i="1"/>
  <c r="Q1758" i="1"/>
  <c r="R1758" i="1"/>
  <c r="S1758" i="1"/>
  <c r="T1758" i="1"/>
  <c r="K1759" i="1"/>
  <c r="L1759" i="1"/>
  <c r="Q1759" i="1"/>
  <c r="R1759" i="1"/>
  <c r="S1759" i="1"/>
  <c r="T1759" i="1"/>
  <c r="K1760" i="1"/>
  <c r="L1760" i="1"/>
  <c r="Q1760" i="1"/>
  <c r="R1760" i="1"/>
  <c r="S1760" i="1"/>
  <c r="T1760" i="1"/>
  <c r="K1761" i="1"/>
  <c r="L1761" i="1"/>
  <c r="Q1761" i="1"/>
  <c r="R1761" i="1"/>
  <c r="S1761" i="1"/>
  <c r="T1761" i="1"/>
  <c r="K1762" i="1"/>
  <c r="L1762" i="1"/>
  <c r="Q1762" i="1"/>
  <c r="R1762" i="1"/>
  <c r="S1762" i="1"/>
  <c r="T1762" i="1"/>
  <c r="K1763" i="1"/>
  <c r="L1763" i="1"/>
  <c r="Q1763" i="1"/>
  <c r="R1763" i="1"/>
  <c r="S1763" i="1"/>
  <c r="T1763" i="1"/>
  <c r="K1764" i="1"/>
  <c r="L1764" i="1"/>
  <c r="Q1764" i="1"/>
  <c r="R1764" i="1"/>
  <c r="S1764" i="1"/>
  <c r="T1764" i="1"/>
  <c r="K1765" i="1"/>
  <c r="L1765" i="1"/>
  <c r="Q1765" i="1"/>
  <c r="R1765" i="1"/>
  <c r="S1765" i="1"/>
  <c r="T1765" i="1"/>
  <c r="K1766" i="1"/>
  <c r="L1766" i="1"/>
  <c r="Q1766" i="1"/>
  <c r="R1766" i="1"/>
  <c r="S1766" i="1"/>
  <c r="T1766" i="1"/>
  <c r="K1767" i="1"/>
  <c r="L1767" i="1"/>
  <c r="Q1767" i="1"/>
  <c r="R1767" i="1"/>
  <c r="S1767" i="1"/>
  <c r="T1767" i="1"/>
  <c r="K1768" i="1"/>
  <c r="L1768" i="1"/>
  <c r="Q1768" i="1"/>
  <c r="R1768" i="1"/>
  <c r="S1768" i="1"/>
  <c r="T1768" i="1"/>
  <c r="K1769" i="1"/>
  <c r="L1769" i="1"/>
  <c r="Q1769" i="1"/>
  <c r="R1769" i="1"/>
  <c r="S1769" i="1"/>
  <c r="T1769" i="1"/>
  <c r="K1770" i="1"/>
  <c r="L1770" i="1"/>
  <c r="Q1770" i="1"/>
  <c r="R1770" i="1"/>
  <c r="S1770" i="1"/>
  <c r="T1770" i="1"/>
  <c r="K1771" i="1"/>
  <c r="L1771" i="1"/>
  <c r="Q1771" i="1"/>
  <c r="R1771" i="1"/>
  <c r="S1771" i="1"/>
  <c r="T1771" i="1"/>
  <c r="K1772" i="1"/>
  <c r="L1772" i="1"/>
  <c r="Q1772" i="1"/>
  <c r="R1772" i="1"/>
  <c r="S1772" i="1"/>
  <c r="T1772" i="1"/>
  <c r="K1773" i="1"/>
  <c r="L1773" i="1"/>
  <c r="Q1773" i="1"/>
  <c r="R1773" i="1"/>
  <c r="S1773" i="1"/>
  <c r="T1773" i="1"/>
  <c r="K1774" i="1"/>
  <c r="L1774" i="1"/>
  <c r="Q1774" i="1"/>
  <c r="R1774" i="1"/>
  <c r="S1774" i="1"/>
  <c r="T1774" i="1"/>
  <c r="K1775" i="1"/>
  <c r="L1775" i="1"/>
  <c r="Q1775" i="1"/>
  <c r="R1775" i="1"/>
  <c r="S1775" i="1"/>
  <c r="T1775" i="1"/>
  <c r="K1776" i="1"/>
  <c r="L1776" i="1"/>
  <c r="Q1776" i="1"/>
  <c r="R1776" i="1"/>
  <c r="S1776" i="1"/>
  <c r="T1776" i="1"/>
  <c r="K1777" i="1"/>
  <c r="L1777" i="1"/>
  <c r="Q1777" i="1"/>
  <c r="R1777" i="1"/>
  <c r="S1777" i="1"/>
  <c r="T1777" i="1"/>
  <c r="K1778" i="1"/>
  <c r="L1778" i="1"/>
  <c r="Q1778" i="1"/>
  <c r="R1778" i="1"/>
  <c r="S1778" i="1"/>
  <c r="T1778" i="1"/>
  <c r="K1779" i="1"/>
  <c r="L1779" i="1"/>
  <c r="Q1779" i="1"/>
  <c r="R1779" i="1"/>
  <c r="S1779" i="1"/>
  <c r="T1779" i="1"/>
  <c r="K1780" i="1"/>
  <c r="L1780" i="1"/>
  <c r="Q1780" i="1"/>
  <c r="R1780" i="1"/>
  <c r="S1780" i="1"/>
  <c r="T1780" i="1"/>
  <c r="K1781" i="1"/>
  <c r="L1781" i="1"/>
  <c r="Q1781" i="1"/>
  <c r="R1781" i="1"/>
  <c r="S1781" i="1"/>
  <c r="T1781" i="1"/>
  <c r="K1782" i="1"/>
  <c r="L1782" i="1"/>
  <c r="Q1782" i="1"/>
  <c r="R1782" i="1"/>
  <c r="S1782" i="1"/>
  <c r="T1782" i="1"/>
  <c r="K1783" i="1"/>
  <c r="L1783" i="1"/>
  <c r="Q1783" i="1"/>
  <c r="R1783" i="1"/>
  <c r="S1783" i="1"/>
  <c r="T1783" i="1"/>
  <c r="K1784" i="1"/>
  <c r="L1784" i="1"/>
  <c r="Q1784" i="1"/>
  <c r="R1784" i="1"/>
  <c r="S1784" i="1"/>
  <c r="T1784" i="1"/>
  <c r="K1785" i="1"/>
  <c r="L1785" i="1"/>
  <c r="Q1785" i="1"/>
  <c r="R1785" i="1"/>
  <c r="S1785" i="1"/>
  <c r="T1785" i="1"/>
  <c r="K1786" i="1"/>
  <c r="L1786" i="1"/>
  <c r="Q1786" i="1"/>
  <c r="R1786" i="1"/>
  <c r="S1786" i="1"/>
  <c r="T1786" i="1"/>
  <c r="K1787" i="1"/>
  <c r="L1787" i="1"/>
  <c r="Q1787" i="1"/>
  <c r="R1787" i="1"/>
  <c r="S1787" i="1"/>
  <c r="T1787" i="1"/>
  <c r="K1788" i="1"/>
  <c r="L1788" i="1"/>
  <c r="Q1788" i="1"/>
  <c r="R1788" i="1"/>
  <c r="S1788" i="1"/>
  <c r="T1788" i="1"/>
  <c r="K1789" i="1"/>
  <c r="L1789" i="1"/>
  <c r="Q1789" i="1"/>
  <c r="R1789" i="1"/>
  <c r="S1789" i="1"/>
  <c r="T1789" i="1"/>
  <c r="K1790" i="1"/>
  <c r="L1790" i="1"/>
  <c r="Q1790" i="1"/>
  <c r="R1790" i="1"/>
  <c r="S1790" i="1"/>
  <c r="T1790" i="1"/>
  <c r="K1791" i="1"/>
  <c r="L1791" i="1"/>
  <c r="Q1791" i="1"/>
  <c r="R1791" i="1"/>
  <c r="S1791" i="1"/>
  <c r="T1791" i="1"/>
  <c r="K1792" i="1"/>
  <c r="L1792" i="1"/>
  <c r="Q1792" i="1"/>
  <c r="R1792" i="1"/>
  <c r="S1792" i="1"/>
  <c r="T1792" i="1"/>
  <c r="K1793" i="1"/>
  <c r="L1793" i="1"/>
  <c r="Q1793" i="1"/>
  <c r="R1793" i="1"/>
  <c r="S1793" i="1"/>
  <c r="T1793" i="1"/>
  <c r="K1794" i="1"/>
  <c r="L1794" i="1"/>
  <c r="Q1794" i="1"/>
  <c r="R1794" i="1"/>
  <c r="S1794" i="1"/>
  <c r="T1794" i="1"/>
  <c r="K1795" i="1"/>
  <c r="L1795" i="1"/>
  <c r="Q1795" i="1"/>
  <c r="R1795" i="1"/>
  <c r="S1795" i="1"/>
  <c r="T1795" i="1"/>
  <c r="K1796" i="1"/>
  <c r="L1796" i="1"/>
  <c r="Q1796" i="1"/>
  <c r="R1796" i="1"/>
  <c r="S1796" i="1"/>
  <c r="T1796" i="1"/>
  <c r="K1797" i="1"/>
  <c r="L1797" i="1"/>
  <c r="Q1797" i="1"/>
  <c r="R1797" i="1"/>
  <c r="S1797" i="1"/>
  <c r="T1797" i="1"/>
  <c r="K1798" i="1"/>
  <c r="L1798" i="1"/>
  <c r="Q1798" i="1"/>
  <c r="R1798" i="1"/>
  <c r="S1798" i="1"/>
  <c r="T1798" i="1"/>
  <c r="K1799" i="1"/>
  <c r="L1799" i="1"/>
  <c r="Q1799" i="1"/>
  <c r="R1799" i="1"/>
  <c r="S1799" i="1"/>
  <c r="T1799" i="1"/>
  <c r="K1800" i="1"/>
  <c r="L1800" i="1"/>
  <c r="Q1800" i="1"/>
  <c r="R1800" i="1"/>
  <c r="S1800" i="1"/>
  <c r="T1800" i="1"/>
  <c r="K1801" i="1"/>
  <c r="L1801" i="1"/>
  <c r="Q1801" i="1"/>
  <c r="R1801" i="1"/>
  <c r="S1801" i="1"/>
  <c r="T1801" i="1"/>
  <c r="K1802" i="1"/>
  <c r="L1802" i="1"/>
  <c r="Q1802" i="1"/>
  <c r="R1802" i="1"/>
  <c r="S1802" i="1"/>
  <c r="T1802" i="1"/>
  <c r="K1803" i="1"/>
  <c r="L1803" i="1"/>
  <c r="Q1803" i="1"/>
  <c r="R1803" i="1"/>
  <c r="S1803" i="1"/>
  <c r="T1803" i="1"/>
  <c r="K1804" i="1"/>
  <c r="L1804" i="1"/>
  <c r="Q1804" i="1"/>
  <c r="R1804" i="1"/>
  <c r="S1804" i="1"/>
  <c r="T1804" i="1"/>
  <c r="K1805" i="1"/>
  <c r="L1805" i="1"/>
  <c r="Q1805" i="1"/>
  <c r="R1805" i="1"/>
  <c r="S1805" i="1"/>
  <c r="T1805" i="1"/>
  <c r="K1806" i="1"/>
  <c r="L1806" i="1"/>
  <c r="Q1806" i="1"/>
  <c r="R1806" i="1"/>
  <c r="S1806" i="1"/>
  <c r="T1806" i="1"/>
  <c r="K1807" i="1"/>
  <c r="L1807" i="1"/>
  <c r="Q1807" i="1"/>
  <c r="R1807" i="1"/>
  <c r="S1807" i="1"/>
  <c r="T1807" i="1"/>
  <c r="K1808" i="1"/>
  <c r="L1808" i="1"/>
  <c r="Q1808" i="1"/>
  <c r="R1808" i="1"/>
  <c r="S1808" i="1"/>
  <c r="T1808" i="1"/>
  <c r="K1809" i="1"/>
  <c r="L1809" i="1"/>
  <c r="Q1809" i="1"/>
  <c r="R1809" i="1"/>
  <c r="S1809" i="1"/>
  <c r="T1809" i="1"/>
  <c r="K1810" i="1"/>
  <c r="L1810" i="1"/>
  <c r="Q1810" i="1"/>
  <c r="R1810" i="1"/>
  <c r="S1810" i="1"/>
  <c r="T1810" i="1"/>
  <c r="K1811" i="1"/>
  <c r="L1811" i="1"/>
  <c r="Q1811" i="1"/>
  <c r="R1811" i="1"/>
  <c r="S1811" i="1"/>
  <c r="T1811" i="1"/>
  <c r="K1812" i="1"/>
  <c r="L1812" i="1"/>
  <c r="Q1812" i="1"/>
  <c r="R1812" i="1"/>
  <c r="S1812" i="1"/>
  <c r="T1812" i="1"/>
  <c r="K1813" i="1"/>
  <c r="L1813" i="1"/>
  <c r="Q1813" i="1"/>
  <c r="R1813" i="1"/>
  <c r="S1813" i="1"/>
  <c r="T1813" i="1"/>
  <c r="K1814" i="1"/>
  <c r="L1814" i="1"/>
  <c r="Q1814" i="1"/>
  <c r="R1814" i="1"/>
  <c r="S1814" i="1"/>
  <c r="T1814" i="1"/>
  <c r="K1815" i="1"/>
  <c r="L1815" i="1"/>
  <c r="Q1815" i="1"/>
  <c r="R1815" i="1"/>
  <c r="S1815" i="1"/>
  <c r="T1815" i="1"/>
  <c r="K1816" i="1"/>
  <c r="L1816" i="1"/>
  <c r="Q1816" i="1"/>
  <c r="R1816" i="1"/>
  <c r="S1816" i="1"/>
  <c r="T1816" i="1"/>
  <c r="K1817" i="1"/>
  <c r="L1817" i="1"/>
  <c r="Q1817" i="1"/>
  <c r="R1817" i="1"/>
  <c r="S1817" i="1"/>
  <c r="T1817" i="1"/>
  <c r="K1818" i="1"/>
  <c r="L1818" i="1"/>
  <c r="Q1818" i="1"/>
  <c r="R1818" i="1"/>
  <c r="S1818" i="1"/>
  <c r="T1818" i="1"/>
  <c r="K1819" i="1"/>
  <c r="L1819" i="1"/>
  <c r="Q1819" i="1"/>
  <c r="R1819" i="1"/>
  <c r="S1819" i="1"/>
  <c r="T1819" i="1"/>
  <c r="K1820" i="1"/>
  <c r="L1820" i="1"/>
  <c r="Q1820" i="1"/>
  <c r="R1820" i="1"/>
  <c r="S1820" i="1"/>
  <c r="T1820" i="1"/>
  <c r="K1821" i="1"/>
  <c r="L1821" i="1"/>
  <c r="Q1821" i="1"/>
  <c r="R1821" i="1"/>
  <c r="S1821" i="1"/>
  <c r="T1821" i="1"/>
  <c r="K1822" i="1"/>
  <c r="L1822" i="1"/>
  <c r="Q1822" i="1"/>
  <c r="R1822" i="1"/>
  <c r="S1822" i="1"/>
  <c r="T1822" i="1"/>
  <c r="K1823" i="1"/>
  <c r="L1823" i="1"/>
  <c r="Q1823" i="1"/>
  <c r="R1823" i="1"/>
  <c r="S1823" i="1"/>
  <c r="T1823" i="1"/>
  <c r="K1824" i="1"/>
  <c r="L1824" i="1"/>
  <c r="Q1824" i="1"/>
  <c r="R1824" i="1"/>
  <c r="S1824" i="1"/>
  <c r="T1824" i="1"/>
  <c r="K1825" i="1"/>
  <c r="L1825" i="1"/>
  <c r="Q1825" i="1"/>
  <c r="R1825" i="1"/>
  <c r="S1825" i="1"/>
  <c r="T1825" i="1"/>
  <c r="K1826" i="1"/>
  <c r="L1826" i="1"/>
  <c r="Q1826" i="1"/>
  <c r="R1826" i="1"/>
  <c r="S1826" i="1"/>
  <c r="T1826" i="1"/>
  <c r="K1827" i="1"/>
  <c r="L1827" i="1"/>
  <c r="Q1827" i="1"/>
  <c r="R1827" i="1"/>
  <c r="S1827" i="1"/>
  <c r="T1827" i="1"/>
  <c r="K1828" i="1"/>
  <c r="L1828" i="1"/>
  <c r="Q1828" i="1"/>
  <c r="R1828" i="1"/>
  <c r="S1828" i="1"/>
  <c r="T1828" i="1"/>
  <c r="K1829" i="1"/>
  <c r="L1829" i="1"/>
  <c r="Q1829" i="1"/>
  <c r="R1829" i="1"/>
  <c r="S1829" i="1"/>
  <c r="T1829" i="1"/>
  <c r="K1830" i="1"/>
  <c r="L1830" i="1"/>
  <c r="Q1830" i="1"/>
  <c r="R1830" i="1"/>
  <c r="S1830" i="1"/>
  <c r="T1830" i="1"/>
  <c r="K1831" i="1"/>
  <c r="L1831" i="1"/>
  <c r="Q1831" i="1"/>
  <c r="R1831" i="1"/>
  <c r="S1831" i="1"/>
  <c r="T1831" i="1"/>
  <c r="K1832" i="1"/>
  <c r="L1832" i="1"/>
  <c r="Q1832" i="1"/>
  <c r="R1832" i="1"/>
  <c r="S1832" i="1"/>
  <c r="T1832" i="1"/>
  <c r="K1833" i="1"/>
  <c r="L1833" i="1"/>
  <c r="Q1833" i="1"/>
  <c r="R1833" i="1"/>
  <c r="S1833" i="1"/>
  <c r="T1833" i="1"/>
  <c r="K1834" i="1"/>
  <c r="L1834" i="1"/>
  <c r="Q1834" i="1"/>
  <c r="R1834" i="1"/>
  <c r="S1834" i="1"/>
  <c r="T1834" i="1"/>
  <c r="K1835" i="1"/>
  <c r="L1835" i="1"/>
  <c r="Q1835" i="1"/>
  <c r="R1835" i="1"/>
  <c r="S1835" i="1"/>
  <c r="T1835" i="1"/>
  <c r="K1836" i="1"/>
  <c r="L1836" i="1"/>
  <c r="Q1836" i="1"/>
  <c r="R1836" i="1"/>
  <c r="S1836" i="1"/>
  <c r="T1836" i="1"/>
  <c r="K1837" i="1"/>
  <c r="L1837" i="1"/>
  <c r="Q1837" i="1"/>
  <c r="R1837" i="1"/>
  <c r="S1837" i="1"/>
  <c r="T1837" i="1"/>
  <c r="K1838" i="1"/>
  <c r="L1838" i="1"/>
  <c r="Q1838" i="1"/>
  <c r="R1838" i="1"/>
  <c r="S1838" i="1"/>
  <c r="T1838" i="1"/>
  <c r="K1839" i="1"/>
  <c r="L1839" i="1"/>
  <c r="Q1839" i="1"/>
  <c r="R1839" i="1"/>
  <c r="S1839" i="1"/>
  <c r="T1839" i="1"/>
  <c r="K1840" i="1"/>
  <c r="L1840" i="1"/>
  <c r="Q1840" i="1"/>
  <c r="R1840" i="1"/>
  <c r="S1840" i="1"/>
  <c r="T1840" i="1"/>
  <c r="K1841" i="1"/>
  <c r="L1841" i="1"/>
  <c r="Q1841" i="1"/>
  <c r="R1841" i="1"/>
  <c r="S1841" i="1"/>
  <c r="T1841" i="1"/>
  <c r="K1842" i="1"/>
  <c r="L1842" i="1"/>
  <c r="Q1842" i="1"/>
  <c r="R1842" i="1"/>
  <c r="S1842" i="1"/>
  <c r="T1842" i="1"/>
  <c r="K1843" i="1"/>
  <c r="L1843" i="1"/>
  <c r="Q1843" i="1"/>
  <c r="R1843" i="1"/>
  <c r="S1843" i="1"/>
  <c r="T1843" i="1"/>
  <c r="K1844" i="1"/>
  <c r="L1844" i="1"/>
  <c r="Q1844" i="1"/>
  <c r="R1844" i="1"/>
  <c r="S1844" i="1"/>
  <c r="T1844" i="1"/>
  <c r="K1845" i="1"/>
  <c r="L1845" i="1"/>
  <c r="Q1845" i="1"/>
  <c r="R1845" i="1"/>
  <c r="S1845" i="1"/>
  <c r="T1845" i="1"/>
  <c r="K1846" i="1"/>
  <c r="L1846" i="1"/>
  <c r="Q1846" i="1"/>
  <c r="R1846" i="1"/>
  <c r="S1846" i="1"/>
  <c r="T1846" i="1"/>
  <c r="K1847" i="1"/>
  <c r="L1847" i="1"/>
  <c r="Q1847" i="1"/>
  <c r="R1847" i="1"/>
  <c r="S1847" i="1"/>
  <c r="T1847" i="1"/>
  <c r="K1848" i="1"/>
  <c r="L1848" i="1"/>
  <c r="Q1848" i="1"/>
  <c r="R1848" i="1"/>
  <c r="S1848" i="1"/>
  <c r="T1848" i="1"/>
  <c r="K1849" i="1"/>
  <c r="L1849" i="1"/>
  <c r="Q1849" i="1"/>
  <c r="R1849" i="1"/>
  <c r="S1849" i="1"/>
  <c r="T1849" i="1"/>
  <c r="K1850" i="1"/>
  <c r="L1850" i="1"/>
  <c r="Q1850" i="1"/>
  <c r="R1850" i="1"/>
  <c r="S1850" i="1"/>
  <c r="T1850" i="1"/>
  <c r="K1851" i="1"/>
  <c r="L1851" i="1"/>
  <c r="Q1851" i="1"/>
  <c r="R1851" i="1"/>
  <c r="S1851" i="1"/>
  <c r="T1851" i="1"/>
  <c r="K1852" i="1"/>
  <c r="L1852" i="1"/>
  <c r="Q1852" i="1"/>
  <c r="R1852" i="1"/>
  <c r="S1852" i="1"/>
  <c r="T1852" i="1"/>
  <c r="K1853" i="1"/>
  <c r="L1853" i="1"/>
  <c r="Q1853" i="1"/>
  <c r="R1853" i="1"/>
  <c r="S1853" i="1"/>
  <c r="T1853" i="1"/>
  <c r="K1854" i="1"/>
  <c r="L1854" i="1"/>
  <c r="Q1854" i="1"/>
  <c r="R1854" i="1"/>
  <c r="S1854" i="1"/>
  <c r="T1854" i="1"/>
  <c r="K1855" i="1"/>
  <c r="L1855" i="1"/>
  <c r="Q1855" i="1"/>
  <c r="R1855" i="1"/>
  <c r="S1855" i="1"/>
  <c r="T1855" i="1"/>
  <c r="K1856" i="1"/>
  <c r="L1856" i="1"/>
  <c r="Q1856" i="1"/>
  <c r="R1856" i="1"/>
  <c r="S1856" i="1"/>
  <c r="T1856" i="1"/>
  <c r="K1857" i="1"/>
  <c r="L1857" i="1"/>
  <c r="Q1857" i="1"/>
  <c r="R1857" i="1"/>
  <c r="S1857" i="1"/>
  <c r="T1857" i="1"/>
  <c r="K1858" i="1"/>
  <c r="L1858" i="1"/>
  <c r="Q1858" i="1"/>
  <c r="R1858" i="1"/>
  <c r="S1858" i="1"/>
  <c r="T1858" i="1"/>
  <c r="K1859" i="1"/>
  <c r="L1859" i="1"/>
  <c r="Q1859" i="1"/>
  <c r="R1859" i="1"/>
  <c r="S1859" i="1"/>
  <c r="T1859" i="1"/>
  <c r="K1860" i="1"/>
  <c r="L1860" i="1"/>
  <c r="Q1860" i="1"/>
  <c r="R1860" i="1"/>
  <c r="S1860" i="1"/>
  <c r="T1860" i="1"/>
  <c r="K1861" i="1"/>
  <c r="L1861" i="1"/>
  <c r="Q1861" i="1"/>
  <c r="R1861" i="1"/>
  <c r="S1861" i="1"/>
  <c r="T1861" i="1"/>
  <c r="K1862" i="1"/>
  <c r="L1862" i="1"/>
  <c r="Q1862" i="1"/>
  <c r="R1862" i="1"/>
  <c r="S1862" i="1"/>
  <c r="T1862" i="1"/>
  <c r="K1863" i="1"/>
  <c r="L1863" i="1"/>
  <c r="Q1863" i="1"/>
  <c r="R1863" i="1"/>
  <c r="S1863" i="1"/>
  <c r="T1863" i="1"/>
  <c r="K1864" i="1"/>
  <c r="L1864" i="1"/>
  <c r="Q1864" i="1"/>
  <c r="R1864" i="1"/>
  <c r="S1864" i="1"/>
  <c r="T1864" i="1"/>
  <c r="K1865" i="1"/>
  <c r="L1865" i="1"/>
  <c r="Q1865" i="1"/>
  <c r="R1865" i="1"/>
  <c r="S1865" i="1"/>
  <c r="T1865" i="1"/>
  <c r="K1866" i="1"/>
  <c r="L1866" i="1"/>
  <c r="Q1866" i="1"/>
  <c r="R1866" i="1"/>
  <c r="S1866" i="1"/>
  <c r="T1866" i="1"/>
  <c r="K1867" i="1"/>
  <c r="L1867" i="1"/>
  <c r="Q1867" i="1"/>
  <c r="R1867" i="1"/>
  <c r="S1867" i="1"/>
  <c r="T1867" i="1"/>
  <c r="K1868" i="1"/>
  <c r="L1868" i="1"/>
  <c r="Q1868" i="1"/>
  <c r="R1868" i="1"/>
  <c r="S1868" i="1"/>
  <c r="T1868" i="1"/>
  <c r="K1869" i="1"/>
  <c r="L1869" i="1"/>
  <c r="Q1869" i="1"/>
  <c r="R1869" i="1"/>
  <c r="S1869" i="1"/>
  <c r="T1869" i="1"/>
  <c r="K1870" i="1"/>
  <c r="L1870" i="1"/>
  <c r="Q1870" i="1"/>
  <c r="R1870" i="1"/>
  <c r="S1870" i="1"/>
  <c r="T1870" i="1"/>
  <c r="K1871" i="1"/>
  <c r="L1871" i="1"/>
  <c r="Q1871" i="1"/>
  <c r="R1871" i="1"/>
  <c r="S1871" i="1"/>
  <c r="T1871" i="1"/>
  <c r="K1872" i="1"/>
  <c r="L1872" i="1"/>
  <c r="Q1872" i="1"/>
  <c r="R1872" i="1"/>
  <c r="S1872" i="1"/>
  <c r="T1872" i="1"/>
  <c r="K1873" i="1"/>
  <c r="L1873" i="1"/>
  <c r="Q1873" i="1"/>
  <c r="R1873" i="1"/>
  <c r="S1873" i="1"/>
  <c r="T1873" i="1"/>
  <c r="K1874" i="1"/>
  <c r="L1874" i="1"/>
  <c r="Q1874" i="1"/>
  <c r="R1874" i="1"/>
  <c r="S1874" i="1"/>
  <c r="T1874" i="1"/>
  <c r="K1875" i="1"/>
  <c r="L1875" i="1"/>
  <c r="Q1875" i="1"/>
  <c r="R1875" i="1"/>
  <c r="S1875" i="1"/>
  <c r="T1875" i="1"/>
  <c r="K1876" i="1"/>
  <c r="L1876" i="1"/>
  <c r="Q1876" i="1"/>
  <c r="R1876" i="1"/>
  <c r="S1876" i="1"/>
  <c r="T1876" i="1"/>
  <c r="K1877" i="1"/>
  <c r="L1877" i="1"/>
  <c r="Q1877" i="1"/>
  <c r="R1877" i="1"/>
  <c r="S1877" i="1"/>
  <c r="T1877" i="1"/>
  <c r="K1878" i="1"/>
  <c r="L1878" i="1"/>
  <c r="Q1878" i="1"/>
  <c r="R1878" i="1"/>
  <c r="S1878" i="1"/>
  <c r="T1878" i="1"/>
  <c r="K1879" i="1"/>
  <c r="L1879" i="1"/>
  <c r="Q1879" i="1"/>
  <c r="R1879" i="1"/>
  <c r="S1879" i="1"/>
  <c r="T1879" i="1"/>
  <c r="K1880" i="1"/>
  <c r="L1880" i="1"/>
  <c r="Q1880" i="1"/>
  <c r="R1880" i="1"/>
  <c r="S1880" i="1"/>
  <c r="T1880" i="1"/>
  <c r="K1881" i="1"/>
  <c r="L1881" i="1"/>
  <c r="Q1881" i="1"/>
  <c r="R1881" i="1"/>
  <c r="S1881" i="1"/>
  <c r="T1881" i="1"/>
  <c r="K1882" i="1"/>
  <c r="L1882" i="1"/>
  <c r="Q1882" i="1"/>
  <c r="R1882" i="1"/>
  <c r="S1882" i="1"/>
  <c r="T1882" i="1"/>
  <c r="K1883" i="1"/>
  <c r="L1883" i="1"/>
  <c r="Q1883" i="1"/>
  <c r="R1883" i="1"/>
  <c r="S1883" i="1"/>
  <c r="T1883" i="1"/>
  <c r="K1884" i="1"/>
  <c r="L1884" i="1"/>
  <c r="Q1884" i="1"/>
  <c r="R1884" i="1"/>
  <c r="S1884" i="1"/>
  <c r="T1884" i="1"/>
  <c r="K1885" i="1"/>
  <c r="L1885" i="1"/>
  <c r="Q1885" i="1"/>
  <c r="R1885" i="1"/>
  <c r="S1885" i="1"/>
  <c r="T1885" i="1"/>
  <c r="K1886" i="1"/>
  <c r="L1886" i="1"/>
  <c r="Q1886" i="1"/>
  <c r="R1886" i="1"/>
  <c r="S1886" i="1"/>
  <c r="T1886" i="1"/>
  <c r="K1887" i="1"/>
  <c r="L1887" i="1"/>
  <c r="Q1887" i="1"/>
  <c r="R1887" i="1"/>
  <c r="S1887" i="1"/>
  <c r="T1887" i="1"/>
  <c r="K1888" i="1"/>
  <c r="L1888" i="1"/>
  <c r="Q1888" i="1"/>
  <c r="R1888" i="1"/>
  <c r="S1888" i="1"/>
  <c r="T1888" i="1"/>
  <c r="K1889" i="1"/>
  <c r="L1889" i="1"/>
  <c r="Q1889" i="1"/>
  <c r="R1889" i="1"/>
  <c r="S1889" i="1"/>
  <c r="T1889" i="1"/>
  <c r="K1890" i="1"/>
  <c r="L1890" i="1"/>
  <c r="Q1890" i="1"/>
  <c r="R1890" i="1"/>
  <c r="S1890" i="1"/>
  <c r="T1890" i="1"/>
  <c r="K1891" i="1"/>
  <c r="L1891" i="1"/>
  <c r="Q1891" i="1"/>
  <c r="R1891" i="1"/>
  <c r="S1891" i="1"/>
  <c r="T1891" i="1"/>
  <c r="K1892" i="1"/>
  <c r="L1892" i="1"/>
  <c r="Q1892" i="1"/>
  <c r="R1892" i="1"/>
  <c r="S1892" i="1"/>
  <c r="T1892" i="1"/>
  <c r="K1893" i="1"/>
  <c r="L1893" i="1"/>
  <c r="Q1893" i="1"/>
  <c r="R1893" i="1"/>
  <c r="S1893" i="1"/>
  <c r="T1893" i="1"/>
  <c r="K1894" i="1"/>
  <c r="L1894" i="1"/>
  <c r="Q1894" i="1"/>
  <c r="R1894" i="1"/>
  <c r="S1894" i="1"/>
  <c r="T1894" i="1"/>
  <c r="K1895" i="1"/>
  <c r="L1895" i="1"/>
  <c r="Q1895" i="1"/>
  <c r="R1895" i="1"/>
  <c r="S1895" i="1"/>
  <c r="T1895" i="1"/>
  <c r="K1896" i="1"/>
  <c r="L1896" i="1"/>
  <c r="Q1896" i="1"/>
  <c r="R1896" i="1"/>
  <c r="S1896" i="1"/>
  <c r="T1896" i="1"/>
  <c r="K1897" i="1"/>
  <c r="L1897" i="1"/>
  <c r="Q1897" i="1"/>
  <c r="R1897" i="1"/>
  <c r="S1897" i="1"/>
  <c r="T1897" i="1"/>
  <c r="K1898" i="1"/>
  <c r="L1898" i="1"/>
  <c r="Q1898" i="1"/>
  <c r="R1898" i="1"/>
  <c r="S1898" i="1"/>
  <c r="T1898" i="1"/>
  <c r="K1899" i="1"/>
  <c r="L1899" i="1"/>
  <c r="Q1899" i="1"/>
  <c r="R1899" i="1"/>
  <c r="S1899" i="1"/>
  <c r="T1899" i="1"/>
  <c r="K1900" i="1"/>
  <c r="L1900" i="1"/>
  <c r="Q1900" i="1"/>
  <c r="R1900" i="1"/>
  <c r="S1900" i="1"/>
  <c r="T1900" i="1"/>
  <c r="K1901" i="1"/>
  <c r="L1901" i="1"/>
  <c r="Q1901" i="1"/>
  <c r="R1901" i="1"/>
  <c r="S1901" i="1"/>
  <c r="T1901" i="1"/>
  <c r="K1902" i="1"/>
  <c r="L1902" i="1"/>
  <c r="Q1902" i="1"/>
  <c r="R1902" i="1"/>
  <c r="S1902" i="1"/>
  <c r="T1902" i="1"/>
  <c r="K1903" i="1"/>
  <c r="L1903" i="1"/>
  <c r="Q1903" i="1"/>
  <c r="R1903" i="1"/>
  <c r="S1903" i="1"/>
  <c r="T1903" i="1"/>
  <c r="K1904" i="1"/>
  <c r="L1904" i="1"/>
  <c r="Q1904" i="1"/>
  <c r="R1904" i="1"/>
  <c r="S1904" i="1"/>
  <c r="T1904" i="1"/>
  <c r="K1905" i="1"/>
  <c r="L1905" i="1"/>
  <c r="Q1905" i="1"/>
  <c r="R1905" i="1"/>
  <c r="S1905" i="1"/>
  <c r="T1905" i="1"/>
  <c r="K1906" i="1"/>
  <c r="L1906" i="1"/>
  <c r="Q1906" i="1"/>
  <c r="R1906" i="1"/>
  <c r="S1906" i="1"/>
  <c r="T1906" i="1"/>
  <c r="K1907" i="1"/>
  <c r="L1907" i="1"/>
  <c r="Q1907" i="1"/>
  <c r="R1907" i="1"/>
  <c r="S1907" i="1"/>
  <c r="T1907" i="1"/>
  <c r="K1908" i="1"/>
  <c r="L1908" i="1"/>
  <c r="Q1908" i="1"/>
  <c r="R1908" i="1"/>
  <c r="S1908" i="1"/>
  <c r="T1908" i="1"/>
  <c r="K1909" i="1"/>
  <c r="L1909" i="1"/>
  <c r="Q1909" i="1"/>
  <c r="R1909" i="1"/>
  <c r="S1909" i="1"/>
  <c r="T1909" i="1"/>
  <c r="K1910" i="1"/>
  <c r="L1910" i="1"/>
  <c r="Q1910" i="1"/>
  <c r="R1910" i="1"/>
  <c r="S1910" i="1"/>
  <c r="T1910" i="1"/>
  <c r="K1911" i="1"/>
  <c r="L1911" i="1"/>
  <c r="Q1911" i="1"/>
  <c r="R1911" i="1"/>
  <c r="S1911" i="1"/>
  <c r="T1911" i="1"/>
  <c r="K1912" i="1"/>
  <c r="L1912" i="1"/>
  <c r="Q1912" i="1"/>
  <c r="R1912" i="1"/>
  <c r="S1912" i="1"/>
  <c r="T1912" i="1"/>
  <c r="K1913" i="1"/>
  <c r="L1913" i="1"/>
  <c r="Q1913" i="1"/>
  <c r="R1913" i="1"/>
  <c r="S1913" i="1"/>
  <c r="T1913" i="1"/>
  <c r="K1914" i="1"/>
  <c r="L1914" i="1"/>
  <c r="Q1914" i="1"/>
  <c r="R1914" i="1"/>
  <c r="S1914" i="1"/>
  <c r="T1914" i="1"/>
  <c r="K1915" i="1"/>
  <c r="L1915" i="1"/>
  <c r="Q1915" i="1"/>
  <c r="R1915" i="1"/>
  <c r="S1915" i="1"/>
  <c r="T1915" i="1"/>
  <c r="K1916" i="1"/>
  <c r="L1916" i="1"/>
  <c r="Q1916" i="1"/>
  <c r="R1916" i="1"/>
  <c r="S1916" i="1"/>
  <c r="T1916" i="1"/>
  <c r="K1917" i="1"/>
  <c r="L1917" i="1"/>
  <c r="Q1917" i="1"/>
  <c r="R1917" i="1"/>
  <c r="S1917" i="1"/>
  <c r="T1917" i="1"/>
  <c r="K1918" i="1"/>
  <c r="L1918" i="1"/>
  <c r="Q1918" i="1"/>
  <c r="R1918" i="1"/>
  <c r="S1918" i="1"/>
  <c r="T1918" i="1"/>
  <c r="K1919" i="1"/>
  <c r="L1919" i="1"/>
  <c r="Q1919" i="1"/>
  <c r="R1919" i="1"/>
  <c r="S1919" i="1"/>
  <c r="T1919" i="1"/>
  <c r="K1920" i="1"/>
  <c r="L1920" i="1"/>
  <c r="Q1920" i="1"/>
  <c r="R1920" i="1"/>
  <c r="S1920" i="1"/>
  <c r="T1920" i="1"/>
  <c r="K1921" i="1"/>
  <c r="L1921" i="1"/>
  <c r="Q1921" i="1"/>
  <c r="R1921" i="1"/>
  <c r="S1921" i="1"/>
  <c r="T1921" i="1"/>
  <c r="K1922" i="1"/>
  <c r="L1922" i="1"/>
  <c r="Q1922" i="1"/>
  <c r="R1922" i="1"/>
  <c r="S1922" i="1"/>
  <c r="T1922" i="1"/>
  <c r="K1923" i="1"/>
  <c r="L1923" i="1"/>
  <c r="Q1923" i="1"/>
  <c r="R1923" i="1"/>
  <c r="S1923" i="1"/>
  <c r="T1923" i="1"/>
  <c r="K1924" i="1"/>
  <c r="L1924" i="1"/>
  <c r="Q1924" i="1"/>
  <c r="R1924" i="1"/>
  <c r="S1924" i="1"/>
  <c r="T1924" i="1"/>
  <c r="K1925" i="1"/>
  <c r="L1925" i="1"/>
  <c r="Q1925" i="1"/>
  <c r="R1925" i="1"/>
  <c r="S1925" i="1"/>
  <c r="T1925" i="1"/>
  <c r="K1926" i="1"/>
  <c r="L1926" i="1"/>
  <c r="Q1926" i="1"/>
  <c r="R1926" i="1"/>
  <c r="S1926" i="1"/>
  <c r="T1926" i="1"/>
  <c r="K1927" i="1"/>
  <c r="L1927" i="1"/>
  <c r="Q1927" i="1"/>
  <c r="R1927" i="1"/>
  <c r="S1927" i="1"/>
  <c r="T1927" i="1"/>
  <c r="K1928" i="1"/>
  <c r="L1928" i="1"/>
  <c r="Q1928" i="1"/>
  <c r="R1928" i="1"/>
  <c r="S1928" i="1"/>
  <c r="T1928" i="1"/>
  <c r="K1929" i="1"/>
  <c r="L1929" i="1"/>
  <c r="Q1929" i="1"/>
  <c r="R1929" i="1"/>
  <c r="S1929" i="1"/>
  <c r="T1929" i="1"/>
  <c r="K1930" i="1"/>
  <c r="L1930" i="1"/>
  <c r="Q1930" i="1"/>
  <c r="R1930" i="1"/>
  <c r="S1930" i="1"/>
  <c r="T1930" i="1"/>
  <c r="K1931" i="1"/>
  <c r="L1931" i="1"/>
  <c r="Q1931" i="1"/>
  <c r="R1931" i="1"/>
  <c r="S1931" i="1"/>
  <c r="T1931" i="1"/>
  <c r="K1932" i="1"/>
  <c r="L1932" i="1"/>
  <c r="Q1932" i="1"/>
  <c r="R1932" i="1"/>
  <c r="S1932" i="1"/>
  <c r="T1932" i="1"/>
  <c r="K1933" i="1"/>
  <c r="L1933" i="1"/>
  <c r="Q1933" i="1"/>
  <c r="R1933" i="1"/>
  <c r="S1933" i="1"/>
  <c r="T1933" i="1"/>
  <c r="K1934" i="1"/>
  <c r="L1934" i="1"/>
  <c r="Q1934" i="1"/>
  <c r="R1934" i="1"/>
  <c r="S1934" i="1"/>
  <c r="T1934" i="1"/>
  <c r="K1935" i="1"/>
  <c r="L1935" i="1"/>
  <c r="Q1935" i="1"/>
  <c r="R1935" i="1"/>
  <c r="S1935" i="1"/>
  <c r="T1935" i="1"/>
  <c r="K1936" i="1"/>
  <c r="L1936" i="1"/>
  <c r="Q1936" i="1"/>
  <c r="R1936" i="1"/>
  <c r="S1936" i="1"/>
  <c r="T1936" i="1"/>
  <c r="K1937" i="1"/>
  <c r="L1937" i="1"/>
  <c r="Q1937" i="1"/>
  <c r="R1937" i="1"/>
  <c r="S1937" i="1"/>
  <c r="T1937" i="1"/>
  <c r="K1938" i="1"/>
  <c r="L1938" i="1"/>
  <c r="Q1938" i="1"/>
  <c r="R1938" i="1"/>
  <c r="S1938" i="1"/>
  <c r="T1938" i="1"/>
  <c r="K1939" i="1"/>
  <c r="L1939" i="1"/>
  <c r="Q1939" i="1"/>
  <c r="R1939" i="1"/>
  <c r="S1939" i="1"/>
  <c r="T1939" i="1"/>
  <c r="K1940" i="1"/>
  <c r="L1940" i="1"/>
  <c r="Q1940" i="1"/>
  <c r="R1940" i="1"/>
  <c r="S1940" i="1"/>
  <c r="T1940" i="1"/>
  <c r="K1941" i="1"/>
  <c r="L1941" i="1"/>
  <c r="Q1941" i="1"/>
  <c r="R1941" i="1"/>
  <c r="S1941" i="1"/>
  <c r="T1941" i="1"/>
  <c r="K1942" i="1"/>
  <c r="L1942" i="1"/>
  <c r="Q1942" i="1"/>
  <c r="R1942" i="1"/>
  <c r="S1942" i="1"/>
  <c r="T1942" i="1"/>
  <c r="K1943" i="1"/>
  <c r="L1943" i="1"/>
  <c r="Q1943" i="1"/>
  <c r="R1943" i="1"/>
  <c r="S1943" i="1"/>
  <c r="T1943" i="1"/>
  <c r="K1944" i="1"/>
  <c r="L1944" i="1"/>
  <c r="Q1944" i="1"/>
  <c r="R1944" i="1"/>
  <c r="S1944" i="1"/>
  <c r="T1944" i="1"/>
  <c r="K1945" i="1"/>
  <c r="L1945" i="1"/>
  <c r="Q1945" i="1"/>
  <c r="R1945" i="1"/>
  <c r="S1945" i="1"/>
  <c r="T1945" i="1"/>
  <c r="K1946" i="1"/>
  <c r="L1946" i="1"/>
  <c r="Q1946" i="1"/>
  <c r="R1946" i="1"/>
  <c r="S1946" i="1"/>
  <c r="T1946" i="1"/>
  <c r="K1947" i="1"/>
  <c r="L1947" i="1"/>
  <c r="Q1947" i="1"/>
  <c r="R1947" i="1"/>
  <c r="S1947" i="1"/>
  <c r="T1947" i="1"/>
  <c r="K1948" i="1"/>
  <c r="L1948" i="1"/>
  <c r="Q1948" i="1"/>
  <c r="R1948" i="1"/>
  <c r="S1948" i="1"/>
  <c r="T1948" i="1"/>
  <c r="K1949" i="1"/>
  <c r="L1949" i="1"/>
  <c r="Q1949" i="1"/>
  <c r="R1949" i="1"/>
  <c r="S1949" i="1"/>
  <c r="T1949" i="1"/>
  <c r="K1950" i="1"/>
  <c r="L1950" i="1"/>
  <c r="Q1950" i="1"/>
  <c r="R1950" i="1"/>
  <c r="S1950" i="1"/>
  <c r="T1950" i="1"/>
  <c r="K1951" i="1"/>
  <c r="L1951" i="1"/>
  <c r="Q1951" i="1"/>
  <c r="R1951" i="1"/>
  <c r="S1951" i="1"/>
  <c r="T1951" i="1"/>
  <c r="K1952" i="1"/>
  <c r="L1952" i="1"/>
  <c r="Q1952" i="1"/>
  <c r="R1952" i="1"/>
  <c r="S1952" i="1"/>
  <c r="T1952" i="1"/>
  <c r="K1953" i="1"/>
  <c r="L1953" i="1"/>
  <c r="Q1953" i="1"/>
  <c r="R1953" i="1"/>
  <c r="S1953" i="1"/>
  <c r="T1953" i="1"/>
  <c r="K1954" i="1"/>
  <c r="L1954" i="1"/>
  <c r="Q1954" i="1"/>
  <c r="R1954" i="1"/>
  <c r="S1954" i="1"/>
  <c r="T1954" i="1"/>
  <c r="K1955" i="1"/>
  <c r="L1955" i="1"/>
  <c r="Q1955" i="1"/>
  <c r="R1955" i="1"/>
  <c r="S1955" i="1"/>
  <c r="T1955" i="1"/>
  <c r="K1956" i="1"/>
  <c r="L1956" i="1"/>
  <c r="Q1956" i="1"/>
  <c r="R1956" i="1"/>
  <c r="S1956" i="1"/>
  <c r="T1956" i="1"/>
  <c r="K1957" i="1"/>
  <c r="L1957" i="1"/>
  <c r="Q1957" i="1"/>
  <c r="R1957" i="1"/>
  <c r="S1957" i="1"/>
  <c r="T1957" i="1"/>
  <c r="K1958" i="1"/>
  <c r="L1958" i="1"/>
  <c r="Q1958" i="1"/>
  <c r="R1958" i="1"/>
  <c r="S1958" i="1"/>
  <c r="T1958" i="1"/>
  <c r="K1959" i="1"/>
  <c r="L1959" i="1"/>
  <c r="Q1959" i="1"/>
  <c r="R1959" i="1"/>
  <c r="S1959" i="1"/>
  <c r="T1959" i="1"/>
  <c r="K1960" i="1"/>
  <c r="L1960" i="1"/>
  <c r="Q1960" i="1"/>
  <c r="R1960" i="1"/>
  <c r="S1960" i="1"/>
  <c r="T1960" i="1"/>
  <c r="K1961" i="1"/>
  <c r="L1961" i="1"/>
  <c r="Q1961" i="1"/>
  <c r="R1961" i="1"/>
  <c r="S1961" i="1"/>
  <c r="T1961" i="1"/>
  <c r="K1962" i="1"/>
  <c r="L1962" i="1"/>
  <c r="Q1962" i="1"/>
  <c r="R1962" i="1"/>
  <c r="S1962" i="1"/>
  <c r="T1962" i="1"/>
  <c r="K1963" i="1"/>
  <c r="L1963" i="1"/>
  <c r="Q1963" i="1"/>
  <c r="R1963" i="1"/>
  <c r="S1963" i="1"/>
  <c r="T1963" i="1"/>
  <c r="K1964" i="1"/>
  <c r="L1964" i="1"/>
  <c r="Q1964" i="1"/>
  <c r="R1964" i="1"/>
  <c r="S1964" i="1"/>
  <c r="T1964" i="1"/>
  <c r="K1965" i="1"/>
  <c r="L1965" i="1"/>
  <c r="Q1965" i="1"/>
  <c r="R1965" i="1"/>
  <c r="S1965" i="1"/>
  <c r="T1965" i="1"/>
  <c r="K1966" i="1"/>
  <c r="L1966" i="1"/>
  <c r="Q1966" i="1"/>
  <c r="R1966" i="1"/>
  <c r="S1966" i="1"/>
  <c r="T1966" i="1"/>
  <c r="K1967" i="1"/>
  <c r="L1967" i="1"/>
  <c r="Q1967" i="1"/>
  <c r="R1967" i="1"/>
  <c r="S1967" i="1"/>
  <c r="T1967" i="1"/>
  <c r="K1968" i="1"/>
  <c r="L1968" i="1"/>
  <c r="Q1968" i="1"/>
  <c r="R1968" i="1"/>
  <c r="S1968" i="1"/>
  <c r="T1968" i="1"/>
  <c r="K1969" i="1"/>
  <c r="L1969" i="1"/>
  <c r="Q1969" i="1"/>
  <c r="R1969" i="1"/>
  <c r="S1969" i="1"/>
  <c r="T1969" i="1"/>
  <c r="K1970" i="1"/>
  <c r="L1970" i="1"/>
  <c r="Q1970" i="1"/>
  <c r="R1970" i="1"/>
  <c r="S1970" i="1"/>
  <c r="T1970" i="1"/>
  <c r="K1971" i="1"/>
  <c r="L1971" i="1"/>
  <c r="Q1971" i="1"/>
  <c r="R1971" i="1"/>
  <c r="S1971" i="1"/>
  <c r="T1971" i="1"/>
  <c r="K1972" i="1"/>
  <c r="L1972" i="1"/>
  <c r="Q1972" i="1"/>
  <c r="R1972" i="1"/>
  <c r="S1972" i="1"/>
  <c r="T1972" i="1"/>
  <c r="K1973" i="1"/>
  <c r="L1973" i="1"/>
  <c r="Q1973" i="1"/>
  <c r="R1973" i="1"/>
  <c r="S1973" i="1"/>
  <c r="T1973" i="1"/>
  <c r="K1974" i="1"/>
  <c r="L1974" i="1"/>
  <c r="Q1974" i="1"/>
  <c r="R1974" i="1"/>
  <c r="S1974" i="1"/>
  <c r="T1974" i="1"/>
  <c r="K1975" i="1"/>
  <c r="L1975" i="1"/>
  <c r="Q1975" i="1"/>
  <c r="R1975" i="1"/>
  <c r="S1975" i="1"/>
  <c r="T1975" i="1"/>
  <c r="K1976" i="1"/>
  <c r="L1976" i="1"/>
  <c r="Q1976" i="1"/>
  <c r="R1976" i="1"/>
  <c r="S1976" i="1"/>
  <c r="T1976" i="1"/>
  <c r="K1977" i="1"/>
  <c r="L1977" i="1"/>
  <c r="Q1977" i="1"/>
  <c r="R1977" i="1"/>
  <c r="S1977" i="1"/>
  <c r="T1977" i="1"/>
  <c r="K1978" i="1"/>
  <c r="L1978" i="1"/>
  <c r="Q1978" i="1"/>
  <c r="R1978" i="1"/>
  <c r="S1978" i="1"/>
  <c r="T1978" i="1"/>
  <c r="K1979" i="1"/>
  <c r="L1979" i="1"/>
  <c r="Q1979" i="1"/>
  <c r="R1979" i="1"/>
  <c r="S1979" i="1"/>
  <c r="T1979" i="1"/>
  <c r="K1980" i="1"/>
  <c r="L1980" i="1"/>
  <c r="Q1980" i="1"/>
  <c r="R1980" i="1"/>
  <c r="S1980" i="1"/>
  <c r="T1980" i="1"/>
  <c r="K1981" i="1"/>
  <c r="L1981" i="1"/>
  <c r="Q1981" i="1"/>
  <c r="R1981" i="1"/>
  <c r="S1981" i="1"/>
  <c r="T1981" i="1"/>
  <c r="K1982" i="1"/>
  <c r="L1982" i="1"/>
  <c r="Q1982" i="1"/>
  <c r="R1982" i="1"/>
  <c r="S1982" i="1"/>
  <c r="T1982" i="1"/>
  <c r="K1983" i="1"/>
  <c r="L1983" i="1"/>
  <c r="Q1983" i="1"/>
  <c r="R1983" i="1"/>
  <c r="S1983" i="1"/>
  <c r="T1983" i="1"/>
  <c r="K1984" i="1"/>
  <c r="L1984" i="1"/>
  <c r="Q1984" i="1"/>
  <c r="R1984" i="1"/>
  <c r="S1984" i="1"/>
  <c r="T1984" i="1"/>
  <c r="K1985" i="1"/>
  <c r="L1985" i="1"/>
  <c r="Q1985" i="1"/>
  <c r="R1985" i="1"/>
  <c r="S1985" i="1"/>
  <c r="T1985" i="1"/>
  <c r="K1986" i="1"/>
  <c r="L1986" i="1"/>
  <c r="Q1986" i="1"/>
  <c r="R1986" i="1"/>
  <c r="S1986" i="1"/>
  <c r="T1986" i="1"/>
  <c r="K1987" i="1"/>
  <c r="L1987" i="1"/>
  <c r="Q1987" i="1"/>
  <c r="R1987" i="1"/>
  <c r="S1987" i="1"/>
  <c r="T1987" i="1"/>
  <c r="K1988" i="1"/>
  <c r="L1988" i="1"/>
  <c r="Q1988" i="1"/>
  <c r="R1988" i="1"/>
  <c r="S1988" i="1"/>
  <c r="T1988" i="1"/>
  <c r="K1989" i="1"/>
  <c r="L1989" i="1"/>
  <c r="Q1989" i="1"/>
  <c r="R1989" i="1"/>
  <c r="S1989" i="1"/>
  <c r="T1989" i="1"/>
  <c r="K1990" i="1"/>
  <c r="L1990" i="1"/>
  <c r="Q1990" i="1"/>
  <c r="R1990" i="1"/>
  <c r="S1990" i="1"/>
  <c r="T1990" i="1"/>
  <c r="K1991" i="1"/>
  <c r="L1991" i="1"/>
  <c r="Q1991" i="1"/>
  <c r="R1991" i="1"/>
  <c r="S1991" i="1"/>
  <c r="T1991" i="1"/>
  <c r="K1992" i="1"/>
  <c r="L1992" i="1"/>
  <c r="Q1992" i="1"/>
  <c r="R1992" i="1"/>
  <c r="S1992" i="1"/>
  <c r="T1992" i="1"/>
  <c r="K1993" i="1"/>
  <c r="L1993" i="1"/>
  <c r="Q1993" i="1"/>
  <c r="R1993" i="1"/>
  <c r="S1993" i="1"/>
  <c r="T1993" i="1"/>
  <c r="K1994" i="1"/>
  <c r="L1994" i="1"/>
  <c r="Q1994" i="1"/>
  <c r="R1994" i="1"/>
  <c r="S1994" i="1"/>
  <c r="T1994" i="1"/>
  <c r="K1995" i="1"/>
  <c r="L1995" i="1"/>
  <c r="Q1995" i="1"/>
  <c r="R1995" i="1"/>
  <c r="S1995" i="1"/>
  <c r="T1995" i="1"/>
  <c r="K1996" i="1"/>
  <c r="L1996" i="1"/>
  <c r="Q1996" i="1"/>
  <c r="R1996" i="1"/>
  <c r="S1996" i="1"/>
  <c r="T1996" i="1"/>
  <c r="K1997" i="1"/>
  <c r="L1997" i="1"/>
  <c r="Q1997" i="1"/>
  <c r="R1997" i="1"/>
  <c r="S1997" i="1"/>
  <c r="T1997" i="1"/>
  <c r="K1998" i="1"/>
  <c r="L1998" i="1"/>
  <c r="Q1998" i="1"/>
  <c r="R1998" i="1"/>
  <c r="S1998" i="1"/>
  <c r="T1998" i="1"/>
  <c r="K1999" i="1"/>
  <c r="L1999" i="1"/>
  <c r="Q1999" i="1"/>
  <c r="R1999" i="1"/>
  <c r="S1999" i="1"/>
  <c r="T1999" i="1"/>
  <c r="K2000" i="1"/>
  <c r="L2000" i="1"/>
  <c r="Q2000" i="1"/>
  <c r="R2000" i="1"/>
  <c r="S2000" i="1"/>
  <c r="T2000" i="1"/>
  <c r="K2001" i="1"/>
  <c r="L2001" i="1"/>
  <c r="Q2001" i="1"/>
  <c r="R2001" i="1"/>
  <c r="S2001" i="1"/>
  <c r="T2001" i="1"/>
  <c r="K2002" i="1"/>
  <c r="L2002" i="1"/>
  <c r="Q2002" i="1"/>
  <c r="R2002" i="1"/>
  <c r="S2002" i="1"/>
  <c r="T2002" i="1"/>
  <c r="K2003" i="1"/>
  <c r="L2003" i="1"/>
  <c r="Q2003" i="1"/>
  <c r="R2003" i="1"/>
  <c r="S2003" i="1"/>
  <c r="T2003" i="1"/>
  <c r="K2004" i="1"/>
  <c r="L2004" i="1"/>
  <c r="Q2004" i="1"/>
  <c r="R2004" i="1"/>
  <c r="S2004" i="1"/>
  <c r="T2004" i="1"/>
  <c r="K2005" i="1"/>
  <c r="L2005" i="1"/>
  <c r="Q2005" i="1"/>
  <c r="R2005" i="1"/>
  <c r="S2005" i="1"/>
  <c r="T2005" i="1"/>
  <c r="K2006" i="1"/>
  <c r="L2006" i="1"/>
  <c r="Q2006" i="1"/>
  <c r="R2006" i="1"/>
  <c r="S2006" i="1"/>
  <c r="T2006" i="1"/>
  <c r="K2007" i="1"/>
  <c r="L2007" i="1"/>
  <c r="Q2007" i="1"/>
  <c r="R2007" i="1"/>
  <c r="S2007" i="1"/>
  <c r="T2007" i="1"/>
  <c r="K2008" i="1"/>
  <c r="L2008" i="1"/>
  <c r="Q2008" i="1"/>
  <c r="R2008" i="1"/>
  <c r="S2008" i="1"/>
  <c r="T2008" i="1"/>
  <c r="K2009" i="1"/>
  <c r="L2009" i="1"/>
  <c r="Q2009" i="1"/>
  <c r="R2009" i="1"/>
  <c r="S2009" i="1"/>
  <c r="T2009" i="1"/>
  <c r="K2010" i="1"/>
  <c r="L2010" i="1"/>
  <c r="Q2010" i="1"/>
  <c r="R2010" i="1"/>
  <c r="S2010" i="1"/>
  <c r="T2010" i="1"/>
  <c r="K2011" i="1"/>
  <c r="L2011" i="1"/>
  <c r="Q2011" i="1"/>
  <c r="R2011" i="1"/>
  <c r="S2011" i="1"/>
  <c r="T2011" i="1"/>
  <c r="K2012" i="1"/>
  <c r="L2012" i="1"/>
  <c r="Q2012" i="1"/>
  <c r="R2012" i="1"/>
  <c r="S2012" i="1"/>
  <c r="T2012" i="1"/>
  <c r="K2013" i="1"/>
  <c r="L2013" i="1"/>
  <c r="Q2013" i="1"/>
  <c r="R2013" i="1"/>
  <c r="S2013" i="1"/>
  <c r="T2013" i="1"/>
  <c r="K2014" i="1"/>
  <c r="L2014" i="1"/>
  <c r="Q2014" i="1"/>
  <c r="R2014" i="1"/>
  <c r="S2014" i="1"/>
  <c r="T2014" i="1"/>
  <c r="K2015" i="1"/>
  <c r="L2015" i="1"/>
  <c r="Q2015" i="1"/>
  <c r="R2015" i="1"/>
  <c r="S2015" i="1"/>
  <c r="T2015" i="1"/>
  <c r="K2016" i="1"/>
  <c r="L2016" i="1"/>
  <c r="Q2016" i="1"/>
  <c r="R2016" i="1"/>
  <c r="S2016" i="1"/>
  <c r="T2016" i="1"/>
  <c r="K2017" i="1"/>
  <c r="L2017" i="1"/>
  <c r="Q2017" i="1"/>
  <c r="R2017" i="1"/>
  <c r="S2017" i="1"/>
  <c r="T2017" i="1"/>
  <c r="K2018" i="1"/>
  <c r="L2018" i="1"/>
  <c r="Q2018" i="1"/>
  <c r="R2018" i="1"/>
  <c r="S2018" i="1"/>
  <c r="T2018" i="1"/>
  <c r="K2019" i="1"/>
  <c r="L2019" i="1"/>
  <c r="Q2019" i="1"/>
  <c r="R2019" i="1"/>
  <c r="S2019" i="1"/>
  <c r="T2019" i="1"/>
  <c r="K2020" i="1"/>
  <c r="L2020" i="1"/>
  <c r="Q2020" i="1"/>
  <c r="R2020" i="1"/>
  <c r="S2020" i="1"/>
  <c r="T2020" i="1"/>
  <c r="K2021" i="1"/>
  <c r="L2021" i="1"/>
  <c r="Q2021" i="1"/>
  <c r="R2021" i="1"/>
  <c r="S2021" i="1"/>
  <c r="T2021" i="1"/>
  <c r="K2022" i="1"/>
  <c r="L2022" i="1"/>
  <c r="Q2022" i="1"/>
  <c r="R2022" i="1"/>
  <c r="S2022" i="1"/>
  <c r="T2022" i="1"/>
  <c r="K2023" i="1"/>
  <c r="L2023" i="1"/>
  <c r="Q2023" i="1"/>
  <c r="R2023" i="1"/>
  <c r="S2023" i="1"/>
  <c r="T2023" i="1"/>
  <c r="K2024" i="1"/>
  <c r="L2024" i="1"/>
  <c r="Q2024" i="1"/>
  <c r="R2024" i="1"/>
  <c r="S2024" i="1"/>
  <c r="T2024" i="1"/>
  <c r="K2025" i="1"/>
  <c r="L2025" i="1"/>
  <c r="Q2025" i="1"/>
  <c r="R2025" i="1"/>
  <c r="S2025" i="1"/>
  <c r="T2025" i="1"/>
  <c r="K2026" i="1"/>
  <c r="L2026" i="1"/>
  <c r="Q2026" i="1"/>
  <c r="R2026" i="1"/>
  <c r="S2026" i="1"/>
  <c r="T2026" i="1"/>
  <c r="K2027" i="1"/>
  <c r="L2027" i="1"/>
  <c r="Q2027" i="1"/>
  <c r="R2027" i="1"/>
  <c r="S2027" i="1"/>
  <c r="T2027" i="1"/>
  <c r="K2028" i="1"/>
  <c r="L2028" i="1"/>
  <c r="Q2028" i="1"/>
  <c r="R2028" i="1"/>
  <c r="S2028" i="1"/>
  <c r="T2028" i="1"/>
  <c r="K2029" i="1"/>
  <c r="L2029" i="1"/>
  <c r="Q2029" i="1"/>
  <c r="R2029" i="1"/>
  <c r="S2029" i="1"/>
  <c r="T2029" i="1"/>
  <c r="K2030" i="1"/>
  <c r="L2030" i="1"/>
  <c r="Q2030" i="1"/>
  <c r="R2030" i="1"/>
  <c r="S2030" i="1"/>
  <c r="T2030" i="1"/>
  <c r="K2031" i="1"/>
  <c r="L2031" i="1"/>
  <c r="Q2031" i="1"/>
  <c r="R2031" i="1"/>
  <c r="S2031" i="1"/>
  <c r="T2031" i="1"/>
  <c r="K2032" i="1"/>
  <c r="L2032" i="1"/>
  <c r="Q2032" i="1"/>
  <c r="R2032" i="1"/>
  <c r="S2032" i="1"/>
  <c r="T2032" i="1"/>
  <c r="K2033" i="1"/>
  <c r="L2033" i="1"/>
  <c r="Q2033" i="1"/>
  <c r="R2033" i="1"/>
  <c r="S2033" i="1"/>
  <c r="T2033" i="1"/>
  <c r="K2034" i="1"/>
  <c r="L2034" i="1"/>
  <c r="Q2034" i="1"/>
  <c r="R2034" i="1"/>
  <c r="S2034" i="1"/>
  <c r="T2034" i="1"/>
  <c r="K2035" i="1"/>
  <c r="L2035" i="1"/>
  <c r="Q2035" i="1"/>
  <c r="R2035" i="1"/>
  <c r="S2035" i="1"/>
  <c r="T2035" i="1"/>
  <c r="K2036" i="1"/>
  <c r="L2036" i="1"/>
  <c r="Q2036" i="1"/>
  <c r="R2036" i="1"/>
  <c r="S2036" i="1"/>
  <c r="T2036" i="1"/>
  <c r="K2037" i="1"/>
  <c r="L2037" i="1"/>
  <c r="Q2037" i="1"/>
  <c r="R2037" i="1"/>
  <c r="S2037" i="1"/>
  <c r="T2037" i="1"/>
  <c r="K2038" i="1"/>
  <c r="L2038" i="1"/>
  <c r="Q2038" i="1"/>
  <c r="R2038" i="1"/>
  <c r="S2038" i="1"/>
  <c r="T2038" i="1"/>
  <c r="K2039" i="1"/>
  <c r="L2039" i="1"/>
  <c r="Q2039" i="1"/>
  <c r="R2039" i="1"/>
  <c r="S2039" i="1"/>
  <c r="T2039" i="1"/>
  <c r="K2040" i="1"/>
  <c r="L2040" i="1"/>
  <c r="Q2040" i="1"/>
  <c r="R2040" i="1"/>
  <c r="S2040" i="1"/>
  <c r="T2040" i="1"/>
  <c r="K2041" i="1"/>
  <c r="L2041" i="1"/>
  <c r="Q2041" i="1"/>
  <c r="R2041" i="1"/>
  <c r="S2041" i="1"/>
  <c r="T2041" i="1"/>
  <c r="K2042" i="1"/>
  <c r="L2042" i="1"/>
  <c r="Q2042" i="1"/>
  <c r="R2042" i="1"/>
  <c r="S2042" i="1"/>
  <c r="T2042" i="1"/>
  <c r="K2043" i="1"/>
  <c r="L2043" i="1"/>
  <c r="Q2043" i="1"/>
  <c r="R2043" i="1"/>
  <c r="S2043" i="1"/>
  <c r="T2043" i="1"/>
  <c r="K2044" i="1"/>
  <c r="L2044" i="1"/>
  <c r="Q2044" i="1"/>
  <c r="R2044" i="1"/>
  <c r="S2044" i="1"/>
  <c r="T2044" i="1"/>
  <c r="K2045" i="1"/>
  <c r="L2045" i="1"/>
  <c r="Q2045" i="1"/>
  <c r="R2045" i="1"/>
  <c r="S2045" i="1"/>
  <c r="T2045" i="1"/>
  <c r="K2046" i="1"/>
  <c r="L2046" i="1"/>
  <c r="Q2046" i="1"/>
  <c r="R2046" i="1"/>
  <c r="S2046" i="1"/>
  <c r="T2046" i="1"/>
  <c r="K2047" i="1"/>
  <c r="L2047" i="1"/>
  <c r="Q2047" i="1"/>
  <c r="R2047" i="1"/>
  <c r="S2047" i="1"/>
  <c r="T2047" i="1"/>
  <c r="K2048" i="1"/>
  <c r="L2048" i="1"/>
  <c r="Q2048" i="1"/>
  <c r="R2048" i="1"/>
  <c r="S2048" i="1"/>
  <c r="T2048" i="1"/>
  <c r="K2049" i="1"/>
  <c r="L2049" i="1"/>
  <c r="Q2049" i="1"/>
  <c r="R2049" i="1"/>
  <c r="S2049" i="1"/>
  <c r="T2049" i="1"/>
  <c r="K2050" i="1"/>
  <c r="L2050" i="1"/>
  <c r="Q2050" i="1"/>
  <c r="R2050" i="1"/>
  <c r="S2050" i="1"/>
  <c r="T2050" i="1"/>
  <c r="K2051" i="1"/>
  <c r="L2051" i="1"/>
  <c r="Q2051" i="1"/>
  <c r="R2051" i="1"/>
  <c r="S2051" i="1"/>
  <c r="T2051" i="1"/>
  <c r="K2052" i="1"/>
  <c r="L2052" i="1"/>
  <c r="Q2052" i="1"/>
  <c r="R2052" i="1"/>
  <c r="S2052" i="1"/>
  <c r="T2052" i="1"/>
  <c r="K2053" i="1"/>
  <c r="L2053" i="1"/>
  <c r="Q2053" i="1"/>
  <c r="R2053" i="1"/>
  <c r="S2053" i="1"/>
  <c r="T2053" i="1"/>
  <c r="K2054" i="1"/>
  <c r="L2054" i="1"/>
  <c r="Q2054" i="1"/>
  <c r="R2054" i="1"/>
  <c r="S2054" i="1"/>
  <c r="T2054" i="1"/>
  <c r="K2055" i="1"/>
  <c r="L2055" i="1"/>
  <c r="Q2055" i="1"/>
  <c r="R2055" i="1"/>
  <c r="S2055" i="1"/>
  <c r="T2055" i="1"/>
  <c r="K2056" i="1"/>
  <c r="L2056" i="1"/>
  <c r="Q2056" i="1"/>
  <c r="R2056" i="1"/>
  <c r="S2056" i="1"/>
  <c r="T2056" i="1"/>
  <c r="K2057" i="1"/>
  <c r="L2057" i="1"/>
  <c r="Q2057" i="1"/>
  <c r="R2057" i="1"/>
  <c r="S2057" i="1"/>
  <c r="T2057" i="1"/>
  <c r="K2058" i="1"/>
  <c r="L2058" i="1"/>
  <c r="Q2058" i="1"/>
  <c r="R2058" i="1"/>
  <c r="S2058" i="1"/>
  <c r="T2058" i="1"/>
  <c r="K2059" i="1"/>
  <c r="L2059" i="1"/>
  <c r="Q2059" i="1"/>
  <c r="R2059" i="1"/>
  <c r="S2059" i="1"/>
  <c r="T2059" i="1"/>
  <c r="K2060" i="1"/>
  <c r="L2060" i="1"/>
  <c r="Q2060" i="1"/>
  <c r="R2060" i="1"/>
  <c r="S2060" i="1"/>
  <c r="T2060" i="1"/>
  <c r="K2061" i="1"/>
  <c r="L2061" i="1"/>
  <c r="Q2061" i="1"/>
  <c r="R2061" i="1"/>
  <c r="S2061" i="1"/>
  <c r="T2061" i="1"/>
  <c r="K2062" i="1"/>
  <c r="L2062" i="1"/>
  <c r="Q2062" i="1"/>
  <c r="R2062" i="1"/>
  <c r="S2062" i="1"/>
  <c r="T2062" i="1"/>
  <c r="K2063" i="1"/>
  <c r="L2063" i="1"/>
  <c r="Q2063" i="1"/>
  <c r="R2063" i="1"/>
  <c r="S2063" i="1"/>
  <c r="T2063" i="1"/>
  <c r="K2064" i="1"/>
  <c r="L2064" i="1"/>
  <c r="Q2064" i="1"/>
  <c r="R2064" i="1"/>
  <c r="S2064" i="1"/>
  <c r="T2064" i="1"/>
  <c r="K2065" i="1"/>
  <c r="L2065" i="1"/>
  <c r="Q2065" i="1"/>
  <c r="R2065" i="1"/>
  <c r="S2065" i="1"/>
  <c r="T2065" i="1"/>
  <c r="K2066" i="1"/>
  <c r="L2066" i="1"/>
  <c r="Q2066" i="1"/>
  <c r="R2066" i="1"/>
  <c r="S2066" i="1"/>
  <c r="T2066" i="1"/>
  <c r="K2067" i="1"/>
  <c r="L2067" i="1"/>
  <c r="Q2067" i="1"/>
  <c r="R2067" i="1"/>
  <c r="S2067" i="1"/>
  <c r="T2067" i="1"/>
  <c r="K2068" i="1"/>
  <c r="L2068" i="1"/>
  <c r="Q2068" i="1"/>
  <c r="R2068" i="1"/>
  <c r="S2068" i="1"/>
  <c r="T2068" i="1"/>
  <c r="K2069" i="1"/>
  <c r="L2069" i="1"/>
  <c r="Q2069" i="1"/>
  <c r="R2069" i="1"/>
  <c r="S2069" i="1"/>
  <c r="T2069" i="1"/>
  <c r="K2070" i="1"/>
  <c r="L2070" i="1"/>
  <c r="Q2070" i="1"/>
  <c r="R2070" i="1"/>
  <c r="S2070" i="1"/>
  <c r="T2070" i="1"/>
  <c r="K2071" i="1"/>
  <c r="L2071" i="1"/>
  <c r="Q2071" i="1"/>
  <c r="R2071" i="1"/>
  <c r="S2071" i="1"/>
  <c r="T2071" i="1"/>
  <c r="K2072" i="1"/>
  <c r="L2072" i="1"/>
  <c r="Q2072" i="1"/>
  <c r="R2072" i="1"/>
  <c r="S2072" i="1"/>
  <c r="T2072" i="1"/>
  <c r="K2073" i="1"/>
  <c r="L2073" i="1"/>
  <c r="Q2073" i="1"/>
  <c r="R2073" i="1"/>
  <c r="S2073" i="1"/>
  <c r="T2073" i="1"/>
  <c r="K2074" i="1"/>
  <c r="L2074" i="1"/>
  <c r="Q2074" i="1"/>
  <c r="R2074" i="1"/>
  <c r="S2074" i="1"/>
  <c r="T2074" i="1"/>
  <c r="K2075" i="1"/>
  <c r="L2075" i="1"/>
  <c r="Q2075" i="1"/>
  <c r="R2075" i="1"/>
  <c r="S2075" i="1"/>
  <c r="T2075" i="1"/>
  <c r="K2076" i="1"/>
  <c r="L2076" i="1"/>
  <c r="Q2076" i="1"/>
  <c r="R2076" i="1"/>
  <c r="S2076" i="1"/>
  <c r="T2076" i="1"/>
  <c r="K2077" i="1"/>
  <c r="L2077" i="1"/>
  <c r="Q2077" i="1"/>
  <c r="R2077" i="1"/>
  <c r="S2077" i="1"/>
  <c r="T2077" i="1"/>
  <c r="K2078" i="1"/>
  <c r="L2078" i="1"/>
  <c r="Q2078" i="1"/>
  <c r="R2078" i="1"/>
  <c r="S2078" i="1"/>
  <c r="T2078" i="1"/>
  <c r="K2079" i="1"/>
  <c r="L2079" i="1"/>
  <c r="Q2079" i="1"/>
  <c r="R2079" i="1"/>
  <c r="S2079" i="1"/>
  <c r="T2079" i="1"/>
  <c r="K2080" i="1"/>
  <c r="L2080" i="1"/>
  <c r="Q2080" i="1"/>
  <c r="R2080" i="1"/>
  <c r="S2080" i="1"/>
  <c r="T2080" i="1"/>
  <c r="K2081" i="1"/>
  <c r="L2081" i="1"/>
  <c r="Q2081" i="1"/>
  <c r="R2081" i="1"/>
  <c r="S2081" i="1"/>
  <c r="T2081" i="1"/>
  <c r="K2082" i="1"/>
  <c r="L2082" i="1"/>
  <c r="Q2082" i="1"/>
  <c r="R2082" i="1"/>
  <c r="S2082" i="1"/>
  <c r="T2082" i="1"/>
  <c r="K2083" i="1"/>
  <c r="L2083" i="1"/>
  <c r="Q2083" i="1"/>
  <c r="R2083" i="1"/>
  <c r="S2083" i="1"/>
  <c r="T2083" i="1"/>
  <c r="K2084" i="1"/>
  <c r="L2084" i="1"/>
  <c r="Q2084" i="1"/>
  <c r="R2084" i="1"/>
  <c r="S2084" i="1"/>
  <c r="T2084" i="1"/>
  <c r="K2085" i="1"/>
  <c r="L2085" i="1"/>
  <c r="Q2085" i="1"/>
  <c r="R2085" i="1"/>
  <c r="S2085" i="1"/>
  <c r="T2085" i="1"/>
  <c r="K2086" i="1"/>
  <c r="L2086" i="1"/>
  <c r="Q2086" i="1"/>
  <c r="R2086" i="1"/>
  <c r="S2086" i="1"/>
  <c r="T2086" i="1"/>
  <c r="K2087" i="1"/>
  <c r="L2087" i="1"/>
  <c r="Q2087" i="1"/>
  <c r="R2087" i="1"/>
  <c r="S2087" i="1"/>
  <c r="T2087" i="1"/>
  <c r="K2088" i="1"/>
  <c r="L2088" i="1"/>
  <c r="Q2088" i="1"/>
  <c r="R2088" i="1"/>
  <c r="S2088" i="1"/>
  <c r="T2088" i="1"/>
  <c r="K2089" i="1"/>
  <c r="L2089" i="1"/>
  <c r="Q2089" i="1"/>
  <c r="R2089" i="1"/>
  <c r="S2089" i="1"/>
  <c r="T2089" i="1"/>
  <c r="K2090" i="1"/>
  <c r="L2090" i="1"/>
  <c r="Q2090" i="1"/>
  <c r="R2090" i="1"/>
  <c r="S2090" i="1"/>
  <c r="T2090" i="1"/>
  <c r="K2091" i="1"/>
  <c r="L2091" i="1"/>
  <c r="Q2091" i="1"/>
  <c r="R2091" i="1"/>
  <c r="S2091" i="1"/>
  <c r="T2091" i="1"/>
  <c r="K2092" i="1"/>
  <c r="L2092" i="1"/>
  <c r="Q2092" i="1"/>
  <c r="R2092" i="1"/>
  <c r="S2092" i="1"/>
  <c r="T2092" i="1"/>
  <c r="K2093" i="1"/>
  <c r="L2093" i="1"/>
  <c r="Q2093" i="1"/>
  <c r="R2093" i="1"/>
  <c r="S2093" i="1"/>
  <c r="T2093" i="1"/>
  <c r="K2094" i="1"/>
  <c r="L2094" i="1"/>
  <c r="Q2094" i="1"/>
  <c r="R2094" i="1"/>
  <c r="S2094" i="1"/>
  <c r="T2094" i="1"/>
  <c r="K2095" i="1"/>
  <c r="L2095" i="1"/>
  <c r="Q2095" i="1"/>
  <c r="R2095" i="1"/>
  <c r="S2095" i="1"/>
  <c r="T2095" i="1"/>
  <c r="K2096" i="1"/>
  <c r="L2096" i="1"/>
  <c r="Q2096" i="1"/>
  <c r="R2096" i="1"/>
  <c r="S2096" i="1"/>
  <c r="T2096" i="1"/>
  <c r="K2097" i="1"/>
  <c r="L2097" i="1"/>
  <c r="Q2097" i="1"/>
  <c r="R2097" i="1"/>
  <c r="S2097" i="1"/>
  <c r="T2097" i="1"/>
  <c r="K2098" i="1"/>
  <c r="L2098" i="1"/>
  <c r="Q2098" i="1"/>
  <c r="R2098" i="1"/>
  <c r="S2098" i="1"/>
  <c r="T2098" i="1"/>
  <c r="K2099" i="1"/>
  <c r="L2099" i="1"/>
  <c r="Q2099" i="1"/>
  <c r="R2099" i="1"/>
  <c r="S2099" i="1"/>
  <c r="T2099" i="1"/>
  <c r="K2100" i="1"/>
  <c r="L2100" i="1"/>
  <c r="Q2100" i="1"/>
  <c r="R2100" i="1"/>
  <c r="S2100" i="1"/>
  <c r="T2100" i="1"/>
  <c r="K2101" i="1"/>
  <c r="L2101" i="1"/>
  <c r="Q2101" i="1"/>
  <c r="R2101" i="1"/>
  <c r="S2101" i="1"/>
  <c r="T2101" i="1"/>
  <c r="K2102" i="1"/>
  <c r="L2102" i="1"/>
  <c r="Q2102" i="1"/>
  <c r="R2102" i="1"/>
  <c r="S2102" i="1"/>
  <c r="T2102" i="1"/>
  <c r="K2103" i="1"/>
  <c r="L2103" i="1"/>
  <c r="Q2103" i="1"/>
  <c r="R2103" i="1"/>
  <c r="S2103" i="1"/>
  <c r="T2103" i="1"/>
  <c r="K2104" i="1"/>
  <c r="L2104" i="1"/>
  <c r="Q2104" i="1"/>
  <c r="R2104" i="1"/>
  <c r="S2104" i="1"/>
  <c r="T2104" i="1"/>
  <c r="K2105" i="1"/>
  <c r="L2105" i="1"/>
  <c r="Q2105" i="1"/>
  <c r="R2105" i="1"/>
  <c r="S2105" i="1"/>
  <c r="T2105" i="1"/>
  <c r="K2106" i="1"/>
  <c r="L2106" i="1"/>
  <c r="Q2106" i="1"/>
  <c r="R2106" i="1"/>
  <c r="S2106" i="1"/>
  <c r="T2106" i="1"/>
  <c r="K2107" i="1"/>
  <c r="L2107" i="1"/>
  <c r="Q2107" i="1"/>
  <c r="R2107" i="1"/>
  <c r="S2107" i="1"/>
  <c r="T2107" i="1"/>
  <c r="K2108" i="1"/>
  <c r="L2108" i="1"/>
  <c r="Q2108" i="1"/>
  <c r="R2108" i="1"/>
  <c r="S2108" i="1"/>
  <c r="T2108" i="1"/>
  <c r="K2109" i="1"/>
  <c r="L2109" i="1"/>
  <c r="Q2109" i="1"/>
  <c r="R2109" i="1"/>
  <c r="S2109" i="1"/>
  <c r="T2109" i="1"/>
  <c r="K2110" i="1"/>
  <c r="L2110" i="1"/>
  <c r="Q2110" i="1"/>
  <c r="R2110" i="1"/>
  <c r="S2110" i="1"/>
  <c r="T2110" i="1"/>
  <c r="K2111" i="1"/>
  <c r="L2111" i="1"/>
  <c r="Q2111" i="1"/>
  <c r="R2111" i="1"/>
  <c r="S2111" i="1"/>
  <c r="T2111" i="1"/>
  <c r="K2112" i="1"/>
  <c r="L2112" i="1"/>
  <c r="Q2112" i="1"/>
  <c r="R2112" i="1"/>
  <c r="S2112" i="1"/>
  <c r="T2112" i="1"/>
  <c r="K2113" i="1"/>
  <c r="L2113" i="1"/>
  <c r="Q2113" i="1"/>
  <c r="R2113" i="1"/>
  <c r="S2113" i="1"/>
  <c r="T2113" i="1"/>
  <c r="K2114" i="1"/>
  <c r="L2114" i="1"/>
  <c r="Q2114" i="1"/>
  <c r="R2114" i="1"/>
  <c r="S2114" i="1"/>
  <c r="T2114" i="1"/>
  <c r="K2115" i="1"/>
  <c r="L2115" i="1"/>
  <c r="Q2115" i="1"/>
  <c r="R2115" i="1"/>
  <c r="S2115" i="1"/>
  <c r="T2115" i="1"/>
  <c r="K2116" i="1"/>
  <c r="L2116" i="1"/>
  <c r="Q2116" i="1"/>
  <c r="R2116" i="1"/>
  <c r="S2116" i="1"/>
  <c r="T2116" i="1"/>
  <c r="K2117" i="1"/>
  <c r="L2117" i="1"/>
  <c r="Q2117" i="1"/>
  <c r="R2117" i="1"/>
  <c r="S2117" i="1"/>
  <c r="T2117" i="1"/>
  <c r="K2118" i="1"/>
  <c r="L2118" i="1"/>
  <c r="Q2118" i="1"/>
  <c r="R2118" i="1"/>
  <c r="S2118" i="1"/>
  <c r="T2118" i="1"/>
  <c r="K2119" i="1"/>
  <c r="L2119" i="1"/>
  <c r="Q2119" i="1"/>
  <c r="R2119" i="1"/>
  <c r="S2119" i="1"/>
  <c r="T2119" i="1"/>
  <c r="K2120" i="1"/>
  <c r="L2120" i="1"/>
  <c r="Q2120" i="1"/>
  <c r="R2120" i="1"/>
  <c r="S2120" i="1"/>
  <c r="T2120" i="1"/>
  <c r="K2121" i="1"/>
  <c r="L2121" i="1"/>
  <c r="Q2121" i="1"/>
  <c r="R2121" i="1"/>
  <c r="S2121" i="1"/>
  <c r="T2121" i="1"/>
  <c r="K2122" i="1"/>
  <c r="L2122" i="1"/>
  <c r="Q2122" i="1"/>
  <c r="R2122" i="1"/>
  <c r="S2122" i="1"/>
  <c r="T2122" i="1"/>
  <c r="K2123" i="1"/>
  <c r="L2123" i="1"/>
  <c r="Q2123" i="1"/>
  <c r="R2123" i="1"/>
  <c r="S2123" i="1"/>
  <c r="T2123" i="1"/>
  <c r="K2124" i="1"/>
  <c r="L2124" i="1"/>
  <c r="Q2124" i="1"/>
  <c r="R2124" i="1"/>
  <c r="S2124" i="1"/>
  <c r="T2124" i="1"/>
  <c r="K2125" i="1"/>
  <c r="L2125" i="1"/>
  <c r="Q2125" i="1"/>
  <c r="R2125" i="1"/>
  <c r="S2125" i="1"/>
  <c r="T2125" i="1"/>
  <c r="K2126" i="1"/>
  <c r="L2126" i="1"/>
  <c r="Q2126" i="1"/>
  <c r="R2126" i="1"/>
  <c r="S2126" i="1"/>
  <c r="T2126" i="1"/>
  <c r="K2127" i="1"/>
  <c r="L2127" i="1"/>
  <c r="Q2127" i="1"/>
  <c r="R2127" i="1"/>
  <c r="S2127" i="1"/>
  <c r="T2127" i="1"/>
  <c r="K2128" i="1"/>
  <c r="L2128" i="1"/>
  <c r="Q2128" i="1"/>
  <c r="R2128" i="1"/>
  <c r="S2128" i="1"/>
  <c r="T2128" i="1"/>
  <c r="K2129" i="1"/>
  <c r="L2129" i="1"/>
  <c r="Q2129" i="1"/>
  <c r="R2129" i="1"/>
  <c r="S2129" i="1"/>
  <c r="T2129" i="1"/>
  <c r="K2130" i="1"/>
  <c r="L2130" i="1"/>
  <c r="Q2130" i="1"/>
  <c r="R2130" i="1"/>
  <c r="S2130" i="1"/>
  <c r="T2130" i="1"/>
  <c r="K2131" i="1"/>
  <c r="L2131" i="1"/>
  <c r="Q2131" i="1"/>
  <c r="R2131" i="1"/>
  <c r="S2131" i="1"/>
  <c r="T2131" i="1"/>
  <c r="K2132" i="1"/>
  <c r="L2132" i="1"/>
  <c r="Q2132" i="1"/>
  <c r="R2132" i="1"/>
  <c r="S2132" i="1"/>
  <c r="T2132" i="1"/>
  <c r="K2133" i="1"/>
  <c r="L2133" i="1"/>
  <c r="Q2133" i="1"/>
  <c r="R2133" i="1"/>
  <c r="S2133" i="1"/>
  <c r="T2133" i="1"/>
  <c r="K2134" i="1"/>
  <c r="L2134" i="1"/>
  <c r="Q2134" i="1"/>
  <c r="R2134" i="1"/>
  <c r="S2134" i="1"/>
  <c r="T2134" i="1"/>
  <c r="K2135" i="1"/>
  <c r="L2135" i="1"/>
  <c r="Q2135" i="1"/>
  <c r="R2135" i="1"/>
  <c r="S2135" i="1"/>
  <c r="T2135" i="1"/>
  <c r="K2136" i="1"/>
  <c r="L2136" i="1"/>
  <c r="Q2136" i="1"/>
  <c r="R2136" i="1"/>
  <c r="S2136" i="1"/>
  <c r="T2136" i="1"/>
  <c r="K2137" i="1"/>
  <c r="L2137" i="1"/>
  <c r="Q2137" i="1"/>
  <c r="R2137" i="1"/>
  <c r="S2137" i="1"/>
  <c r="T2137" i="1"/>
  <c r="K2138" i="1"/>
  <c r="L2138" i="1"/>
  <c r="Q2138" i="1"/>
  <c r="R2138" i="1"/>
  <c r="S2138" i="1"/>
  <c r="T2138" i="1"/>
  <c r="K2139" i="1"/>
  <c r="L2139" i="1"/>
  <c r="Q2139" i="1"/>
  <c r="R2139" i="1"/>
  <c r="S2139" i="1"/>
  <c r="T2139" i="1"/>
  <c r="K2140" i="1"/>
  <c r="L2140" i="1"/>
  <c r="Q2140" i="1"/>
  <c r="R2140" i="1"/>
  <c r="S2140" i="1"/>
  <c r="T2140" i="1"/>
  <c r="K2141" i="1"/>
  <c r="L2141" i="1"/>
  <c r="Q2141" i="1"/>
  <c r="R2141" i="1"/>
  <c r="S2141" i="1"/>
  <c r="T2141" i="1"/>
  <c r="K2142" i="1"/>
  <c r="L2142" i="1"/>
  <c r="Q2142" i="1"/>
  <c r="R2142" i="1"/>
  <c r="S2142" i="1"/>
  <c r="T2142" i="1"/>
  <c r="K2143" i="1"/>
  <c r="L2143" i="1"/>
  <c r="Q2143" i="1"/>
  <c r="R2143" i="1"/>
  <c r="S2143" i="1"/>
  <c r="T2143" i="1"/>
  <c r="K2144" i="1"/>
  <c r="L2144" i="1"/>
  <c r="Q2144" i="1"/>
  <c r="R2144" i="1"/>
  <c r="S2144" i="1"/>
  <c r="T2144" i="1"/>
  <c r="K2145" i="1"/>
  <c r="L2145" i="1"/>
  <c r="Q2145" i="1"/>
  <c r="R2145" i="1"/>
  <c r="S2145" i="1"/>
  <c r="T2145" i="1"/>
  <c r="K2146" i="1"/>
  <c r="L2146" i="1"/>
  <c r="Q2146" i="1"/>
  <c r="R2146" i="1"/>
  <c r="S2146" i="1"/>
  <c r="T2146" i="1"/>
  <c r="K2147" i="1"/>
  <c r="L2147" i="1"/>
  <c r="Q2147" i="1"/>
  <c r="R2147" i="1"/>
  <c r="S2147" i="1"/>
  <c r="T2147" i="1"/>
  <c r="K2148" i="1"/>
  <c r="L2148" i="1"/>
  <c r="Q2148" i="1"/>
  <c r="R2148" i="1"/>
  <c r="S2148" i="1"/>
  <c r="T2148" i="1"/>
  <c r="K2149" i="1"/>
  <c r="L2149" i="1"/>
  <c r="Q2149" i="1"/>
  <c r="R2149" i="1"/>
  <c r="S2149" i="1"/>
  <c r="T2149" i="1"/>
  <c r="K2150" i="1"/>
  <c r="L2150" i="1"/>
  <c r="Q2150" i="1"/>
  <c r="R2150" i="1"/>
  <c r="S2150" i="1"/>
  <c r="T2150" i="1"/>
  <c r="K2151" i="1"/>
  <c r="L2151" i="1"/>
  <c r="Q2151" i="1"/>
  <c r="R2151" i="1"/>
  <c r="S2151" i="1"/>
  <c r="T2151" i="1"/>
  <c r="K2152" i="1"/>
  <c r="L2152" i="1"/>
  <c r="Q2152" i="1"/>
  <c r="R2152" i="1"/>
  <c r="S2152" i="1"/>
  <c r="T2152" i="1"/>
  <c r="K2153" i="1"/>
  <c r="L2153" i="1"/>
  <c r="Q2153" i="1"/>
  <c r="R2153" i="1"/>
  <c r="S2153" i="1"/>
  <c r="T2153" i="1"/>
  <c r="K2154" i="1"/>
  <c r="L2154" i="1"/>
  <c r="Q2154" i="1"/>
  <c r="R2154" i="1"/>
  <c r="S2154" i="1"/>
  <c r="T2154" i="1"/>
  <c r="K2155" i="1"/>
  <c r="L2155" i="1"/>
  <c r="Q2155" i="1"/>
  <c r="R2155" i="1"/>
  <c r="S2155" i="1"/>
  <c r="T2155" i="1"/>
  <c r="K2156" i="1"/>
  <c r="L2156" i="1"/>
  <c r="Q2156" i="1"/>
  <c r="R2156" i="1"/>
  <c r="S2156" i="1"/>
  <c r="T2156" i="1"/>
  <c r="K2157" i="1"/>
  <c r="L2157" i="1"/>
  <c r="Q2157" i="1"/>
  <c r="R2157" i="1"/>
  <c r="S2157" i="1"/>
  <c r="T2157" i="1"/>
  <c r="K2158" i="1"/>
  <c r="L2158" i="1"/>
  <c r="Q2158" i="1"/>
  <c r="R2158" i="1"/>
  <c r="S2158" i="1"/>
  <c r="T2158" i="1"/>
  <c r="K2159" i="1"/>
  <c r="L2159" i="1"/>
  <c r="Q2159" i="1"/>
  <c r="R2159" i="1"/>
  <c r="S2159" i="1"/>
  <c r="T2159" i="1"/>
  <c r="K2160" i="1"/>
  <c r="L2160" i="1"/>
  <c r="Q2160" i="1"/>
  <c r="R2160" i="1"/>
  <c r="S2160" i="1"/>
  <c r="T2160" i="1"/>
  <c r="K2161" i="1"/>
  <c r="L2161" i="1"/>
  <c r="Q2161" i="1"/>
  <c r="R2161" i="1"/>
  <c r="S2161" i="1"/>
  <c r="T2161" i="1"/>
  <c r="K2162" i="1"/>
  <c r="L2162" i="1"/>
  <c r="Q2162" i="1"/>
  <c r="R2162" i="1"/>
  <c r="S2162" i="1"/>
  <c r="T2162" i="1"/>
  <c r="K2163" i="1"/>
  <c r="L2163" i="1"/>
  <c r="Q2163" i="1"/>
  <c r="R2163" i="1"/>
  <c r="S2163" i="1"/>
  <c r="T2163" i="1"/>
  <c r="K2164" i="1"/>
  <c r="L2164" i="1"/>
  <c r="Q2164" i="1"/>
  <c r="R2164" i="1"/>
  <c r="S2164" i="1"/>
  <c r="T2164" i="1"/>
  <c r="K2165" i="1"/>
  <c r="L2165" i="1"/>
  <c r="Q2165" i="1"/>
  <c r="R2165" i="1"/>
  <c r="S2165" i="1"/>
  <c r="T2165" i="1"/>
  <c r="K2166" i="1"/>
  <c r="L2166" i="1"/>
  <c r="Q2166" i="1"/>
  <c r="R2166" i="1"/>
  <c r="S2166" i="1"/>
  <c r="T2166" i="1"/>
  <c r="K2167" i="1"/>
  <c r="L2167" i="1"/>
  <c r="Q2167" i="1"/>
  <c r="R2167" i="1"/>
  <c r="S2167" i="1"/>
  <c r="T2167" i="1"/>
  <c r="K2168" i="1"/>
  <c r="L2168" i="1"/>
  <c r="Q2168" i="1"/>
  <c r="R2168" i="1"/>
  <c r="S2168" i="1"/>
  <c r="T2168" i="1"/>
  <c r="K2169" i="1"/>
  <c r="L2169" i="1"/>
  <c r="Q2169" i="1"/>
  <c r="R2169" i="1"/>
  <c r="S2169" i="1"/>
  <c r="T2169" i="1"/>
  <c r="K2170" i="1"/>
  <c r="L2170" i="1"/>
  <c r="Q2170" i="1"/>
  <c r="R2170" i="1"/>
  <c r="S2170" i="1"/>
  <c r="T2170" i="1"/>
  <c r="K2171" i="1"/>
  <c r="L2171" i="1"/>
  <c r="Q2171" i="1"/>
  <c r="R2171" i="1"/>
  <c r="S2171" i="1"/>
  <c r="T2171" i="1"/>
  <c r="K2172" i="1"/>
  <c r="L2172" i="1"/>
  <c r="Q2172" i="1"/>
  <c r="R2172" i="1"/>
  <c r="S2172" i="1"/>
  <c r="T2172" i="1"/>
  <c r="K2173" i="1"/>
  <c r="L2173" i="1"/>
  <c r="Q2173" i="1"/>
  <c r="R2173" i="1"/>
  <c r="S2173" i="1"/>
  <c r="T2173" i="1"/>
  <c r="K2174" i="1"/>
  <c r="L2174" i="1"/>
  <c r="Q2174" i="1"/>
  <c r="R2174" i="1"/>
  <c r="S2174" i="1"/>
  <c r="T2174" i="1"/>
  <c r="K2175" i="1"/>
  <c r="L2175" i="1"/>
  <c r="Q2175" i="1"/>
  <c r="R2175" i="1"/>
  <c r="S2175" i="1"/>
  <c r="T2175" i="1"/>
  <c r="K2176" i="1"/>
  <c r="L2176" i="1"/>
  <c r="Q2176" i="1"/>
  <c r="R2176" i="1"/>
  <c r="S2176" i="1"/>
  <c r="T2176" i="1"/>
  <c r="K2177" i="1"/>
  <c r="L2177" i="1"/>
  <c r="Q2177" i="1"/>
  <c r="R2177" i="1"/>
  <c r="S2177" i="1"/>
  <c r="T2177" i="1"/>
  <c r="K2178" i="1"/>
  <c r="L2178" i="1"/>
  <c r="Q2178" i="1"/>
  <c r="R2178" i="1"/>
  <c r="S2178" i="1"/>
  <c r="T2178" i="1"/>
  <c r="K2179" i="1"/>
  <c r="L2179" i="1"/>
  <c r="Q2179" i="1"/>
  <c r="R2179" i="1"/>
  <c r="S2179" i="1"/>
  <c r="T2179" i="1"/>
  <c r="K2180" i="1"/>
  <c r="L2180" i="1"/>
  <c r="Q2180" i="1"/>
  <c r="R2180" i="1"/>
  <c r="S2180" i="1"/>
  <c r="T2180" i="1"/>
  <c r="K2181" i="1"/>
  <c r="L2181" i="1"/>
  <c r="Q2181" i="1"/>
  <c r="R2181" i="1"/>
  <c r="S2181" i="1"/>
  <c r="T2181" i="1"/>
  <c r="K2182" i="1"/>
  <c r="L2182" i="1"/>
  <c r="Q2182" i="1"/>
  <c r="R2182" i="1"/>
  <c r="S2182" i="1"/>
  <c r="T2182" i="1"/>
  <c r="K2183" i="1"/>
  <c r="L2183" i="1"/>
  <c r="Q2183" i="1"/>
  <c r="R2183" i="1"/>
  <c r="S2183" i="1"/>
  <c r="T2183" i="1"/>
  <c r="K2184" i="1"/>
  <c r="L2184" i="1"/>
  <c r="Q2184" i="1"/>
  <c r="R2184" i="1"/>
  <c r="S2184" i="1"/>
  <c r="T2184" i="1"/>
  <c r="K2185" i="1"/>
  <c r="L2185" i="1"/>
  <c r="Q2185" i="1"/>
  <c r="R2185" i="1"/>
  <c r="S2185" i="1"/>
  <c r="T2185" i="1"/>
  <c r="K2186" i="1"/>
  <c r="L2186" i="1"/>
  <c r="Q2186" i="1"/>
  <c r="R2186" i="1"/>
  <c r="S2186" i="1"/>
  <c r="T2186" i="1"/>
  <c r="K2187" i="1"/>
  <c r="L2187" i="1"/>
  <c r="Q2187" i="1"/>
  <c r="R2187" i="1"/>
  <c r="S2187" i="1"/>
  <c r="T2187" i="1"/>
  <c r="K2188" i="1"/>
  <c r="L2188" i="1"/>
  <c r="Q2188" i="1"/>
  <c r="R2188" i="1"/>
  <c r="S2188" i="1"/>
  <c r="T2188" i="1"/>
  <c r="K2189" i="1"/>
  <c r="L2189" i="1"/>
  <c r="Q2189" i="1"/>
  <c r="R2189" i="1"/>
  <c r="S2189" i="1"/>
  <c r="T2189" i="1"/>
  <c r="K2190" i="1"/>
  <c r="L2190" i="1"/>
  <c r="Q2190" i="1"/>
  <c r="R2190" i="1"/>
  <c r="S2190" i="1"/>
  <c r="T2190" i="1"/>
  <c r="K2191" i="1"/>
  <c r="L2191" i="1"/>
  <c r="Q2191" i="1"/>
  <c r="R2191" i="1"/>
  <c r="S2191" i="1"/>
  <c r="T2191" i="1"/>
  <c r="K2192" i="1"/>
  <c r="L2192" i="1"/>
  <c r="Q2192" i="1"/>
  <c r="R2192" i="1"/>
  <c r="S2192" i="1"/>
  <c r="T2192" i="1"/>
  <c r="K2193" i="1"/>
  <c r="L2193" i="1"/>
  <c r="Q2193" i="1"/>
  <c r="R2193" i="1"/>
  <c r="S2193" i="1"/>
  <c r="T2193" i="1"/>
  <c r="K2194" i="1"/>
  <c r="L2194" i="1"/>
  <c r="Q2194" i="1"/>
  <c r="R2194" i="1"/>
  <c r="S2194" i="1"/>
  <c r="T2194" i="1"/>
  <c r="K2195" i="1"/>
  <c r="L2195" i="1"/>
  <c r="Q2195" i="1"/>
  <c r="R2195" i="1"/>
  <c r="S2195" i="1"/>
  <c r="T2195" i="1"/>
  <c r="K2196" i="1"/>
  <c r="L2196" i="1"/>
  <c r="Q2196" i="1"/>
  <c r="R2196" i="1"/>
  <c r="S2196" i="1"/>
  <c r="T2196" i="1"/>
  <c r="K2197" i="1"/>
  <c r="L2197" i="1"/>
  <c r="Q2197" i="1"/>
  <c r="R2197" i="1"/>
  <c r="S2197" i="1"/>
  <c r="T2197" i="1"/>
  <c r="K2198" i="1"/>
  <c r="L2198" i="1"/>
  <c r="Q2198" i="1"/>
  <c r="R2198" i="1"/>
  <c r="S2198" i="1"/>
  <c r="T2198" i="1"/>
  <c r="K2199" i="1"/>
  <c r="L2199" i="1"/>
  <c r="Q2199" i="1"/>
  <c r="R2199" i="1"/>
  <c r="S2199" i="1"/>
  <c r="T2199" i="1"/>
  <c r="K2200" i="1"/>
  <c r="L2200" i="1"/>
  <c r="Q2200" i="1"/>
  <c r="R2200" i="1"/>
  <c r="S2200" i="1"/>
  <c r="T2200" i="1"/>
  <c r="K2201" i="1"/>
  <c r="L2201" i="1"/>
  <c r="Q2201" i="1"/>
  <c r="R2201" i="1"/>
  <c r="S2201" i="1"/>
  <c r="T2201" i="1"/>
  <c r="K2202" i="1"/>
  <c r="L2202" i="1"/>
  <c r="Q2202" i="1"/>
  <c r="R2202" i="1"/>
  <c r="S2202" i="1"/>
  <c r="T2202" i="1"/>
  <c r="K2203" i="1"/>
  <c r="L2203" i="1"/>
  <c r="Q2203" i="1"/>
  <c r="R2203" i="1"/>
  <c r="S2203" i="1"/>
  <c r="T2203" i="1"/>
  <c r="K2204" i="1"/>
  <c r="L2204" i="1"/>
  <c r="Q2204" i="1"/>
  <c r="R2204" i="1"/>
  <c r="S2204" i="1"/>
  <c r="T2204" i="1"/>
  <c r="K2205" i="1"/>
  <c r="L2205" i="1"/>
  <c r="Q2205" i="1"/>
  <c r="R2205" i="1"/>
  <c r="S2205" i="1"/>
  <c r="T2205" i="1"/>
  <c r="K2206" i="1"/>
  <c r="L2206" i="1"/>
  <c r="Q2206" i="1"/>
  <c r="R2206" i="1"/>
  <c r="S2206" i="1"/>
  <c r="T2206" i="1"/>
  <c r="K2207" i="1"/>
  <c r="L2207" i="1"/>
  <c r="Q2207" i="1"/>
  <c r="R2207" i="1"/>
  <c r="S2207" i="1"/>
  <c r="T2207" i="1"/>
  <c r="K2208" i="1"/>
  <c r="L2208" i="1"/>
  <c r="Q2208" i="1"/>
  <c r="R2208" i="1"/>
  <c r="S2208" i="1"/>
  <c r="T2208" i="1"/>
  <c r="K2209" i="1"/>
  <c r="L2209" i="1"/>
  <c r="Q2209" i="1"/>
  <c r="R2209" i="1"/>
  <c r="S2209" i="1"/>
  <c r="T2209" i="1"/>
  <c r="K2210" i="1"/>
  <c r="L2210" i="1"/>
  <c r="Q2210" i="1"/>
  <c r="R2210" i="1"/>
  <c r="S2210" i="1"/>
  <c r="T2210" i="1"/>
  <c r="K2211" i="1"/>
  <c r="L2211" i="1"/>
  <c r="Q2211" i="1"/>
  <c r="R2211" i="1"/>
  <c r="S2211" i="1"/>
  <c r="T2211" i="1"/>
  <c r="K2212" i="1"/>
  <c r="L2212" i="1"/>
  <c r="Q2212" i="1"/>
  <c r="R2212" i="1"/>
  <c r="S2212" i="1"/>
  <c r="T2212" i="1"/>
  <c r="K2213" i="1"/>
  <c r="L2213" i="1"/>
  <c r="Q2213" i="1"/>
  <c r="R2213" i="1"/>
  <c r="S2213" i="1"/>
  <c r="T2213" i="1"/>
  <c r="K2214" i="1"/>
  <c r="L2214" i="1"/>
  <c r="Q2214" i="1"/>
  <c r="R2214" i="1"/>
  <c r="S2214" i="1"/>
  <c r="T2214" i="1"/>
  <c r="K2215" i="1"/>
  <c r="L2215" i="1"/>
  <c r="Q2215" i="1"/>
  <c r="R2215" i="1"/>
  <c r="S2215" i="1"/>
  <c r="T2215" i="1"/>
  <c r="K2216" i="1"/>
  <c r="L2216" i="1"/>
  <c r="Q2216" i="1"/>
  <c r="R2216" i="1"/>
  <c r="S2216" i="1"/>
  <c r="T2216" i="1"/>
  <c r="K2217" i="1"/>
  <c r="L2217" i="1"/>
  <c r="Q2217" i="1"/>
  <c r="R2217" i="1"/>
  <c r="S2217" i="1"/>
  <c r="T2217" i="1"/>
  <c r="K2218" i="1"/>
  <c r="L2218" i="1"/>
  <c r="Q2218" i="1"/>
  <c r="R2218" i="1"/>
  <c r="S2218" i="1"/>
  <c r="T2218" i="1"/>
  <c r="K2219" i="1"/>
  <c r="L2219" i="1"/>
  <c r="Q2219" i="1"/>
  <c r="R2219" i="1"/>
  <c r="S2219" i="1"/>
  <c r="T2219" i="1"/>
  <c r="K2220" i="1"/>
  <c r="L2220" i="1"/>
  <c r="Q2220" i="1"/>
  <c r="R2220" i="1"/>
  <c r="S2220" i="1"/>
  <c r="T2220" i="1"/>
  <c r="K2221" i="1"/>
  <c r="L2221" i="1"/>
  <c r="Q2221" i="1"/>
  <c r="R2221" i="1"/>
  <c r="S2221" i="1"/>
  <c r="T2221" i="1"/>
  <c r="K2222" i="1"/>
  <c r="L2222" i="1"/>
  <c r="Q2222" i="1"/>
  <c r="R2222" i="1"/>
  <c r="S2222" i="1"/>
  <c r="T2222" i="1"/>
  <c r="K2223" i="1"/>
  <c r="L2223" i="1"/>
  <c r="Q2223" i="1"/>
  <c r="R2223" i="1"/>
  <c r="S2223" i="1"/>
  <c r="T2223" i="1"/>
  <c r="K2224" i="1"/>
  <c r="L2224" i="1"/>
  <c r="Q2224" i="1"/>
  <c r="R2224" i="1"/>
  <c r="S2224" i="1"/>
  <c r="T2224" i="1"/>
  <c r="K2225" i="1"/>
  <c r="L2225" i="1"/>
  <c r="Q2225" i="1"/>
  <c r="R2225" i="1"/>
  <c r="S2225" i="1"/>
  <c r="T2225" i="1"/>
  <c r="K2226" i="1"/>
  <c r="L2226" i="1"/>
  <c r="Q2226" i="1"/>
  <c r="R2226" i="1"/>
  <c r="S2226" i="1"/>
  <c r="T2226" i="1"/>
  <c r="K2227" i="1"/>
  <c r="L2227" i="1"/>
  <c r="Q2227" i="1"/>
  <c r="R2227" i="1"/>
  <c r="S2227" i="1"/>
  <c r="T2227" i="1"/>
  <c r="K2228" i="1"/>
  <c r="L2228" i="1"/>
  <c r="Q2228" i="1"/>
  <c r="R2228" i="1"/>
  <c r="S2228" i="1"/>
  <c r="T2228" i="1"/>
  <c r="K2229" i="1"/>
  <c r="L2229" i="1"/>
  <c r="Q2229" i="1"/>
  <c r="R2229" i="1"/>
  <c r="S2229" i="1"/>
  <c r="T2229" i="1"/>
  <c r="K2230" i="1"/>
  <c r="L2230" i="1"/>
  <c r="Q2230" i="1"/>
  <c r="R2230" i="1"/>
  <c r="S2230" i="1"/>
  <c r="T2230" i="1"/>
  <c r="K2231" i="1"/>
  <c r="L2231" i="1"/>
  <c r="Q2231" i="1"/>
  <c r="R2231" i="1"/>
  <c r="S2231" i="1"/>
  <c r="T2231" i="1"/>
  <c r="K2232" i="1"/>
  <c r="L2232" i="1"/>
  <c r="Q2232" i="1"/>
  <c r="R2232" i="1"/>
  <c r="S2232" i="1"/>
  <c r="T2232" i="1"/>
  <c r="K2233" i="1"/>
  <c r="L2233" i="1"/>
  <c r="Q2233" i="1"/>
  <c r="R2233" i="1"/>
  <c r="S2233" i="1"/>
  <c r="T2233" i="1"/>
  <c r="K2234" i="1"/>
  <c r="L2234" i="1"/>
  <c r="Q2234" i="1"/>
  <c r="R2234" i="1"/>
  <c r="S2234" i="1"/>
  <c r="T2234" i="1"/>
  <c r="K2235" i="1"/>
  <c r="L2235" i="1"/>
  <c r="Q2235" i="1"/>
  <c r="R2235" i="1"/>
  <c r="S2235" i="1"/>
  <c r="T2235" i="1"/>
  <c r="K2236" i="1"/>
  <c r="L2236" i="1"/>
  <c r="Q2236" i="1"/>
  <c r="R2236" i="1"/>
  <c r="S2236" i="1"/>
  <c r="T2236" i="1"/>
  <c r="K2237" i="1"/>
  <c r="L2237" i="1"/>
  <c r="Q2237" i="1"/>
  <c r="R2237" i="1"/>
  <c r="S2237" i="1"/>
  <c r="T2237" i="1"/>
  <c r="K2238" i="1"/>
  <c r="L2238" i="1"/>
  <c r="Q2238" i="1"/>
  <c r="R2238" i="1"/>
  <c r="S2238" i="1"/>
  <c r="T2238" i="1"/>
  <c r="K2239" i="1"/>
  <c r="L2239" i="1"/>
  <c r="Q2239" i="1"/>
  <c r="R2239" i="1"/>
  <c r="S2239" i="1"/>
  <c r="T2239" i="1"/>
  <c r="K2240" i="1"/>
  <c r="L2240" i="1"/>
  <c r="Q2240" i="1"/>
  <c r="R2240" i="1"/>
  <c r="S2240" i="1"/>
  <c r="T2240" i="1"/>
  <c r="K2241" i="1"/>
  <c r="L2241" i="1"/>
  <c r="Q2241" i="1"/>
  <c r="R2241" i="1"/>
  <c r="S2241" i="1"/>
  <c r="T2241" i="1"/>
  <c r="K2242" i="1"/>
  <c r="L2242" i="1"/>
  <c r="Q2242" i="1"/>
  <c r="R2242" i="1"/>
  <c r="S2242" i="1"/>
  <c r="T2242" i="1"/>
  <c r="K2243" i="1"/>
  <c r="L2243" i="1"/>
  <c r="Q2243" i="1"/>
  <c r="R2243" i="1"/>
  <c r="S2243" i="1"/>
  <c r="T2243" i="1"/>
  <c r="K2244" i="1"/>
  <c r="L2244" i="1"/>
  <c r="Q2244" i="1"/>
  <c r="R2244" i="1"/>
  <c r="S2244" i="1"/>
  <c r="T2244" i="1"/>
  <c r="K2245" i="1"/>
  <c r="L2245" i="1"/>
  <c r="Q2245" i="1"/>
  <c r="R2245" i="1"/>
  <c r="S2245" i="1"/>
  <c r="T2245" i="1"/>
  <c r="K2246" i="1"/>
  <c r="L2246" i="1"/>
  <c r="Q2246" i="1"/>
  <c r="R2246" i="1"/>
  <c r="S2246" i="1"/>
  <c r="T2246" i="1"/>
  <c r="K2247" i="1"/>
  <c r="L2247" i="1"/>
  <c r="Q2247" i="1"/>
  <c r="R2247" i="1"/>
  <c r="S2247" i="1"/>
  <c r="T2247" i="1"/>
  <c r="K2248" i="1"/>
  <c r="L2248" i="1"/>
  <c r="Q2248" i="1"/>
  <c r="R2248" i="1"/>
  <c r="S2248" i="1"/>
  <c r="T2248" i="1"/>
  <c r="K2249" i="1"/>
  <c r="L2249" i="1"/>
  <c r="Q2249" i="1"/>
  <c r="R2249" i="1"/>
  <c r="S2249" i="1"/>
  <c r="T2249" i="1"/>
  <c r="K2250" i="1"/>
  <c r="L2250" i="1"/>
  <c r="Q2250" i="1"/>
  <c r="R2250" i="1"/>
  <c r="S2250" i="1"/>
  <c r="T2250" i="1"/>
  <c r="K2251" i="1"/>
  <c r="L2251" i="1"/>
  <c r="Q2251" i="1"/>
  <c r="R2251" i="1"/>
  <c r="S2251" i="1"/>
  <c r="T2251" i="1"/>
  <c r="K2252" i="1"/>
  <c r="L2252" i="1"/>
  <c r="Q2252" i="1"/>
  <c r="R2252" i="1"/>
  <c r="S2252" i="1"/>
  <c r="T2252" i="1"/>
  <c r="K2253" i="1"/>
  <c r="L2253" i="1"/>
  <c r="Q2253" i="1"/>
  <c r="R2253" i="1"/>
  <c r="S2253" i="1"/>
  <c r="T2253" i="1"/>
  <c r="K2254" i="1"/>
  <c r="L2254" i="1"/>
  <c r="Q2254" i="1"/>
  <c r="R2254" i="1"/>
  <c r="S2254" i="1"/>
  <c r="T2254" i="1"/>
  <c r="K2255" i="1"/>
  <c r="L2255" i="1"/>
  <c r="Q2255" i="1"/>
  <c r="R2255" i="1"/>
  <c r="S2255" i="1"/>
  <c r="T2255" i="1"/>
  <c r="K2256" i="1"/>
  <c r="L2256" i="1"/>
  <c r="Q2256" i="1"/>
  <c r="R2256" i="1"/>
  <c r="S2256" i="1"/>
  <c r="T2256" i="1"/>
  <c r="K2257" i="1"/>
  <c r="L2257" i="1"/>
  <c r="Q2257" i="1"/>
  <c r="R2257" i="1"/>
  <c r="S2257" i="1"/>
  <c r="T2257" i="1"/>
  <c r="K2258" i="1"/>
  <c r="L2258" i="1"/>
  <c r="Q2258" i="1"/>
  <c r="R2258" i="1"/>
  <c r="S2258" i="1"/>
  <c r="T2258" i="1"/>
  <c r="K2259" i="1"/>
  <c r="L2259" i="1"/>
  <c r="Q2259" i="1"/>
  <c r="R2259" i="1"/>
  <c r="S2259" i="1"/>
  <c r="T2259" i="1"/>
  <c r="K2260" i="1"/>
  <c r="L2260" i="1"/>
  <c r="Q2260" i="1"/>
  <c r="R2260" i="1"/>
  <c r="S2260" i="1"/>
  <c r="T2260" i="1"/>
  <c r="K2261" i="1"/>
  <c r="L2261" i="1"/>
  <c r="Q2261" i="1"/>
  <c r="R2261" i="1"/>
  <c r="S2261" i="1"/>
  <c r="T2261" i="1"/>
  <c r="K2262" i="1"/>
  <c r="L2262" i="1"/>
  <c r="Q2262" i="1"/>
  <c r="R2262" i="1"/>
  <c r="S2262" i="1"/>
  <c r="T2262" i="1"/>
  <c r="K2263" i="1"/>
  <c r="L2263" i="1"/>
  <c r="Q2263" i="1"/>
  <c r="R2263" i="1"/>
  <c r="S2263" i="1"/>
  <c r="T2263" i="1"/>
  <c r="K2264" i="1"/>
  <c r="L2264" i="1"/>
  <c r="Q2264" i="1"/>
  <c r="R2264" i="1"/>
  <c r="S2264" i="1"/>
  <c r="T2264" i="1"/>
  <c r="K2265" i="1"/>
  <c r="L2265" i="1"/>
  <c r="Q2265" i="1"/>
  <c r="R2265" i="1"/>
  <c r="S2265" i="1"/>
  <c r="T2265" i="1"/>
  <c r="K2266" i="1"/>
  <c r="L2266" i="1"/>
  <c r="Q2266" i="1"/>
  <c r="R2266" i="1"/>
  <c r="S2266" i="1"/>
  <c r="T2266" i="1"/>
  <c r="K2267" i="1"/>
  <c r="L2267" i="1"/>
  <c r="Q2267" i="1"/>
  <c r="R2267" i="1"/>
  <c r="S2267" i="1"/>
  <c r="T2267" i="1"/>
  <c r="K2268" i="1"/>
  <c r="L2268" i="1"/>
  <c r="Q2268" i="1"/>
  <c r="R2268" i="1"/>
  <c r="S2268" i="1"/>
  <c r="T2268" i="1"/>
  <c r="K2269" i="1"/>
  <c r="L2269" i="1"/>
  <c r="Q2269" i="1"/>
  <c r="R2269" i="1"/>
  <c r="S2269" i="1"/>
  <c r="T2269" i="1"/>
  <c r="K2270" i="1"/>
  <c r="L2270" i="1"/>
  <c r="Q2270" i="1"/>
  <c r="R2270" i="1"/>
  <c r="S2270" i="1"/>
  <c r="T2270" i="1"/>
  <c r="K2271" i="1"/>
  <c r="L2271" i="1"/>
  <c r="Q2271" i="1"/>
  <c r="R2271" i="1"/>
  <c r="S2271" i="1"/>
  <c r="T2271" i="1"/>
  <c r="K2272" i="1"/>
  <c r="L2272" i="1"/>
  <c r="Q2272" i="1"/>
  <c r="R2272" i="1"/>
  <c r="S2272" i="1"/>
  <c r="T2272" i="1"/>
  <c r="K2273" i="1"/>
  <c r="L2273" i="1"/>
  <c r="Q2273" i="1"/>
  <c r="R2273" i="1"/>
  <c r="S2273" i="1"/>
  <c r="T2273" i="1"/>
  <c r="K2274" i="1"/>
  <c r="L2274" i="1"/>
  <c r="Q2274" i="1"/>
  <c r="R2274" i="1"/>
  <c r="S2274" i="1"/>
  <c r="T2274" i="1"/>
  <c r="K2275" i="1"/>
  <c r="L2275" i="1"/>
  <c r="Q2275" i="1"/>
  <c r="R2275" i="1"/>
  <c r="S2275" i="1"/>
  <c r="T2275" i="1"/>
  <c r="K2276" i="1"/>
  <c r="L2276" i="1"/>
  <c r="Q2276" i="1"/>
  <c r="R2276" i="1"/>
  <c r="S2276" i="1"/>
  <c r="T2276" i="1"/>
  <c r="K2277" i="1"/>
  <c r="L2277" i="1"/>
  <c r="Q2277" i="1"/>
  <c r="R2277" i="1"/>
  <c r="S2277" i="1"/>
  <c r="T2277" i="1"/>
  <c r="K2278" i="1"/>
  <c r="L2278" i="1"/>
  <c r="Q2278" i="1"/>
  <c r="R2278" i="1"/>
  <c r="S2278" i="1"/>
  <c r="T2278" i="1"/>
  <c r="K2279" i="1"/>
  <c r="L2279" i="1"/>
  <c r="Q2279" i="1"/>
  <c r="R2279" i="1"/>
  <c r="S2279" i="1"/>
  <c r="T2279" i="1"/>
  <c r="K2280" i="1"/>
  <c r="L2280" i="1"/>
  <c r="Q2280" i="1"/>
  <c r="R2280" i="1"/>
  <c r="S2280" i="1"/>
  <c r="T2280" i="1"/>
  <c r="K2281" i="1"/>
  <c r="L2281" i="1"/>
  <c r="Q2281" i="1"/>
  <c r="R2281" i="1"/>
  <c r="S2281" i="1"/>
  <c r="T2281" i="1"/>
  <c r="K2282" i="1"/>
  <c r="L2282" i="1"/>
  <c r="Q2282" i="1"/>
  <c r="R2282" i="1"/>
  <c r="S2282" i="1"/>
  <c r="T2282" i="1"/>
  <c r="K2283" i="1"/>
  <c r="L2283" i="1"/>
  <c r="Q2283" i="1"/>
  <c r="R2283" i="1"/>
  <c r="S2283" i="1"/>
  <c r="T2283" i="1"/>
  <c r="K2284" i="1"/>
  <c r="L2284" i="1"/>
  <c r="Q2284" i="1"/>
  <c r="R2284" i="1"/>
  <c r="S2284" i="1"/>
  <c r="T2284" i="1"/>
  <c r="K2285" i="1"/>
  <c r="L2285" i="1"/>
  <c r="Q2285" i="1"/>
  <c r="R2285" i="1"/>
  <c r="S2285" i="1"/>
  <c r="T2285" i="1"/>
  <c r="K2286" i="1"/>
  <c r="L2286" i="1"/>
  <c r="Q2286" i="1"/>
  <c r="R2286" i="1"/>
  <c r="S2286" i="1"/>
  <c r="T2286" i="1"/>
  <c r="K2287" i="1"/>
  <c r="L2287" i="1"/>
  <c r="Q2287" i="1"/>
  <c r="R2287" i="1"/>
  <c r="S2287" i="1"/>
  <c r="T2287" i="1"/>
  <c r="K2288" i="1"/>
  <c r="L2288" i="1"/>
  <c r="Q2288" i="1"/>
  <c r="R2288" i="1"/>
  <c r="S2288" i="1"/>
  <c r="T2288" i="1"/>
  <c r="K2289" i="1"/>
  <c r="L2289" i="1"/>
  <c r="Q2289" i="1"/>
  <c r="R2289" i="1"/>
  <c r="S2289" i="1"/>
  <c r="T2289" i="1"/>
  <c r="K2290" i="1"/>
  <c r="L2290" i="1"/>
  <c r="Q2290" i="1"/>
  <c r="R2290" i="1"/>
  <c r="S2290" i="1"/>
  <c r="T2290" i="1"/>
  <c r="K2291" i="1"/>
  <c r="L2291" i="1"/>
  <c r="Q2291" i="1"/>
  <c r="R2291" i="1"/>
  <c r="S2291" i="1"/>
  <c r="T2291" i="1"/>
  <c r="K2292" i="1"/>
  <c r="L2292" i="1"/>
  <c r="Q2292" i="1"/>
  <c r="R2292" i="1"/>
  <c r="S2292" i="1"/>
  <c r="T2292" i="1"/>
  <c r="K2293" i="1"/>
  <c r="L2293" i="1"/>
  <c r="Q2293" i="1"/>
  <c r="R2293" i="1"/>
  <c r="S2293" i="1"/>
  <c r="T2293" i="1"/>
  <c r="K2294" i="1"/>
  <c r="L2294" i="1"/>
  <c r="Q2294" i="1"/>
  <c r="R2294" i="1"/>
  <c r="S2294" i="1"/>
  <c r="T2294" i="1"/>
  <c r="K2295" i="1"/>
  <c r="L2295" i="1"/>
  <c r="Q2295" i="1"/>
  <c r="R2295" i="1"/>
  <c r="S2295" i="1"/>
  <c r="T2295" i="1"/>
  <c r="K2296" i="1"/>
  <c r="L2296" i="1"/>
  <c r="Q2296" i="1"/>
  <c r="R2296" i="1"/>
  <c r="S2296" i="1"/>
  <c r="T2296" i="1"/>
  <c r="K2297" i="1"/>
  <c r="L2297" i="1"/>
  <c r="Q2297" i="1"/>
  <c r="R2297" i="1"/>
  <c r="S2297" i="1"/>
  <c r="T2297" i="1"/>
  <c r="K2298" i="1"/>
  <c r="L2298" i="1"/>
  <c r="Q2298" i="1"/>
  <c r="R2298" i="1"/>
  <c r="S2298" i="1"/>
  <c r="T2298" i="1"/>
  <c r="K2299" i="1"/>
  <c r="L2299" i="1"/>
  <c r="Q2299" i="1"/>
  <c r="R2299" i="1"/>
  <c r="S2299" i="1"/>
  <c r="T2299" i="1"/>
  <c r="K2300" i="1"/>
  <c r="L2300" i="1"/>
  <c r="Q2300" i="1"/>
  <c r="R2300" i="1"/>
  <c r="S2300" i="1"/>
  <c r="T2300" i="1"/>
  <c r="K2301" i="1"/>
  <c r="L2301" i="1"/>
  <c r="Q2301" i="1"/>
  <c r="R2301" i="1"/>
  <c r="S2301" i="1"/>
  <c r="T2301" i="1"/>
  <c r="K2302" i="1"/>
  <c r="L2302" i="1"/>
  <c r="Q2302" i="1"/>
  <c r="R2302" i="1"/>
  <c r="S2302" i="1"/>
  <c r="T2302" i="1"/>
  <c r="K2303" i="1"/>
  <c r="L2303" i="1"/>
  <c r="Q2303" i="1"/>
  <c r="R2303" i="1"/>
  <c r="S2303" i="1"/>
  <c r="T2303" i="1"/>
  <c r="K2304" i="1"/>
  <c r="L2304" i="1"/>
  <c r="Q2304" i="1"/>
  <c r="R2304" i="1"/>
  <c r="S2304" i="1"/>
  <c r="T2304" i="1"/>
  <c r="K2305" i="1"/>
  <c r="L2305" i="1"/>
  <c r="Q2305" i="1"/>
  <c r="R2305" i="1"/>
  <c r="S2305" i="1"/>
  <c r="T2305" i="1"/>
  <c r="K2306" i="1"/>
  <c r="L2306" i="1"/>
  <c r="Q2306" i="1"/>
  <c r="R2306" i="1"/>
  <c r="S2306" i="1"/>
  <c r="T2306" i="1"/>
  <c r="K2307" i="1"/>
  <c r="L2307" i="1"/>
  <c r="Q2307" i="1"/>
  <c r="R2307" i="1"/>
  <c r="S2307" i="1"/>
  <c r="T2307" i="1"/>
  <c r="K2308" i="1"/>
  <c r="L2308" i="1"/>
  <c r="Q2308" i="1"/>
  <c r="R2308" i="1"/>
  <c r="S2308" i="1"/>
  <c r="T2308" i="1"/>
  <c r="K2309" i="1"/>
  <c r="L2309" i="1"/>
  <c r="Q2309" i="1"/>
  <c r="R2309" i="1"/>
  <c r="S2309" i="1"/>
  <c r="T2309" i="1"/>
  <c r="K2310" i="1"/>
  <c r="L2310" i="1"/>
  <c r="Q2310" i="1"/>
  <c r="R2310" i="1"/>
  <c r="S2310" i="1"/>
  <c r="T2310" i="1"/>
  <c r="K2311" i="1"/>
  <c r="L2311" i="1"/>
  <c r="Q2311" i="1"/>
  <c r="R2311" i="1"/>
  <c r="S2311" i="1"/>
  <c r="T2311" i="1"/>
  <c r="K2312" i="1"/>
  <c r="L2312" i="1"/>
  <c r="Q2312" i="1"/>
  <c r="R2312" i="1"/>
  <c r="S2312" i="1"/>
  <c r="T2312" i="1"/>
  <c r="K2313" i="1"/>
  <c r="L2313" i="1"/>
  <c r="Q2313" i="1"/>
  <c r="R2313" i="1"/>
  <c r="S2313" i="1"/>
  <c r="T2313" i="1"/>
  <c r="K2314" i="1"/>
  <c r="L2314" i="1"/>
  <c r="Q2314" i="1"/>
  <c r="R2314" i="1"/>
  <c r="S2314" i="1"/>
  <c r="T2314" i="1"/>
  <c r="K2315" i="1"/>
  <c r="L2315" i="1"/>
  <c r="Q2315" i="1"/>
  <c r="R2315" i="1"/>
  <c r="S2315" i="1"/>
  <c r="T2315" i="1"/>
  <c r="K2316" i="1"/>
  <c r="L2316" i="1"/>
  <c r="Q2316" i="1"/>
  <c r="R2316" i="1"/>
  <c r="S2316" i="1"/>
  <c r="T2316" i="1"/>
  <c r="K2317" i="1"/>
  <c r="L2317" i="1"/>
  <c r="Q2317" i="1"/>
  <c r="R2317" i="1"/>
  <c r="S2317" i="1"/>
  <c r="T2317" i="1"/>
  <c r="K2318" i="1"/>
  <c r="L2318" i="1"/>
  <c r="Q2318" i="1"/>
  <c r="R2318" i="1"/>
  <c r="S2318" i="1"/>
  <c r="T2318" i="1"/>
  <c r="K2319" i="1"/>
  <c r="L2319" i="1"/>
  <c r="Q2319" i="1"/>
  <c r="R2319" i="1"/>
  <c r="S2319" i="1"/>
  <c r="T2319" i="1"/>
  <c r="K2320" i="1"/>
  <c r="L2320" i="1"/>
  <c r="Q2320" i="1"/>
  <c r="R2320" i="1"/>
  <c r="S2320" i="1"/>
  <c r="T2320" i="1"/>
  <c r="K2321" i="1"/>
  <c r="L2321" i="1"/>
  <c r="Q2321" i="1"/>
  <c r="R2321" i="1"/>
  <c r="S2321" i="1"/>
  <c r="T2321" i="1"/>
  <c r="K2322" i="1"/>
  <c r="L2322" i="1"/>
  <c r="Q2322" i="1"/>
  <c r="R2322" i="1"/>
  <c r="S2322" i="1"/>
  <c r="T2322" i="1"/>
  <c r="K2323" i="1"/>
  <c r="L2323" i="1"/>
  <c r="Q2323" i="1"/>
  <c r="R2323" i="1"/>
  <c r="S2323" i="1"/>
  <c r="T2323" i="1"/>
  <c r="K2324" i="1"/>
  <c r="L2324" i="1"/>
  <c r="Q2324" i="1"/>
  <c r="R2324" i="1"/>
  <c r="S2324" i="1"/>
  <c r="T2324" i="1"/>
  <c r="K2325" i="1"/>
  <c r="L2325" i="1"/>
  <c r="Q2325" i="1"/>
  <c r="R2325" i="1"/>
  <c r="S2325" i="1"/>
  <c r="T2325" i="1"/>
  <c r="K2326" i="1"/>
  <c r="L2326" i="1"/>
  <c r="Q2326" i="1"/>
  <c r="R2326" i="1"/>
  <c r="S2326" i="1"/>
  <c r="T2326" i="1"/>
  <c r="K2327" i="1"/>
  <c r="L2327" i="1"/>
  <c r="Q2327" i="1"/>
  <c r="R2327" i="1"/>
  <c r="S2327" i="1"/>
  <c r="T2327" i="1"/>
  <c r="K2328" i="1"/>
  <c r="L2328" i="1"/>
  <c r="Q2328" i="1"/>
  <c r="R2328" i="1"/>
  <c r="S2328" i="1"/>
  <c r="T2328" i="1"/>
  <c r="K2329" i="1"/>
  <c r="L2329" i="1"/>
  <c r="Q2329" i="1"/>
  <c r="R2329" i="1"/>
  <c r="S2329" i="1"/>
  <c r="T2329" i="1"/>
  <c r="K2330" i="1"/>
  <c r="L2330" i="1"/>
  <c r="Q2330" i="1"/>
  <c r="R2330" i="1"/>
  <c r="S2330" i="1"/>
  <c r="T2330" i="1"/>
  <c r="K2331" i="1"/>
  <c r="L2331" i="1"/>
  <c r="Q2331" i="1"/>
  <c r="R2331" i="1"/>
  <c r="S2331" i="1"/>
  <c r="T2331" i="1"/>
  <c r="K2332" i="1"/>
  <c r="L2332" i="1"/>
  <c r="Q2332" i="1"/>
  <c r="R2332" i="1"/>
  <c r="S2332" i="1"/>
  <c r="T2332" i="1"/>
  <c r="K2333" i="1"/>
  <c r="L2333" i="1"/>
  <c r="Q2333" i="1"/>
  <c r="R2333" i="1"/>
  <c r="S2333" i="1"/>
  <c r="T2333" i="1"/>
  <c r="K2334" i="1"/>
  <c r="L2334" i="1"/>
  <c r="Q2334" i="1"/>
  <c r="R2334" i="1"/>
  <c r="S2334" i="1"/>
  <c r="T2334" i="1"/>
  <c r="K2335" i="1"/>
  <c r="L2335" i="1"/>
  <c r="Q2335" i="1"/>
  <c r="R2335" i="1"/>
  <c r="S2335" i="1"/>
  <c r="T2335" i="1"/>
  <c r="K2336" i="1"/>
  <c r="L2336" i="1"/>
  <c r="Q2336" i="1"/>
  <c r="R2336" i="1"/>
  <c r="S2336" i="1"/>
  <c r="T2336" i="1"/>
  <c r="K2337" i="1"/>
  <c r="L2337" i="1"/>
  <c r="Q2337" i="1"/>
  <c r="R2337" i="1"/>
  <c r="S2337" i="1"/>
  <c r="T2337" i="1"/>
  <c r="K2338" i="1"/>
  <c r="L2338" i="1"/>
  <c r="Q2338" i="1"/>
  <c r="R2338" i="1"/>
  <c r="S2338" i="1"/>
  <c r="T2338" i="1"/>
  <c r="K2339" i="1"/>
  <c r="L2339" i="1"/>
  <c r="Q2339" i="1"/>
  <c r="R2339" i="1"/>
  <c r="S2339" i="1"/>
  <c r="T2339" i="1"/>
  <c r="K2340" i="1"/>
  <c r="L2340" i="1"/>
  <c r="Q2340" i="1"/>
  <c r="R2340" i="1"/>
  <c r="S2340" i="1"/>
  <c r="T2340" i="1"/>
  <c r="K2341" i="1"/>
  <c r="L2341" i="1"/>
  <c r="Q2341" i="1"/>
  <c r="R2341" i="1"/>
  <c r="S2341" i="1"/>
  <c r="T2341" i="1"/>
  <c r="K2342" i="1"/>
  <c r="L2342" i="1"/>
  <c r="Q2342" i="1"/>
  <c r="R2342" i="1"/>
  <c r="S2342" i="1"/>
  <c r="T2342" i="1"/>
  <c r="K2343" i="1"/>
  <c r="L2343" i="1"/>
  <c r="Q2343" i="1"/>
  <c r="R2343" i="1"/>
  <c r="S2343" i="1"/>
  <c r="T2343" i="1"/>
  <c r="K2344" i="1"/>
  <c r="L2344" i="1"/>
  <c r="Q2344" i="1"/>
  <c r="R2344" i="1"/>
  <c r="S2344" i="1"/>
  <c r="T2344" i="1"/>
  <c r="K2345" i="1"/>
  <c r="L2345" i="1"/>
  <c r="Q2345" i="1"/>
  <c r="R2345" i="1"/>
  <c r="S2345" i="1"/>
  <c r="T2345" i="1"/>
  <c r="K2346" i="1"/>
  <c r="L2346" i="1"/>
  <c r="Q2346" i="1"/>
  <c r="R2346" i="1"/>
  <c r="S2346" i="1"/>
  <c r="T2346" i="1"/>
  <c r="K2347" i="1"/>
  <c r="L2347" i="1"/>
  <c r="Q2347" i="1"/>
  <c r="R2347" i="1"/>
  <c r="S2347" i="1"/>
  <c r="T2347" i="1"/>
  <c r="K2348" i="1"/>
  <c r="L2348" i="1"/>
  <c r="Q2348" i="1"/>
  <c r="R2348" i="1"/>
  <c r="S2348" i="1"/>
  <c r="T2348" i="1"/>
  <c r="K2349" i="1"/>
  <c r="L2349" i="1"/>
  <c r="Q2349" i="1"/>
  <c r="R2349" i="1"/>
  <c r="S2349" i="1"/>
  <c r="T2349" i="1"/>
  <c r="K2350" i="1"/>
  <c r="L2350" i="1"/>
  <c r="Q2350" i="1"/>
  <c r="R2350" i="1"/>
  <c r="S2350" i="1"/>
  <c r="T2350" i="1"/>
  <c r="K2351" i="1"/>
  <c r="L2351" i="1"/>
  <c r="Q2351" i="1"/>
  <c r="R2351" i="1"/>
  <c r="S2351" i="1"/>
  <c r="T2351" i="1"/>
  <c r="K2352" i="1"/>
  <c r="L2352" i="1"/>
  <c r="Q2352" i="1"/>
  <c r="R2352" i="1"/>
  <c r="S2352" i="1"/>
  <c r="T2352" i="1"/>
  <c r="K2353" i="1"/>
  <c r="L2353" i="1"/>
  <c r="Q2353" i="1"/>
  <c r="R2353" i="1"/>
  <c r="S2353" i="1"/>
  <c r="T2353" i="1"/>
  <c r="K2354" i="1"/>
  <c r="L2354" i="1"/>
  <c r="Q2354" i="1"/>
  <c r="R2354" i="1"/>
  <c r="S2354" i="1"/>
  <c r="T2354" i="1"/>
  <c r="K2355" i="1"/>
  <c r="L2355" i="1"/>
  <c r="Q2355" i="1"/>
  <c r="R2355" i="1"/>
  <c r="S2355" i="1"/>
  <c r="T2355" i="1"/>
  <c r="K2356" i="1"/>
  <c r="L2356" i="1"/>
  <c r="Q2356" i="1"/>
  <c r="R2356" i="1"/>
  <c r="S2356" i="1"/>
  <c r="T2356" i="1"/>
  <c r="K2357" i="1"/>
  <c r="L2357" i="1"/>
  <c r="Q2357" i="1"/>
  <c r="R2357" i="1"/>
  <c r="S2357" i="1"/>
  <c r="T2357" i="1"/>
  <c r="K2358" i="1"/>
  <c r="L2358" i="1"/>
  <c r="Q2358" i="1"/>
  <c r="R2358" i="1"/>
  <c r="S2358" i="1"/>
  <c r="T2358" i="1"/>
  <c r="K2359" i="1"/>
  <c r="L2359" i="1"/>
  <c r="Q2359" i="1"/>
  <c r="R2359" i="1"/>
  <c r="S2359" i="1"/>
  <c r="T2359" i="1"/>
  <c r="K2360" i="1"/>
  <c r="L2360" i="1"/>
  <c r="Q2360" i="1"/>
  <c r="R2360" i="1"/>
  <c r="S2360" i="1"/>
  <c r="T2360" i="1"/>
  <c r="K2361" i="1"/>
  <c r="L2361" i="1"/>
  <c r="Q2361" i="1"/>
  <c r="R2361" i="1"/>
  <c r="S2361" i="1"/>
  <c r="T2361" i="1"/>
  <c r="K2362" i="1"/>
  <c r="L2362" i="1"/>
  <c r="Q2362" i="1"/>
  <c r="R2362" i="1"/>
  <c r="S2362" i="1"/>
  <c r="T2362" i="1"/>
  <c r="K2363" i="1"/>
  <c r="L2363" i="1"/>
  <c r="Q2363" i="1"/>
  <c r="R2363" i="1"/>
  <c r="S2363" i="1"/>
  <c r="T2363" i="1"/>
  <c r="K2364" i="1"/>
  <c r="L2364" i="1"/>
  <c r="Q2364" i="1"/>
  <c r="R2364" i="1"/>
  <c r="S2364" i="1"/>
  <c r="T2364" i="1"/>
  <c r="K2365" i="1"/>
  <c r="L2365" i="1"/>
  <c r="Q2365" i="1"/>
  <c r="R2365" i="1"/>
  <c r="S2365" i="1"/>
  <c r="T2365" i="1"/>
  <c r="K2366" i="1"/>
  <c r="L2366" i="1"/>
  <c r="Q2366" i="1"/>
  <c r="R2366" i="1"/>
  <c r="S2366" i="1"/>
  <c r="T2366" i="1"/>
  <c r="K2367" i="1"/>
  <c r="L2367" i="1"/>
  <c r="Q2367" i="1"/>
  <c r="R2367" i="1"/>
  <c r="S2367" i="1"/>
  <c r="T2367" i="1"/>
  <c r="K2368" i="1"/>
  <c r="L2368" i="1"/>
  <c r="Q2368" i="1"/>
  <c r="R2368" i="1"/>
  <c r="S2368" i="1"/>
  <c r="T2368" i="1"/>
  <c r="K2369" i="1"/>
  <c r="L2369" i="1"/>
  <c r="Q2369" i="1"/>
  <c r="R2369" i="1"/>
  <c r="S2369" i="1"/>
  <c r="T2369" i="1"/>
  <c r="K2370" i="1"/>
  <c r="L2370" i="1"/>
  <c r="Q2370" i="1"/>
  <c r="R2370" i="1"/>
  <c r="S2370" i="1"/>
  <c r="T2370" i="1"/>
  <c r="K2371" i="1"/>
  <c r="L2371" i="1"/>
  <c r="Q2371" i="1"/>
  <c r="R2371" i="1"/>
  <c r="S2371" i="1"/>
  <c r="T2371" i="1"/>
  <c r="K2372" i="1"/>
  <c r="L2372" i="1"/>
  <c r="Q2372" i="1"/>
  <c r="R2372" i="1"/>
  <c r="S2372" i="1"/>
  <c r="T2372" i="1"/>
  <c r="K2373" i="1"/>
  <c r="L2373" i="1"/>
  <c r="Q2373" i="1"/>
  <c r="R2373" i="1"/>
  <c r="S2373" i="1"/>
  <c r="T2373" i="1"/>
  <c r="K2374" i="1"/>
  <c r="L2374" i="1"/>
  <c r="Q2374" i="1"/>
  <c r="R2374" i="1"/>
  <c r="S2374" i="1"/>
  <c r="T2374" i="1"/>
  <c r="K2375" i="1"/>
  <c r="L2375" i="1"/>
  <c r="Q2375" i="1"/>
  <c r="R2375" i="1"/>
  <c r="S2375" i="1"/>
  <c r="T2375" i="1"/>
  <c r="K2376" i="1"/>
  <c r="L2376" i="1"/>
  <c r="Q2376" i="1"/>
  <c r="R2376" i="1"/>
  <c r="S2376" i="1"/>
  <c r="T2376" i="1"/>
  <c r="K2377" i="1"/>
  <c r="L2377" i="1"/>
  <c r="Q2377" i="1"/>
  <c r="R2377" i="1"/>
  <c r="S2377" i="1"/>
  <c r="T2377" i="1"/>
  <c r="K2378" i="1"/>
  <c r="L2378" i="1"/>
  <c r="Q2378" i="1"/>
  <c r="R2378" i="1"/>
  <c r="S2378" i="1"/>
  <c r="T2378" i="1"/>
  <c r="K2379" i="1"/>
  <c r="L2379" i="1"/>
  <c r="Q2379" i="1"/>
  <c r="R2379" i="1"/>
  <c r="S2379" i="1"/>
  <c r="T2379" i="1"/>
  <c r="K2380" i="1"/>
  <c r="L2380" i="1"/>
  <c r="Q2380" i="1"/>
  <c r="R2380" i="1"/>
  <c r="S2380" i="1"/>
  <c r="T2380" i="1"/>
  <c r="K2381" i="1"/>
  <c r="L2381" i="1"/>
  <c r="Q2381" i="1"/>
  <c r="R2381" i="1"/>
  <c r="S2381" i="1"/>
  <c r="T2381" i="1"/>
  <c r="K2382" i="1"/>
  <c r="L2382" i="1"/>
  <c r="Q2382" i="1"/>
  <c r="R2382" i="1"/>
  <c r="S2382" i="1"/>
  <c r="T2382" i="1"/>
  <c r="K2383" i="1"/>
  <c r="L2383" i="1"/>
  <c r="Q2383" i="1"/>
  <c r="R2383" i="1"/>
  <c r="S2383" i="1"/>
  <c r="T2383" i="1"/>
  <c r="K2384" i="1"/>
  <c r="L2384" i="1"/>
  <c r="Q2384" i="1"/>
  <c r="R2384" i="1"/>
  <c r="S2384" i="1"/>
  <c r="T2384" i="1"/>
  <c r="K2385" i="1"/>
  <c r="L2385" i="1"/>
  <c r="Q2385" i="1"/>
  <c r="R2385" i="1"/>
  <c r="S2385" i="1"/>
  <c r="T2385" i="1"/>
  <c r="K2386" i="1"/>
  <c r="L2386" i="1"/>
  <c r="Q2386" i="1"/>
  <c r="R2386" i="1"/>
  <c r="S2386" i="1"/>
  <c r="T2386" i="1"/>
  <c r="K2387" i="1"/>
  <c r="L2387" i="1"/>
  <c r="Q2387" i="1"/>
  <c r="R2387" i="1"/>
  <c r="S2387" i="1"/>
  <c r="T2387" i="1"/>
  <c r="K2388" i="1"/>
  <c r="L2388" i="1"/>
  <c r="Q2388" i="1"/>
  <c r="R2388" i="1"/>
  <c r="S2388" i="1"/>
  <c r="T2388" i="1"/>
  <c r="K2389" i="1"/>
  <c r="L2389" i="1"/>
  <c r="Q2389" i="1"/>
  <c r="R2389" i="1"/>
  <c r="S2389" i="1"/>
  <c r="T2389" i="1"/>
  <c r="K2390" i="1"/>
  <c r="L2390" i="1"/>
  <c r="Q2390" i="1"/>
  <c r="R2390" i="1"/>
  <c r="S2390" i="1"/>
  <c r="T2390" i="1"/>
  <c r="K2391" i="1"/>
  <c r="L2391" i="1"/>
  <c r="Q2391" i="1"/>
  <c r="R2391" i="1"/>
  <c r="S2391" i="1"/>
  <c r="T2391" i="1"/>
  <c r="K2392" i="1"/>
  <c r="L2392" i="1"/>
  <c r="Q2392" i="1"/>
  <c r="R2392" i="1"/>
  <c r="S2392" i="1"/>
  <c r="T2392" i="1"/>
  <c r="K2393" i="1"/>
  <c r="L2393" i="1"/>
  <c r="Q2393" i="1"/>
  <c r="R2393" i="1"/>
  <c r="S2393" i="1"/>
  <c r="T2393" i="1"/>
  <c r="K2394" i="1"/>
  <c r="L2394" i="1"/>
  <c r="Q2394" i="1"/>
  <c r="R2394" i="1"/>
  <c r="S2394" i="1"/>
  <c r="T2394" i="1"/>
  <c r="K2395" i="1"/>
  <c r="L2395" i="1"/>
  <c r="Q2395" i="1"/>
  <c r="R2395" i="1"/>
  <c r="S2395" i="1"/>
  <c r="T2395" i="1"/>
  <c r="K2396" i="1"/>
  <c r="L2396" i="1"/>
  <c r="Q2396" i="1"/>
  <c r="R2396" i="1"/>
  <c r="S2396" i="1"/>
  <c r="T2396" i="1"/>
  <c r="K2397" i="1"/>
  <c r="L2397" i="1"/>
  <c r="Q2397" i="1"/>
  <c r="R2397" i="1"/>
  <c r="S2397" i="1"/>
  <c r="T2397" i="1"/>
  <c r="K2398" i="1"/>
  <c r="L2398" i="1"/>
  <c r="Q2398" i="1"/>
  <c r="R2398" i="1"/>
  <c r="S2398" i="1"/>
  <c r="T2398" i="1"/>
  <c r="K2399" i="1"/>
  <c r="L2399" i="1"/>
  <c r="Q2399" i="1"/>
  <c r="R2399" i="1"/>
  <c r="S2399" i="1"/>
  <c r="T2399" i="1"/>
  <c r="K2400" i="1"/>
  <c r="L2400" i="1"/>
  <c r="Q2400" i="1"/>
  <c r="R2400" i="1"/>
  <c r="S2400" i="1"/>
  <c r="T2400" i="1"/>
  <c r="K2401" i="1"/>
  <c r="L2401" i="1"/>
  <c r="Q2401" i="1"/>
  <c r="R2401" i="1"/>
  <c r="S2401" i="1"/>
  <c r="T2401" i="1"/>
  <c r="K2402" i="1"/>
  <c r="L2402" i="1"/>
  <c r="Q2402" i="1"/>
  <c r="R2402" i="1"/>
  <c r="S2402" i="1"/>
  <c r="T2402" i="1"/>
  <c r="K2403" i="1"/>
  <c r="L2403" i="1"/>
  <c r="Q2403" i="1"/>
  <c r="R2403" i="1"/>
  <c r="S2403" i="1"/>
  <c r="T2403" i="1"/>
  <c r="K2404" i="1"/>
  <c r="L2404" i="1"/>
  <c r="Q2404" i="1"/>
  <c r="R2404" i="1"/>
  <c r="S2404" i="1"/>
  <c r="T2404" i="1"/>
  <c r="K2405" i="1"/>
  <c r="L2405" i="1"/>
  <c r="Q2405" i="1"/>
  <c r="R2405" i="1"/>
  <c r="S2405" i="1"/>
  <c r="T2405" i="1"/>
  <c r="K2406" i="1"/>
  <c r="L2406" i="1"/>
  <c r="Q2406" i="1"/>
  <c r="R2406" i="1"/>
  <c r="S2406" i="1"/>
  <c r="T2406" i="1"/>
  <c r="K2407" i="1"/>
  <c r="L2407" i="1"/>
  <c r="Q2407" i="1"/>
  <c r="R2407" i="1"/>
  <c r="S2407" i="1"/>
  <c r="T2407" i="1"/>
  <c r="K2408" i="1"/>
  <c r="L2408" i="1"/>
  <c r="Q2408" i="1"/>
  <c r="R2408" i="1"/>
  <c r="S2408" i="1"/>
  <c r="T2408" i="1"/>
  <c r="K2409" i="1"/>
  <c r="L2409" i="1"/>
  <c r="Q2409" i="1"/>
  <c r="R2409" i="1"/>
  <c r="S2409" i="1"/>
  <c r="T2409" i="1"/>
  <c r="K2410" i="1"/>
  <c r="L2410" i="1"/>
  <c r="Q2410" i="1"/>
  <c r="R2410" i="1"/>
  <c r="S2410" i="1"/>
  <c r="T2410" i="1"/>
  <c r="K2411" i="1"/>
  <c r="L2411" i="1"/>
  <c r="Q2411" i="1"/>
  <c r="R2411" i="1"/>
  <c r="S2411" i="1"/>
  <c r="T2411" i="1"/>
  <c r="K2412" i="1"/>
  <c r="L2412" i="1"/>
  <c r="Q2412" i="1"/>
  <c r="R2412" i="1"/>
  <c r="S2412" i="1"/>
  <c r="T2412" i="1"/>
  <c r="K2413" i="1"/>
  <c r="L2413" i="1"/>
  <c r="Q2413" i="1"/>
  <c r="R2413" i="1"/>
  <c r="S2413" i="1"/>
  <c r="T2413" i="1"/>
  <c r="K2414" i="1"/>
  <c r="L2414" i="1"/>
  <c r="Q2414" i="1"/>
  <c r="R2414" i="1"/>
  <c r="S2414" i="1"/>
  <c r="T2414" i="1"/>
  <c r="K2415" i="1"/>
  <c r="L2415" i="1"/>
  <c r="Q2415" i="1"/>
  <c r="R2415" i="1"/>
  <c r="S2415" i="1"/>
  <c r="T2415" i="1"/>
  <c r="K2416" i="1"/>
  <c r="L2416" i="1"/>
  <c r="Q2416" i="1"/>
  <c r="R2416" i="1"/>
  <c r="S2416" i="1"/>
  <c r="T2416" i="1"/>
  <c r="K2417" i="1"/>
  <c r="L2417" i="1"/>
  <c r="Q2417" i="1"/>
  <c r="R2417" i="1"/>
  <c r="S2417" i="1"/>
  <c r="T2417" i="1"/>
  <c r="K2418" i="1"/>
  <c r="L2418" i="1"/>
  <c r="Q2418" i="1"/>
  <c r="R2418" i="1"/>
  <c r="S2418" i="1"/>
  <c r="T2418" i="1"/>
  <c r="K2419" i="1"/>
  <c r="L2419" i="1"/>
  <c r="Q2419" i="1"/>
  <c r="R2419" i="1"/>
  <c r="S2419" i="1"/>
  <c r="T2419" i="1"/>
  <c r="K2420" i="1"/>
  <c r="L2420" i="1"/>
  <c r="Q2420" i="1"/>
  <c r="R2420" i="1"/>
  <c r="S2420" i="1"/>
  <c r="T2420" i="1"/>
  <c r="K2421" i="1"/>
  <c r="L2421" i="1"/>
  <c r="Q2421" i="1"/>
  <c r="R2421" i="1"/>
  <c r="S2421" i="1"/>
  <c r="T2421" i="1"/>
  <c r="K2422" i="1"/>
  <c r="L2422" i="1"/>
  <c r="Q2422" i="1"/>
  <c r="R2422" i="1"/>
  <c r="S2422" i="1"/>
  <c r="T2422" i="1"/>
  <c r="K2423" i="1"/>
  <c r="L2423" i="1"/>
  <c r="Q2423" i="1"/>
  <c r="R2423" i="1"/>
  <c r="S2423" i="1"/>
  <c r="T2423" i="1"/>
  <c r="K2424" i="1"/>
  <c r="L2424" i="1"/>
  <c r="Q2424" i="1"/>
  <c r="R2424" i="1"/>
  <c r="S2424" i="1"/>
  <c r="T2424" i="1"/>
  <c r="K2425" i="1"/>
  <c r="L2425" i="1"/>
  <c r="Q2425" i="1"/>
  <c r="R2425" i="1"/>
  <c r="S2425" i="1"/>
  <c r="T2425" i="1"/>
  <c r="K2426" i="1"/>
  <c r="L2426" i="1"/>
  <c r="Q2426" i="1"/>
  <c r="R2426" i="1"/>
  <c r="S2426" i="1"/>
  <c r="T2426" i="1"/>
  <c r="K2427" i="1"/>
  <c r="L2427" i="1"/>
  <c r="Q2427" i="1"/>
  <c r="R2427" i="1"/>
  <c r="S2427" i="1"/>
  <c r="T2427" i="1"/>
  <c r="K2428" i="1"/>
  <c r="L2428" i="1"/>
  <c r="Q2428" i="1"/>
  <c r="R2428" i="1"/>
  <c r="S2428" i="1"/>
  <c r="T2428" i="1"/>
  <c r="K2429" i="1"/>
  <c r="L2429" i="1"/>
  <c r="Q2429" i="1"/>
  <c r="R2429" i="1"/>
  <c r="S2429" i="1"/>
  <c r="T2429" i="1"/>
  <c r="K2430" i="1"/>
  <c r="L2430" i="1"/>
  <c r="Q2430" i="1"/>
  <c r="R2430" i="1"/>
  <c r="S2430" i="1"/>
  <c r="T2430" i="1"/>
  <c r="K2431" i="1"/>
  <c r="L2431" i="1"/>
  <c r="Q2431" i="1"/>
  <c r="R2431" i="1"/>
  <c r="S2431" i="1"/>
  <c r="T2431" i="1"/>
  <c r="K2432" i="1"/>
  <c r="L2432" i="1"/>
  <c r="Q2432" i="1"/>
  <c r="R2432" i="1"/>
  <c r="S2432" i="1"/>
  <c r="T2432" i="1"/>
  <c r="K2433" i="1"/>
  <c r="L2433" i="1"/>
  <c r="Q2433" i="1"/>
  <c r="R2433" i="1"/>
  <c r="S2433" i="1"/>
  <c r="T2433" i="1"/>
  <c r="K2434" i="1"/>
  <c r="L2434" i="1"/>
  <c r="Q2434" i="1"/>
  <c r="R2434" i="1"/>
  <c r="S2434" i="1"/>
  <c r="T2434" i="1"/>
  <c r="K2435" i="1"/>
  <c r="L2435" i="1"/>
  <c r="Q2435" i="1"/>
  <c r="R2435" i="1"/>
  <c r="S2435" i="1"/>
  <c r="T2435" i="1"/>
  <c r="K2436" i="1"/>
  <c r="L2436" i="1"/>
  <c r="Q2436" i="1"/>
  <c r="R2436" i="1"/>
  <c r="S2436" i="1"/>
  <c r="T2436" i="1"/>
  <c r="K2437" i="1"/>
  <c r="L2437" i="1"/>
  <c r="Q2437" i="1"/>
  <c r="R2437" i="1"/>
  <c r="S2437" i="1"/>
  <c r="T2437" i="1"/>
  <c r="K2438" i="1"/>
  <c r="L2438" i="1"/>
  <c r="Q2438" i="1"/>
  <c r="R2438" i="1"/>
  <c r="S2438" i="1"/>
  <c r="T2438" i="1"/>
  <c r="K2439" i="1"/>
  <c r="L2439" i="1"/>
  <c r="Q2439" i="1"/>
  <c r="R2439" i="1"/>
  <c r="S2439" i="1"/>
  <c r="T2439" i="1"/>
  <c r="K2440" i="1"/>
  <c r="L2440" i="1"/>
  <c r="Q2440" i="1"/>
  <c r="R2440" i="1"/>
  <c r="S2440" i="1"/>
  <c r="T2440" i="1"/>
  <c r="K2441" i="1"/>
  <c r="L2441" i="1"/>
  <c r="Q2441" i="1"/>
  <c r="R2441" i="1"/>
  <c r="S2441" i="1"/>
  <c r="T2441" i="1"/>
  <c r="K2442" i="1"/>
  <c r="L2442" i="1"/>
  <c r="Q2442" i="1"/>
  <c r="R2442" i="1"/>
  <c r="S2442" i="1"/>
  <c r="T2442" i="1"/>
  <c r="K2443" i="1"/>
  <c r="L2443" i="1"/>
  <c r="Q2443" i="1"/>
  <c r="R2443" i="1"/>
  <c r="S2443" i="1"/>
  <c r="T2443" i="1"/>
  <c r="K2444" i="1"/>
  <c r="L2444" i="1"/>
  <c r="Q2444" i="1"/>
  <c r="R2444" i="1"/>
  <c r="S2444" i="1"/>
  <c r="T2444" i="1"/>
  <c r="K2445" i="1"/>
  <c r="L2445" i="1"/>
  <c r="Q2445" i="1"/>
  <c r="R2445" i="1"/>
  <c r="S2445" i="1"/>
  <c r="T2445" i="1"/>
  <c r="K2446" i="1"/>
  <c r="L2446" i="1"/>
  <c r="Q2446" i="1"/>
  <c r="R2446" i="1"/>
  <c r="S2446" i="1"/>
  <c r="T2446" i="1"/>
  <c r="K2447" i="1"/>
  <c r="L2447" i="1"/>
  <c r="Q2447" i="1"/>
  <c r="R2447" i="1"/>
  <c r="S2447" i="1"/>
  <c r="T2447" i="1"/>
  <c r="K2448" i="1"/>
  <c r="L2448" i="1"/>
  <c r="Q2448" i="1"/>
  <c r="R2448" i="1"/>
  <c r="S2448" i="1"/>
  <c r="T2448" i="1"/>
  <c r="K2449" i="1"/>
  <c r="L2449" i="1"/>
  <c r="Q2449" i="1"/>
  <c r="R2449" i="1"/>
  <c r="S2449" i="1"/>
  <c r="T2449" i="1"/>
  <c r="K2450" i="1"/>
  <c r="L2450" i="1"/>
  <c r="Q2450" i="1"/>
  <c r="R2450" i="1"/>
  <c r="S2450" i="1"/>
  <c r="T2450" i="1"/>
  <c r="K2451" i="1"/>
  <c r="L2451" i="1"/>
  <c r="Q2451" i="1"/>
  <c r="R2451" i="1"/>
  <c r="S2451" i="1"/>
  <c r="T2451" i="1"/>
  <c r="K2452" i="1"/>
  <c r="L2452" i="1"/>
  <c r="Q2452" i="1"/>
  <c r="R2452" i="1"/>
  <c r="S2452" i="1"/>
  <c r="T2452" i="1"/>
  <c r="K2453" i="1"/>
  <c r="L2453" i="1"/>
  <c r="Q2453" i="1"/>
  <c r="R2453" i="1"/>
  <c r="S2453" i="1"/>
  <c r="T2453" i="1"/>
  <c r="K2454" i="1"/>
  <c r="L2454" i="1"/>
  <c r="Q2454" i="1"/>
  <c r="R2454" i="1"/>
  <c r="S2454" i="1"/>
  <c r="T2454" i="1"/>
  <c r="K2455" i="1"/>
  <c r="L2455" i="1"/>
  <c r="Q2455" i="1"/>
  <c r="R2455" i="1"/>
  <c r="S2455" i="1"/>
  <c r="T2455" i="1"/>
  <c r="K2456" i="1"/>
  <c r="L2456" i="1"/>
  <c r="Q2456" i="1"/>
  <c r="R2456" i="1"/>
  <c r="S2456" i="1"/>
  <c r="T2456" i="1"/>
  <c r="K2457" i="1"/>
  <c r="L2457" i="1"/>
  <c r="Q2457" i="1"/>
  <c r="R2457" i="1"/>
  <c r="S2457" i="1"/>
  <c r="T2457" i="1"/>
  <c r="K2458" i="1"/>
  <c r="L2458" i="1"/>
  <c r="Q2458" i="1"/>
  <c r="R2458" i="1"/>
  <c r="S2458" i="1"/>
  <c r="T2458" i="1"/>
  <c r="K2459" i="1"/>
  <c r="L2459" i="1"/>
  <c r="Q2459" i="1"/>
  <c r="R2459" i="1"/>
  <c r="S2459" i="1"/>
  <c r="T2459" i="1"/>
  <c r="K2460" i="1"/>
  <c r="L2460" i="1"/>
  <c r="Q2460" i="1"/>
  <c r="R2460" i="1"/>
  <c r="S2460" i="1"/>
  <c r="T2460" i="1"/>
  <c r="K2461" i="1"/>
  <c r="L2461" i="1"/>
  <c r="Q2461" i="1"/>
  <c r="R2461" i="1"/>
  <c r="S2461" i="1"/>
  <c r="T2461" i="1"/>
  <c r="K2462" i="1"/>
  <c r="L2462" i="1"/>
  <c r="Q2462" i="1"/>
  <c r="R2462" i="1"/>
  <c r="S2462" i="1"/>
  <c r="T2462" i="1"/>
  <c r="K2463" i="1"/>
  <c r="L2463" i="1"/>
  <c r="Q2463" i="1"/>
  <c r="R2463" i="1"/>
  <c r="S2463" i="1"/>
  <c r="T2463" i="1"/>
  <c r="K2464" i="1"/>
  <c r="L2464" i="1"/>
  <c r="Q2464" i="1"/>
  <c r="R2464" i="1"/>
  <c r="S2464" i="1"/>
  <c r="T2464" i="1"/>
  <c r="K2465" i="1"/>
  <c r="L2465" i="1"/>
  <c r="Q2465" i="1"/>
  <c r="R2465" i="1"/>
  <c r="S2465" i="1"/>
  <c r="T2465" i="1"/>
  <c r="K2466" i="1"/>
  <c r="L2466" i="1"/>
  <c r="Q2466" i="1"/>
  <c r="R2466" i="1"/>
  <c r="S2466" i="1"/>
  <c r="T2466" i="1"/>
  <c r="K2467" i="1"/>
  <c r="L2467" i="1"/>
  <c r="Q2467" i="1"/>
  <c r="R2467" i="1"/>
  <c r="S2467" i="1"/>
  <c r="T2467" i="1"/>
  <c r="K2468" i="1"/>
  <c r="L2468" i="1"/>
  <c r="Q2468" i="1"/>
  <c r="R2468" i="1"/>
  <c r="S2468" i="1"/>
  <c r="T2468" i="1"/>
  <c r="K2469" i="1"/>
  <c r="L2469" i="1"/>
  <c r="Q2469" i="1"/>
  <c r="R2469" i="1"/>
  <c r="S2469" i="1"/>
  <c r="T2469" i="1"/>
  <c r="K2470" i="1"/>
  <c r="L2470" i="1"/>
  <c r="Q2470" i="1"/>
  <c r="R2470" i="1"/>
  <c r="S2470" i="1"/>
  <c r="T2470" i="1"/>
  <c r="K2471" i="1"/>
  <c r="L2471" i="1"/>
  <c r="Q2471" i="1"/>
  <c r="R2471" i="1"/>
  <c r="S2471" i="1"/>
  <c r="T2471" i="1"/>
  <c r="K2472" i="1"/>
  <c r="L2472" i="1"/>
  <c r="Q2472" i="1"/>
  <c r="R2472" i="1"/>
  <c r="S2472" i="1"/>
  <c r="T2472" i="1"/>
  <c r="K2473" i="1"/>
  <c r="L2473" i="1"/>
  <c r="Q2473" i="1"/>
  <c r="R2473" i="1"/>
  <c r="S2473" i="1"/>
  <c r="T2473" i="1"/>
  <c r="K2474" i="1"/>
  <c r="L2474" i="1"/>
  <c r="Q2474" i="1"/>
  <c r="R2474" i="1"/>
  <c r="S2474" i="1"/>
  <c r="T2474" i="1"/>
  <c r="K2475" i="1"/>
  <c r="L2475" i="1"/>
  <c r="Q2475" i="1"/>
  <c r="R2475" i="1"/>
  <c r="S2475" i="1"/>
  <c r="T2475" i="1"/>
  <c r="K2476" i="1"/>
  <c r="L2476" i="1"/>
  <c r="Q2476" i="1"/>
  <c r="R2476" i="1"/>
  <c r="S2476" i="1"/>
  <c r="T2476" i="1"/>
  <c r="K2477" i="1"/>
  <c r="L2477" i="1"/>
  <c r="Q2477" i="1"/>
  <c r="R2477" i="1"/>
  <c r="S2477" i="1"/>
  <c r="T2477" i="1"/>
  <c r="K2478" i="1"/>
  <c r="L2478" i="1"/>
  <c r="Q2478" i="1"/>
  <c r="R2478" i="1"/>
  <c r="S2478" i="1"/>
  <c r="T2478" i="1"/>
  <c r="K2479" i="1"/>
  <c r="L2479" i="1"/>
  <c r="Q2479" i="1"/>
  <c r="R2479" i="1"/>
  <c r="S2479" i="1"/>
  <c r="T2479" i="1"/>
  <c r="K2480" i="1"/>
  <c r="L2480" i="1"/>
  <c r="Q2480" i="1"/>
  <c r="R2480" i="1"/>
  <c r="S2480" i="1"/>
  <c r="T2480" i="1"/>
  <c r="K2481" i="1"/>
  <c r="L2481" i="1"/>
  <c r="Q2481" i="1"/>
  <c r="R2481" i="1"/>
  <c r="S2481" i="1"/>
  <c r="T2481" i="1"/>
  <c r="K2482" i="1"/>
  <c r="L2482" i="1"/>
  <c r="Q2482" i="1"/>
  <c r="R2482" i="1"/>
  <c r="S2482" i="1"/>
  <c r="T2482" i="1"/>
  <c r="K2483" i="1"/>
  <c r="L2483" i="1"/>
  <c r="Q2483" i="1"/>
  <c r="R2483" i="1"/>
  <c r="S2483" i="1"/>
  <c r="T2483" i="1"/>
  <c r="K2484" i="1"/>
  <c r="L2484" i="1"/>
  <c r="Q2484" i="1"/>
  <c r="R2484" i="1"/>
  <c r="S2484" i="1"/>
  <c r="T2484" i="1"/>
  <c r="K2485" i="1"/>
  <c r="L2485" i="1"/>
  <c r="Q2485" i="1"/>
  <c r="R2485" i="1"/>
  <c r="S2485" i="1"/>
  <c r="T2485" i="1"/>
  <c r="K2486" i="1"/>
  <c r="L2486" i="1"/>
  <c r="Q2486" i="1"/>
  <c r="R2486" i="1"/>
  <c r="S2486" i="1"/>
  <c r="T2486" i="1"/>
  <c r="K2487" i="1"/>
  <c r="L2487" i="1"/>
  <c r="Q2487" i="1"/>
  <c r="R2487" i="1"/>
  <c r="S2487" i="1"/>
  <c r="T2487" i="1"/>
  <c r="K2488" i="1"/>
  <c r="L2488" i="1"/>
  <c r="Q2488" i="1"/>
  <c r="R2488" i="1"/>
  <c r="S2488" i="1"/>
  <c r="T2488" i="1"/>
  <c r="K2489" i="1"/>
  <c r="L2489" i="1"/>
  <c r="Q2489" i="1"/>
  <c r="R2489" i="1"/>
  <c r="S2489" i="1"/>
  <c r="T2489" i="1"/>
  <c r="K2490" i="1"/>
  <c r="L2490" i="1"/>
  <c r="Q2490" i="1"/>
  <c r="R2490" i="1"/>
  <c r="S2490" i="1"/>
  <c r="T2490" i="1"/>
  <c r="K2491" i="1"/>
  <c r="L2491" i="1"/>
  <c r="Q2491" i="1"/>
  <c r="R2491" i="1"/>
  <c r="S2491" i="1"/>
  <c r="T2491" i="1"/>
  <c r="K2492" i="1"/>
  <c r="L2492" i="1"/>
  <c r="Q2492" i="1"/>
  <c r="R2492" i="1"/>
  <c r="S2492" i="1"/>
  <c r="T2492" i="1"/>
  <c r="K2493" i="1"/>
  <c r="L2493" i="1"/>
  <c r="Q2493" i="1"/>
  <c r="R2493" i="1"/>
  <c r="S2493" i="1"/>
  <c r="T2493" i="1"/>
  <c r="K2494" i="1"/>
  <c r="L2494" i="1"/>
  <c r="Q2494" i="1"/>
  <c r="R2494" i="1"/>
  <c r="S2494" i="1"/>
  <c r="T2494" i="1"/>
  <c r="K2495" i="1"/>
  <c r="L2495" i="1"/>
  <c r="Q2495" i="1"/>
  <c r="R2495" i="1"/>
  <c r="S2495" i="1"/>
  <c r="T2495" i="1"/>
  <c r="K2496" i="1"/>
  <c r="L2496" i="1"/>
  <c r="Q2496" i="1"/>
  <c r="R2496" i="1"/>
  <c r="S2496" i="1"/>
  <c r="T2496" i="1"/>
  <c r="K2497" i="1"/>
  <c r="L2497" i="1"/>
  <c r="Q2497" i="1"/>
  <c r="R2497" i="1"/>
  <c r="S2497" i="1"/>
  <c r="T2497" i="1"/>
  <c r="K2498" i="1"/>
  <c r="L2498" i="1"/>
  <c r="Q2498" i="1"/>
  <c r="R2498" i="1"/>
  <c r="S2498" i="1"/>
  <c r="T2498" i="1"/>
  <c r="K2499" i="1"/>
  <c r="L2499" i="1"/>
  <c r="Q2499" i="1"/>
  <c r="R2499" i="1"/>
  <c r="S2499" i="1"/>
  <c r="T2499" i="1"/>
  <c r="K2500" i="1"/>
  <c r="L2500" i="1"/>
  <c r="Q2500" i="1"/>
  <c r="R2500" i="1"/>
  <c r="S2500" i="1"/>
  <c r="T2500" i="1"/>
  <c r="K2501" i="1"/>
  <c r="L2501" i="1"/>
  <c r="Q2501" i="1"/>
  <c r="R2501" i="1"/>
  <c r="S2501" i="1"/>
  <c r="T2501" i="1"/>
  <c r="K2502" i="1"/>
  <c r="L2502" i="1"/>
  <c r="Q2502" i="1"/>
  <c r="R2502" i="1"/>
  <c r="S2502" i="1"/>
  <c r="T2502" i="1"/>
  <c r="K2503" i="1"/>
  <c r="L2503" i="1"/>
  <c r="Q2503" i="1"/>
  <c r="R2503" i="1"/>
  <c r="S2503" i="1"/>
  <c r="T2503" i="1"/>
  <c r="K2504" i="1"/>
  <c r="L2504" i="1"/>
  <c r="Q2504" i="1"/>
  <c r="R2504" i="1"/>
  <c r="S2504" i="1"/>
  <c r="T2504" i="1"/>
  <c r="K2505" i="1"/>
  <c r="L2505" i="1"/>
  <c r="Q2505" i="1"/>
  <c r="R2505" i="1"/>
  <c r="S2505" i="1"/>
  <c r="T2505" i="1"/>
  <c r="K2506" i="1"/>
  <c r="L2506" i="1"/>
  <c r="Q2506" i="1"/>
  <c r="R2506" i="1"/>
  <c r="S2506" i="1"/>
  <c r="T2506" i="1"/>
  <c r="K2507" i="1"/>
  <c r="L2507" i="1"/>
  <c r="Q2507" i="1"/>
  <c r="R2507" i="1"/>
  <c r="S2507" i="1"/>
  <c r="T2507" i="1"/>
  <c r="K2508" i="1"/>
  <c r="L2508" i="1"/>
  <c r="Q2508" i="1"/>
  <c r="R2508" i="1"/>
  <c r="S2508" i="1"/>
  <c r="T2508" i="1"/>
  <c r="K2509" i="1"/>
  <c r="L2509" i="1"/>
  <c r="Q2509" i="1"/>
  <c r="R2509" i="1"/>
  <c r="S2509" i="1"/>
  <c r="T2509" i="1"/>
  <c r="K2510" i="1"/>
  <c r="L2510" i="1"/>
  <c r="Q2510" i="1"/>
  <c r="R2510" i="1"/>
  <c r="S2510" i="1"/>
  <c r="T2510" i="1"/>
  <c r="K2511" i="1"/>
  <c r="L2511" i="1"/>
  <c r="Q2511" i="1"/>
  <c r="R2511" i="1"/>
  <c r="S2511" i="1"/>
  <c r="T2511" i="1"/>
  <c r="K2512" i="1"/>
  <c r="L2512" i="1"/>
  <c r="Q2512" i="1"/>
  <c r="R2512" i="1"/>
  <c r="S2512" i="1"/>
  <c r="T2512" i="1"/>
  <c r="K2513" i="1"/>
  <c r="L2513" i="1"/>
  <c r="Q2513" i="1"/>
  <c r="R2513" i="1"/>
  <c r="S2513" i="1"/>
  <c r="T2513" i="1"/>
  <c r="K2514" i="1"/>
  <c r="L2514" i="1"/>
  <c r="Q2514" i="1"/>
  <c r="R2514" i="1"/>
  <c r="S2514" i="1"/>
  <c r="T2514" i="1"/>
  <c r="K2515" i="1"/>
  <c r="L2515" i="1"/>
  <c r="Q2515" i="1"/>
  <c r="R2515" i="1"/>
  <c r="S2515" i="1"/>
  <c r="T2515" i="1"/>
  <c r="K2516" i="1"/>
  <c r="L2516" i="1"/>
  <c r="Q2516" i="1"/>
  <c r="R2516" i="1"/>
  <c r="S2516" i="1"/>
  <c r="T2516" i="1"/>
  <c r="K2517" i="1"/>
  <c r="L2517" i="1"/>
  <c r="Q2517" i="1"/>
  <c r="R2517" i="1"/>
  <c r="S2517" i="1"/>
  <c r="T2517" i="1"/>
  <c r="K2518" i="1"/>
  <c r="L2518" i="1"/>
  <c r="Q2518" i="1"/>
  <c r="R2518" i="1"/>
  <c r="S2518" i="1"/>
  <c r="T2518" i="1"/>
  <c r="K2519" i="1"/>
  <c r="L2519" i="1"/>
  <c r="Q2519" i="1"/>
  <c r="R2519" i="1"/>
  <c r="S2519" i="1"/>
  <c r="T2519" i="1"/>
  <c r="K2520" i="1"/>
  <c r="L2520" i="1"/>
  <c r="Q2520" i="1"/>
  <c r="R2520" i="1"/>
  <c r="S2520" i="1"/>
  <c r="T2520" i="1"/>
  <c r="K2521" i="1"/>
  <c r="L2521" i="1"/>
  <c r="Q2521" i="1"/>
  <c r="R2521" i="1"/>
  <c r="S2521" i="1"/>
  <c r="T2521" i="1"/>
  <c r="K2522" i="1"/>
  <c r="L2522" i="1"/>
  <c r="Q2522" i="1"/>
  <c r="R2522" i="1"/>
  <c r="S2522" i="1"/>
  <c r="T2522" i="1"/>
  <c r="K2523" i="1"/>
  <c r="L2523" i="1"/>
  <c r="Q2523" i="1"/>
  <c r="R2523" i="1"/>
  <c r="S2523" i="1"/>
  <c r="T2523" i="1"/>
  <c r="K2524" i="1"/>
  <c r="L2524" i="1"/>
  <c r="Q2524" i="1"/>
  <c r="R2524" i="1"/>
  <c r="S2524" i="1"/>
  <c r="T2524" i="1"/>
  <c r="K2525" i="1"/>
  <c r="L2525" i="1"/>
  <c r="Q2525" i="1"/>
  <c r="R2525" i="1"/>
  <c r="S2525" i="1"/>
  <c r="T2525" i="1"/>
  <c r="K2526" i="1"/>
  <c r="L2526" i="1"/>
  <c r="Q2526" i="1"/>
  <c r="R2526" i="1"/>
  <c r="S2526" i="1"/>
  <c r="T2526" i="1"/>
  <c r="K2527" i="1"/>
  <c r="L2527" i="1"/>
  <c r="Q2527" i="1"/>
  <c r="R2527" i="1"/>
  <c r="S2527" i="1"/>
  <c r="T2527" i="1"/>
  <c r="K2528" i="1"/>
  <c r="L2528" i="1"/>
  <c r="Q2528" i="1"/>
  <c r="R2528" i="1"/>
  <c r="S2528" i="1"/>
  <c r="T2528" i="1"/>
  <c r="K2529" i="1"/>
  <c r="L2529" i="1"/>
  <c r="Q2529" i="1"/>
  <c r="R2529" i="1"/>
  <c r="S2529" i="1"/>
  <c r="T2529" i="1"/>
  <c r="K2530" i="1"/>
  <c r="L2530" i="1"/>
  <c r="Q2530" i="1"/>
  <c r="R2530" i="1"/>
  <c r="S2530" i="1"/>
  <c r="T2530" i="1"/>
  <c r="K2531" i="1"/>
  <c r="L2531" i="1"/>
  <c r="Q2531" i="1"/>
  <c r="R2531" i="1"/>
  <c r="S2531" i="1"/>
  <c r="T2531" i="1"/>
  <c r="K2532" i="1"/>
  <c r="L2532" i="1"/>
  <c r="Q2532" i="1"/>
  <c r="R2532" i="1"/>
  <c r="S2532" i="1"/>
  <c r="T2532" i="1"/>
  <c r="K2533" i="1"/>
  <c r="L2533" i="1"/>
  <c r="Q2533" i="1"/>
  <c r="R2533" i="1"/>
  <c r="S2533" i="1"/>
  <c r="T2533" i="1"/>
  <c r="K2534" i="1"/>
  <c r="L2534" i="1"/>
  <c r="Q2534" i="1"/>
  <c r="R2534" i="1"/>
  <c r="S2534" i="1"/>
  <c r="T2534" i="1"/>
  <c r="K2535" i="1"/>
  <c r="L2535" i="1"/>
  <c r="Q2535" i="1"/>
  <c r="R2535" i="1"/>
  <c r="S2535" i="1"/>
  <c r="T2535" i="1"/>
  <c r="K2536" i="1"/>
  <c r="L2536" i="1"/>
  <c r="Q2536" i="1"/>
  <c r="R2536" i="1"/>
  <c r="S2536" i="1"/>
  <c r="T2536" i="1"/>
  <c r="K2537" i="1"/>
  <c r="L2537" i="1"/>
  <c r="Q2537" i="1"/>
  <c r="R2537" i="1"/>
  <c r="S2537" i="1"/>
  <c r="T2537" i="1"/>
  <c r="K2538" i="1"/>
  <c r="L2538" i="1"/>
  <c r="Q2538" i="1"/>
  <c r="R2538" i="1"/>
  <c r="S2538" i="1"/>
  <c r="T2538" i="1"/>
  <c r="K2539" i="1"/>
  <c r="L2539" i="1"/>
  <c r="Q2539" i="1"/>
  <c r="R2539" i="1"/>
  <c r="S2539" i="1"/>
  <c r="T2539" i="1"/>
  <c r="K2540" i="1"/>
  <c r="L2540" i="1"/>
  <c r="Q2540" i="1"/>
  <c r="R2540" i="1"/>
  <c r="S2540" i="1"/>
  <c r="T2540" i="1"/>
  <c r="K2541" i="1"/>
  <c r="L2541" i="1"/>
  <c r="Q2541" i="1"/>
  <c r="R2541" i="1"/>
  <c r="S2541" i="1"/>
  <c r="T2541" i="1"/>
  <c r="K2542" i="1"/>
  <c r="L2542" i="1"/>
  <c r="Q2542" i="1"/>
  <c r="R2542" i="1"/>
  <c r="S2542" i="1"/>
  <c r="T2542" i="1"/>
  <c r="K2543" i="1"/>
  <c r="L2543" i="1"/>
  <c r="Q2543" i="1"/>
  <c r="R2543" i="1"/>
  <c r="S2543" i="1"/>
  <c r="T2543" i="1"/>
  <c r="K2544" i="1"/>
  <c r="L2544" i="1"/>
  <c r="Q2544" i="1"/>
  <c r="R2544" i="1"/>
  <c r="S2544" i="1"/>
  <c r="T2544" i="1"/>
  <c r="K2545" i="1"/>
  <c r="L2545" i="1"/>
  <c r="Q2545" i="1"/>
  <c r="R2545" i="1"/>
  <c r="S2545" i="1"/>
  <c r="T2545" i="1"/>
  <c r="K2546" i="1"/>
  <c r="L2546" i="1"/>
  <c r="Q2546" i="1"/>
  <c r="R2546" i="1"/>
  <c r="S2546" i="1"/>
  <c r="T2546" i="1"/>
  <c r="K2547" i="1"/>
  <c r="L2547" i="1"/>
  <c r="Q2547" i="1"/>
  <c r="R2547" i="1"/>
  <c r="S2547" i="1"/>
  <c r="T2547" i="1"/>
  <c r="K2548" i="1"/>
  <c r="L2548" i="1"/>
  <c r="Q2548" i="1"/>
  <c r="R2548" i="1"/>
  <c r="S2548" i="1"/>
  <c r="T2548" i="1"/>
  <c r="K2549" i="1"/>
  <c r="L2549" i="1"/>
  <c r="Q2549" i="1"/>
  <c r="R2549" i="1"/>
  <c r="S2549" i="1"/>
  <c r="T2549" i="1"/>
  <c r="K2550" i="1"/>
  <c r="L2550" i="1"/>
  <c r="Q2550" i="1"/>
  <c r="R2550" i="1"/>
  <c r="S2550" i="1"/>
  <c r="T2550" i="1"/>
  <c r="K2551" i="1"/>
  <c r="L2551" i="1"/>
  <c r="Q2551" i="1"/>
  <c r="R2551" i="1"/>
  <c r="S2551" i="1"/>
  <c r="T2551" i="1"/>
  <c r="K2552" i="1"/>
  <c r="L2552" i="1"/>
  <c r="Q2552" i="1"/>
  <c r="R2552" i="1"/>
  <c r="S2552" i="1"/>
  <c r="T2552" i="1"/>
  <c r="K2553" i="1"/>
  <c r="L2553" i="1"/>
  <c r="Q2553" i="1"/>
  <c r="R2553" i="1"/>
  <c r="S2553" i="1"/>
  <c r="T2553" i="1"/>
  <c r="K2554" i="1"/>
  <c r="L2554" i="1"/>
  <c r="Q2554" i="1"/>
  <c r="R2554" i="1"/>
  <c r="S2554" i="1"/>
  <c r="T2554" i="1"/>
  <c r="K2555" i="1"/>
  <c r="L2555" i="1"/>
  <c r="Q2555" i="1"/>
  <c r="R2555" i="1"/>
  <c r="S2555" i="1"/>
  <c r="T2555" i="1"/>
  <c r="K2556" i="1"/>
  <c r="L2556" i="1"/>
  <c r="Q2556" i="1"/>
  <c r="R2556" i="1"/>
  <c r="S2556" i="1"/>
  <c r="T2556" i="1"/>
  <c r="K2557" i="1"/>
  <c r="L2557" i="1"/>
  <c r="Q2557" i="1"/>
  <c r="R2557" i="1"/>
  <c r="S2557" i="1"/>
  <c r="T2557" i="1"/>
  <c r="K2558" i="1"/>
  <c r="L2558" i="1"/>
  <c r="Q2558" i="1"/>
  <c r="R2558" i="1"/>
  <c r="S2558" i="1"/>
  <c r="T2558" i="1"/>
  <c r="K2559" i="1"/>
  <c r="L2559" i="1"/>
  <c r="Q2559" i="1"/>
  <c r="R2559" i="1"/>
  <c r="S2559" i="1"/>
  <c r="T2559" i="1"/>
  <c r="K2560" i="1"/>
  <c r="L2560" i="1"/>
  <c r="Q2560" i="1"/>
  <c r="R2560" i="1"/>
  <c r="S2560" i="1"/>
  <c r="T2560" i="1"/>
  <c r="K2561" i="1"/>
  <c r="L2561" i="1"/>
  <c r="Q2561" i="1"/>
  <c r="R2561" i="1"/>
  <c r="S2561" i="1"/>
  <c r="T2561" i="1"/>
  <c r="K2562" i="1"/>
  <c r="L2562" i="1"/>
  <c r="Q2562" i="1"/>
  <c r="R2562" i="1"/>
  <c r="S2562" i="1"/>
  <c r="T2562" i="1"/>
  <c r="K2563" i="1"/>
  <c r="L2563" i="1"/>
  <c r="Q2563" i="1"/>
  <c r="R2563" i="1"/>
  <c r="S2563" i="1"/>
  <c r="T2563" i="1"/>
  <c r="K2564" i="1"/>
  <c r="L2564" i="1"/>
  <c r="Q2564" i="1"/>
  <c r="R2564" i="1"/>
  <c r="S2564" i="1"/>
  <c r="T2564" i="1"/>
  <c r="K2565" i="1"/>
  <c r="L2565" i="1"/>
  <c r="Q2565" i="1"/>
  <c r="R2565" i="1"/>
  <c r="S2565" i="1"/>
  <c r="T2565" i="1"/>
  <c r="K2566" i="1"/>
  <c r="L2566" i="1"/>
  <c r="Q2566" i="1"/>
  <c r="R2566" i="1"/>
  <c r="S2566" i="1"/>
  <c r="T2566" i="1"/>
  <c r="K2567" i="1"/>
  <c r="L2567" i="1"/>
  <c r="Q2567" i="1"/>
  <c r="R2567" i="1"/>
  <c r="S2567" i="1"/>
  <c r="T2567" i="1"/>
  <c r="K2568" i="1"/>
  <c r="L2568" i="1"/>
  <c r="Q2568" i="1"/>
  <c r="R2568" i="1"/>
  <c r="S2568" i="1"/>
  <c r="T2568" i="1"/>
  <c r="K2569" i="1"/>
  <c r="L2569" i="1"/>
  <c r="Q2569" i="1"/>
  <c r="R2569" i="1"/>
  <c r="S2569" i="1"/>
  <c r="T2569" i="1"/>
  <c r="K2570" i="1"/>
  <c r="L2570" i="1"/>
  <c r="Q2570" i="1"/>
  <c r="R2570" i="1"/>
  <c r="S2570" i="1"/>
  <c r="T2570" i="1"/>
  <c r="K2571" i="1"/>
  <c r="L2571" i="1"/>
  <c r="Q2571" i="1"/>
  <c r="R2571" i="1"/>
  <c r="S2571" i="1"/>
  <c r="T2571" i="1"/>
  <c r="K2572" i="1"/>
  <c r="L2572" i="1"/>
  <c r="Q2572" i="1"/>
  <c r="R2572" i="1"/>
  <c r="S2572" i="1"/>
  <c r="T2572" i="1"/>
  <c r="K2573" i="1"/>
  <c r="L2573" i="1"/>
  <c r="Q2573" i="1"/>
  <c r="R2573" i="1"/>
  <c r="S2573" i="1"/>
  <c r="T2573" i="1"/>
  <c r="K2574" i="1"/>
  <c r="L2574" i="1"/>
  <c r="Q2574" i="1"/>
  <c r="R2574" i="1"/>
  <c r="S2574" i="1"/>
  <c r="T2574" i="1"/>
  <c r="K2575" i="1"/>
  <c r="L2575" i="1"/>
  <c r="Q2575" i="1"/>
  <c r="R2575" i="1"/>
  <c r="S2575" i="1"/>
  <c r="T2575" i="1"/>
  <c r="K2576" i="1"/>
  <c r="L2576" i="1"/>
  <c r="Q2576" i="1"/>
  <c r="R2576" i="1"/>
  <c r="S2576" i="1"/>
  <c r="T2576" i="1"/>
  <c r="K2577" i="1"/>
  <c r="L2577" i="1"/>
  <c r="Q2577" i="1"/>
  <c r="R2577" i="1"/>
  <c r="S2577" i="1"/>
  <c r="T2577" i="1"/>
  <c r="K2578" i="1"/>
  <c r="L2578" i="1"/>
  <c r="Q2578" i="1"/>
  <c r="R2578" i="1"/>
  <c r="S2578" i="1"/>
  <c r="T2578" i="1"/>
  <c r="K2579" i="1"/>
  <c r="L2579" i="1"/>
  <c r="Q2579" i="1"/>
  <c r="R2579" i="1"/>
  <c r="S2579" i="1"/>
  <c r="T2579" i="1"/>
  <c r="K2580" i="1"/>
  <c r="L2580" i="1"/>
  <c r="Q2580" i="1"/>
  <c r="R2580" i="1"/>
  <c r="S2580" i="1"/>
  <c r="T2580" i="1"/>
  <c r="K2581" i="1"/>
  <c r="L2581" i="1"/>
  <c r="Q2581" i="1"/>
  <c r="R2581" i="1"/>
  <c r="S2581" i="1"/>
  <c r="T2581" i="1"/>
  <c r="K2582" i="1"/>
  <c r="L2582" i="1"/>
  <c r="Q2582" i="1"/>
  <c r="R2582" i="1"/>
  <c r="S2582" i="1"/>
  <c r="T2582" i="1"/>
  <c r="K2583" i="1"/>
  <c r="L2583" i="1"/>
  <c r="Q2583" i="1"/>
  <c r="R2583" i="1"/>
  <c r="S2583" i="1"/>
  <c r="T2583" i="1"/>
  <c r="K2584" i="1"/>
  <c r="L2584" i="1"/>
  <c r="Q2584" i="1"/>
  <c r="R2584" i="1"/>
  <c r="S2584" i="1"/>
  <c r="T2584" i="1"/>
  <c r="K2585" i="1"/>
  <c r="L2585" i="1"/>
  <c r="Q2585" i="1"/>
  <c r="R2585" i="1"/>
  <c r="S2585" i="1"/>
  <c r="T2585" i="1"/>
  <c r="K2586" i="1"/>
  <c r="L2586" i="1"/>
  <c r="Q2586" i="1"/>
  <c r="R2586" i="1"/>
  <c r="S2586" i="1"/>
  <c r="T2586" i="1"/>
  <c r="K2587" i="1"/>
  <c r="L2587" i="1"/>
  <c r="Q2587" i="1"/>
  <c r="R2587" i="1"/>
  <c r="S2587" i="1"/>
  <c r="T2587" i="1"/>
  <c r="K2588" i="1"/>
  <c r="L2588" i="1"/>
  <c r="Q2588" i="1"/>
  <c r="R2588" i="1"/>
  <c r="S2588" i="1"/>
  <c r="T2588" i="1"/>
  <c r="K2589" i="1"/>
  <c r="L2589" i="1"/>
  <c r="Q2589" i="1"/>
  <c r="R2589" i="1"/>
  <c r="S2589" i="1"/>
  <c r="T2589" i="1"/>
  <c r="K2590" i="1"/>
  <c r="L2590" i="1"/>
  <c r="Q2590" i="1"/>
  <c r="R2590" i="1"/>
  <c r="S2590" i="1"/>
  <c r="T2590" i="1"/>
  <c r="K2591" i="1"/>
  <c r="L2591" i="1"/>
  <c r="Q2591" i="1"/>
  <c r="R2591" i="1"/>
  <c r="S2591" i="1"/>
  <c r="T2591" i="1"/>
  <c r="K2592" i="1"/>
  <c r="L2592" i="1"/>
  <c r="Q2592" i="1"/>
  <c r="R2592" i="1"/>
  <c r="S2592" i="1"/>
  <c r="T2592" i="1"/>
  <c r="K2593" i="1"/>
  <c r="L2593" i="1"/>
  <c r="Q2593" i="1"/>
  <c r="R2593" i="1"/>
  <c r="S2593" i="1"/>
  <c r="T2593" i="1"/>
  <c r="K2594" i="1"/>
  <c r="L2594" i="1"/>
  <c r="Q2594" i="1"/>
  <c r="R2594" i="1"/>
  <c r="S2594" i="1"/>
  <c r="T2594" i="1"/>
  <c r="K2595" i="1"/>
  <c r="L2595" i="1"/>
  <c r="Q2595" i="1"/>
  <c r="R2595" i="1"/>
  <c r="S2595" i="1"/>
  <c r="T2595" i="1"/>
  <c r="K2596" i="1"/>
  <c r="L2596" i="1"/>
  <c r="Q2596" i="1"/>
  <c r="R2596" i="1"/>
  <c r="S2596" i="1"/>
  <c r="T2596" i="1"/>
  <c r="K2597" i="1"/>
  <c r="L2597" i="1"/>
  <c r="Q2597" i="1"/>
  <c r="R2597" i="1"/>
  <c r="S2597" i="1"/>
  <c r="T2597" i="1"/>
  <c r="K2598" i="1"/>
  <c r="L2598" i="1"/>
  <c r="Q2598" i="1"/>
  <c r="R2598" i="1"/>
  <c r="S2598" i="1"/>
  <c r="T2598" i="1"/>
  <c r="K2599" i="1"/>
  <c r="L2599" i="1"/>
  <c r="Q2599" i="1"/>
  <c r="R2599" i="1"/>
  <c r="S2599" i="1"/>
  <c r="T2599" i="1"/>
  <c r="K2600" i="1"/>
  <c r="L2600" i="1"/>
  <c r="Q2600" i="1"/>
  <c r="R2600" i="1"/>
  <c r="S2600" i="1"/>
  <c r="T2600" i="1"/>
  <c r="K2601" i="1"/>
  <c r="L2601" i="1"/>
  <c r="Q2601" i="1"/>
  <c r="R2601" i="1"/>
  <c r="S2601" i="1"/>
  <c r="T2601" i="1"/>
  <c r="K2602" i="1"/>
  <c r="L2602" i="1"/>
  <c r="Q2602" i="1"/>
  <c r="R2602" i="1"/>
  <c r="S2602" i="1"/>
  <c r="T2602" i="1"/>
  <c r="K2603" i="1"/>
  <c r="L2603" i="1"/>
  <c r="Q2603" i="1"/>
  <c r="R2603" i="1"/>
  <c r="S2603" i="1"/>
  <c r="T2603" i="1"/>
  <c r="K2604" i="1"/>
  <c r="L2604" i="1"/>
  <c r="Q2604" i="1"/>
  <c r="R2604" i="1"/>
  <c r="S2604" i="1"/>
  <c r="T2604" i="1"/>
  <c r="K2605" i="1"/>
  <c r="L2605" i="1"/>
  <c r="Q2605" i="1"/>
  <c r="R2605" i="1"/>
  <c r="S2605" i="1"/>
  <c r="T2605" i="1"/>
  <c r="K2606" i="1"/>
  <c r="L2606" i="1"/>
  <c r="Q2606" i="1"/>
  <c r="R2606" i="1"/>
  <c r="S2606" i="1"/>
  <c r="T2606" i="1"/>
  <c r="K2607" i="1"/>
  <c r="L2607" i="1"/>
  <c r="Q2607" i="1"/>
  <c r="R2607" i="1"/>
  <c r="S2607" i="1"/>
  <c r="T2607" i="1"/>
  <c r="K2608" i="1"/>
  <c r="L2608" i="1"/>
  <c r="Q2608" i="1"/>
  <c r="R2608" i="1"/>
  <c r="S2608" i="1"/>
  <c r="T2608" i="1"/>
  <c r="K2609" i="1"/>
  <c r="L2609" i="1"/>
  <c r="Q2609" i="1"/>
  <c r="R2609" i="1"/>
  <c r="S2609" i="1"/>
  <c r="T2609" i="1"/>
  <c r="K2610" i="1"/>
  <c r="L2610" i="1"/>
  <c r="Q2610" i="1"/>
  <c r="R2610" i="1"/>
  <c r="S2610" i="1"/>
  <c r="T2610" i="1"/>
  <c r="K2611" i="1"/>
  <c r="L2611" i="1"/>
  <c r="Q2611" i="1"/>
  <c r="R2611" i="1"/>
  <c r="S2611" i="1"/>
  <c r="T2611" i="1"/>
  <c r="K2612" i="1"/>
  <c r="L2612" i="1"/>
  <c r="Q2612" i="1"/>
  <c r="R2612" i="1"/>
  <c r="S2612" i="1"/>
  <c r="T2612" i="1"/>
  <c r="K2613" i="1"/>
  <c r="L2613" i="1"/>
  <c r="Q2613" i="1"/>
  <c r="R2613" i="1"/>
  <c r="S2613" i="1"/>
  <c r="T2613" i="1"/>
  <c r="K2614" i="1"/>
  <c r="L2614" i="1"/>
  <c r="Q2614" i="1"/>
  <c r="R2614" i="1"/>
  <c r="S2614" i="1"/>
  <c r="T2614" i="1"/>
  <c r="K2615" i="1"/>
  <c r="L2615" i="1"/>
  <c r="Q2615" i="1"/>
  <c r="R2615" i="1"/>
  <c r="S2615" i="1"/>
  <c r="T2615" i="1"/>
  <c r="K2616" i="1"/>
  <c r="L2616" i="1"/>
  <c r="Q2616" i="1"/>
  <c r="R2616" i="1"/>
  <c r="S2616" i="1"/>
  <c r="T2616" i="1"/>
  <c r="K2617" i="1"/>
  <c r="L2617" i="1"/>
  <c r="Q2617" i="1"/>
  <c r="R2617" i="1"/>
  <c r="S2617" i="1"/>
  <c r="T2617" i="1"/>
  <c r="K2618" i="1"/>
  <c r="L2618" i="1"/>
  <c r="Q2618" i="1"/>
  <c r="R2618" i="1"/>
  <c r="S2618" i="1"/>
  <c r="T2618" i="1"/>
  <c r="K2619" i="1"/>
  <c r="L2619" i="1"/>
  <c r="Q2619" i="1"/>
  <c r="R2619" i="1"/>
  <c r="S2619" i="1"/>
  <c r="T2619" i="1"/>
  <c r="K2620" i="1"/>
  <c r="L2620" i="1"/>
  <c r="Q2620" i="1"/>
  <c r="R2620" i="1"/>
  <c r="S2620" i="1"/>
  <c r="T2620" i="1"/>
  <c r="K2621" i="1"/>
  <c r="L2621" i="1"/>
  <c r="Q2621" i="1"/>
  <c r="R2621" i="1"/>
  <c r="S2621" i="1"/>
  <c r="T2621" i="1"/>
  <c r="K2622" i="1"/>
  <c r="L2622" i="1"/>
  <c r="Q2622" i="1"/>
  <c r="R2622" i="1"/>
  <c r="S2622" i="1"/>
  <c r="T2622" i="1"/>
  <c r="K2623" i="1"/>
  <c r="L2623" i="1"/>
  <c r="Q2623" i="1"/>
  <c r="R2623" i="1"/>
  <c r="S2623" i="1"/>
  <c r="T2623" i="1"/>
  <c r="K2624" i="1"/>
  <c r="L2624" i="1"/>
  <c r="Q2624" i="1"/>
  <c r="R2624" i="1"/>
  <c r="S2624" i="1"/>
  <c r="T2624" i="1"/>
  <c r="K2625" i="1"/>
  <c r="L2625" i="1"/>
  <c r="Q2625" i="1"/>
  <c r="R2625" i="1"/>
  <c r="S2625" i="1"/>
  <c r="T2625" i="1"/>
  <c r="K2626" i="1"/>
  <c r="L2626" i="1"/>
  <c r="Q2626" i="1"/>
  <c r="R2626" i="1"/>
  <c r="S2626" i="1"/>
  <c r="T2626" i="1"/>
  <c r="K2627" i="1"/>
  <c r="L2627" i="1"/>
  <c r="Q2627" i="1"/>
  <c r="R2627" i="1"/>
  <c r="S2627" i="1"/>
  <c r="T2627" i="1"/>
  <c r="K2628" i="1"/>
  <c r="L2628" i="1"/>
  <c r="Q2628" i="1"/>
  <c r="R2628" i="1"/>
  <c r="S2628" i="1"/>
  <c r="T2628" i="1"/>
  <c r="K2629" i="1"/>
  <c r="L2629" i="1"/>
  <c r="Q2629" i="1"/>
  <c r="R2629" i="1"/>
  <c r="S2629" i="1"/>
  <c r="T2629" i="1"/>
  <c r="K2630" i="1"/>
  <c r="L2630" i="1"/>
  <c r="Q2630" i="1"/>
  <c r="R2630" i="1"/>
  <c r="S2630" i="1"/>
  <c r="T2630" i="1"/>
  <c r="K2631" i="1"/>
  <c r="L2631" i="1"/>
  <c r="Q2631" i="1"/>
  <c r="R2631" i="1"/>
  <c r="S2631" i="1"/>
  <c r="T2631" i="1"/>
  <c r="K2632" i="1"/>
  <c r="L2632" i="1"/>
  <c r="Q2632" i="1"/>
  <c r="R2632" i="1"/>
  <c r="S2632" i="1"/>
  <c r="T2632" i="1"/>
  <c r="K2633" i="1"/>
  <c r="L2633" i="1"/>
  <c r="Q2633" i="1"/>
  <c r="R2633" i="1"/>
  <c r="S2633" i="1"/>
  <c r="T2633" i="1"/>
  <c r="K2634" i="1"/>
  <c r="L2634" i="1"/>
  <c r="Q2634" i="1"/>
  <c r="R2634" i="1"/>
  <c r="S2634" i="1"/>
  <c r="T2634" i="1"/>
  <c r="K2635" i="1"/>
  <c r="L2635" i="1"/>
  <c r="Q2635" i="1"/>
  <c r="R2635" i="1"/>
  <c r="S2635" i="1"/>
  <c r="T2635" i="1"/>
  <c r="K2636" i="1"/>
  <c r="L2636" i="1"/>
  <c r="Q2636" i="1"/>
  <c r="R2636" i="1"/>
  <c r="S2636" i="1"/>
  <c r="T2636" i="1"/>
  <c r="K2637" i="1"/>
  <c r="L2637" i="1"/>
  <c r="Q2637" i="1"/>
  <c r="R2637" i="1"/>
  <c r="S2637" i="1"/>
  <c r="T2637" i="1"/>
  <c r="K2638" i="1"/>
  <c r="L2638" i="1"/>
  <c r="Q2638" i="1"/>
  <c r="R2638" i="1"/>
  <c r="S2638" i="1"/>
  <c r="T2638" i="1"/>
  <c r="K2639" i="1"/>
  <c r="L2639" i="1"/>
  <c r="Q2639" i="1"/>
  <c r="R2639" i="1"/>
  <c r="S2639" i="1"/>
  <c r="T2639" i="1"/>
  <c r="K2640" i="1"/>
  <c r="L2640" i="1"/>
  <c r="Q2640" i="1"/>
  <c r="R2640" i="1"/>
  <c r="S2640" i="1"/>
  <c r="T2640" i="1"/>
  <c r="K2641" i="1"/>
  <c r="L2641" i="1"/>
  <c r="Q2641" i="1"/>
  <c r="R2641" i="1"/>
  <c r="S2641" i="1"/>
  <c r="T2641" i="1"/>
  <c r="K2642" i="1"/>
  <c r="L2642" i="1"/>
  <c r="Q2642" i="1"/>
  <c r="R2642" i="1"/>
  <c r="S2642" i="1"/>
  <c r="T2642" i="1"/>
  <c r="K2643" i="1"/>
  <c r="L2643" i="1"/>
  <c r="Q2643" i="1"/>
  <c r="R2643" i="1"/>
  <c r="S2643" i="1"/>
  <c r="T2643" i="1"/>
  <c r="K2644" i="1"/>
  <c r="L2644" i="1"/>
  <c r="Q2644" i="1"/>
  <c r="R2644" i="1"/>
  <c r="S2644" i="1"/>
  <c r="T2644" i="1"/>
  <c r="K2645" i="1"/>
  <c r="L2645" i="1"/>
  <c r="Q2645" i="1"/>
  <c r="R2645" i="1"/>
  <c r="S2645" i="1"/>
  <c r="T2645" i="1"/>
  <c r="K2646" i="1"/>
  <c r="L2646" i="1"/>
  <c r="Q2646" i="1"/>
  <c r="R2646" i="1"/>
  <c r="S2646" i="1"/>
  <c r="T2646" i="1"/>
  <c r="K2647" i="1"/>
  <c r="L2647" i="1"/>
  <c r="Q2647" i="1"/>
  <c r="R2647" i="1"/>
  <c r="S2647" i="1"/>
  <c r="T2647" i="1"/>
  <c r="K2648" i="1"/>
  <c r="L2648" i="1"/>
  <c r="Q2648" i="1"/>
  <c r="R2648" i="1"/>
  <c r="S2648" i="1"/>
  <c r="T2648" i="1"/>
  <c r="K2649" i="1"/>
  <c r="L2649" i="1"/>
  <c r="Q2649" i="1"/>
  <c r="R2649" i="1"/>
  <c r="S2649" i="1"/>
  <c r="T2649" i="1"/>
  <c r="K2650" i="1"/>
  <c r="L2650" i="1"/>
  <c r="Q2650" i="1"/>
  <c r="R2650" i="1"/>
  <c r="S2650" i="1"/>
  <c r="T2650" i="1"/>
  <c r="K2651" i="1"/>
  <c r="L2651" i="1"/>
  <c r="Q2651" i="1"/>
  <c r="R2651" i="1"/>
  <c r="S2651" i="1"/>
  <c r="T2651" i="1"/>
  <c r="K2652" i="1"/>
  <c r="L2652" i="1"/>
  <c r="Q2652" i="1"/>
  <c r="R2652" i="1"/>
  <c r="S2652" i="1"/>
  <c r="T2652" i="1"/>
  <c r="K2653" i="1"/>
  <c r="L2653" i="1"/>
  <c r="Q2653" i="1"/>
  <c r="R2653" i="1"/>
  <c r="S2653" i="1"/>
  <c r="T2653" i="1"/>
  <c r="K2654" i="1"/>
  <c r="L2654" i="1"/>
  <c r="Q2654" i="1"/>
  <c r="R2654" i="1"/>
  <c r="S2654" i="1"/>
  <c r="T2654" i="1"/>
  <c r="K2655" i="1"/>
  <c r="L2655" i="1"/>
  <c r="Q2655" i="1"/>
  <c r="R2655" i="1"/>
  <c r="S2655" i="1"/>
  <c r="T2655" i="1"/>
  <c r="K2656" i="1"/>
  <c r="L2656" i="1"/>
  <c r="Q2656" i="1"/>
  <c r="R2656" i="1"/>
  <c r="S2656" i="1"/>
  <c r="T2656" i="1"/>
  <c r="K2657" i="1"/>
  <c r="L2657" i="1"/>
  <c r="Q2657" i="1"/>
  <c r="R2657" i="1"/>
  <c r="S2657" i="1"/>
  <c r="T2657" i="1"/>
  <c r="K2658" i="1"/>
  <c r="L2658" i="1"/>
  <c r="Q2658" i="1"/>
  <c r="R2658" i="1"/>
  <c r="S2658" i="1"/>
  <c r="T2658" i="1"/>
  <c r="K2659" i="1"/>
  <c r="L2659" i="1"/>
  <c r="Q2659" i="1"/>
  <c r="R2659" i="1"/>
  <c r="S2659" i="1"/>
  <c r="T2659" i="1"/>
  <c r="K2660" i="1"/>
  <c r="L2660" i="1"/>
  <c r="Q2660" i="1"/>
  <c r="R2660" i="1"/>
  <c r="S2660" i="1"/>
  <c r="T2660" i="1"/>
  <c r="K2661" i="1"/>
  <c r="L2661" i="1"/>
  <c r="Q2661" i="1"/>
  <c r="R2661" i="1"/>
  <c r="S2661" i="1"/>
  <c r="T2661" i="1"/>
  <c r="K2662" i="1"/>
  <c r="L2662" i="1"/>
  <c r="Q2662" i="1"/>
  <c r="R2662" i="1"/>
  <c r="S2662" i="1"/>
  <c r="T2662" i="1"/>
  <c r="K2663" i="1"/>
  <c r="L2663" i="1"/>
  <c r="Q2663" i="1"/>
  <c r="R2663" i="1"/>
  <c r="S2663" i="1"/>
  <c r="T2663" i="1"/>
  <c r="K2664" i="1"/>
  <c r="L2664" i="1"/>
  <c r="Q2664" i="1"/>
  <c r="R2664" i="1"/>
  <c r="S2664" i="1"/>
  <c r="T2664" i="1"/>
  <c r="K2665" i="1"/>
  <c r="L2665" i="1"/>
  <c r="Q2665" i="1"/>
  <c r="R2665" i="1"/>
  <c r="S2665" i="1"/>
  <c r="T2665" i="1"/>
  <c r="K2666" i="1"/>
  <c r="L2666" i="1"/>
  <c r="Q2666" i="1"/>
  <c r="R2666" i="1"/>
  <c r="S2666" i="1"/>
  <c r="T2666" i="1"/>
  <c r="K2667" i="1"/>
  <c r="L2667" i="1"/>
  <c r="Q2667" i="1"/>
  <c r="R2667" i="1"/>
  <c r="S2667" i="1"/>
  <c r="T2667" i="1"/>
  <c r="K2668" i="1"/>
  <c r="L2668" i="1"/>
  <c r="Q2668" i="1"/>
  <c r="R2668" i="1"/>
  <c r="S2668" i="1"/>
  <c r="T2668" i="1"/>
  <c r="K2669" i="1"/>
  <c r="L2669" i="1"/>
  <c r="Q2669" i="1"/>
  <c r="R2669" i="1"/>
  <c r="S2669" i="1"/>
  <c r="T2669" i="1"/>
  <c r="K2670" i="1"/>
  <c r="L2670" i="1"/>
  <c r="Q2670" i="1"/>
  <c r="R2670" i="1"/>
  <c r="S2670" i="1"/>
  <c r="T2670" i="1"/>
  <c r="K2671" i="1"/>
  <c r="L2671" i="1"/>
  <c r="Q2671" i="1"/>
  <c r="R2671" i="1"/>
  <c r="S2671" i="1"/>
  <c r="T2671" i="1"/>
  <c r="K2672" i="1"/>
  <c r="L2672" i="1"/>
  <c r="Q2672" i="1"/>
  <c r="R2672" i="1"/>
  <c r="S2672" i="1"/>
  <c r="T2672" i="1"/>
  <c r="K2673" i="1"/>
  <c r="L2673" i="1"/>
  <c r="Q2673" i="1"/>
  <c r="R2673" i="1"/>
  <c r="S2673" i="1"/>
  <c r="T2673" i="1"/>
  <c r="K2674" i="1"/>
  <c r="L2674" i="1"/>
  <c r="Q2674" i="1"/>
  <c r="R2674" i="1"/>
  <c r="S2674" i="1"/>
  <c r="T2674" i="1"/>
  <c r="K2675" i="1"/>
  <c r="L2675" i="1"/>
  <c r="Q2675" i="1"/>
  <c r="R2675" i="1"/>
  <c r="S2675" i="1"/>
  <c r="T2675" i="1"/>
  <c r="K2676" i="1"/>
  <c r="L2676" i="1"/>
  <c r="Q2676" i="1"/>
  <c r="R2676" i="1"/>
  <c r="S2676" i="1"/>
  <c r="T2676" i="1"/>
  <c r="K2677" i="1"/>
  <c r="L2677" i="1"/>
  <c r="Q2677" i="1"/>
  <c r="R2677" i="1"/>
  <c r="S2677" i="1"/>
  <c r="T2677" i="1"/>
  <c r="K2678" i="1"/>
  <c r="L2678" i="1"/>
  <c r="Q2678" i="1"/>
  <c r="R2678" i="1"/>
  <c r="S2678" i="1"/>
  <c r="T2678" i="1"/>
  <c r="K2679" i="1"/>
  <c r="L2679" i="1"/>
  <c r="Q2679" i="1"/>
  <c r="R2679" i="1"/>
  <c r="S2679" i="1"/>
  <c r="T2679" i="1"/>
  <c r="K2680" i="1"/>
  <c r="L2680" i="1"/>
  <c r="Q2680" i="1"/>
  <c r="R2680" i="1"/>
  <c r="S2680" i="1"/>
  <c r="T2680" i="1"/>
  <c r="K2681" i="1"/>
  <c r="L2681" i="1"/>
  <c r="Q2681" i="1"/>
  <c r="R2681" i="1"/>
  <c r="S2681" i="1"/>
  <c r="T2681" i="1"/>
  <c r="K2682" i="1"/>
  <c r="L2682" i="1"/>
  <c r="Q2682" i="1"/>
  <c r="R2682" i="1"/>
  <c r="S2682" i="1"/>
  <c r="T2682" i="1"/>
  <c r="K2683" i="1"/>
  <c r="L2683" i="1"/>
  <c r="Q2683" i="1"/>
  <c r="R2683" i="1"/>
  <c r="S2683" i="1"/>
  <c r="T2683" i="1"/>
  <c r="K2684" i="1"/>
  <c r="L2684" i="1"/>
  <c r="Q2684" i="1"/>
  <c r="R2684" i="1"/>
  <c r="S2684" i="1"/>
  <c r="T2684" i="1"/>
  <c r="K2685" i="1"/>
  <c r="L2685" i="1"/>
  <c r="Q2685" i="1"/>
  <c r="R2685" i="1"/>
  <c r="S2685" i="1"/>
  <c r="T2685" i="1"/>
  <c r="K2686" i="1"/>
  <c r="L2686" i="1"/>
  <c r="Q2686" i="1"/>
  <c r="R2686" i="1"/>
  <c r="S2686" i="1"/>
  <c r="T2686" i="1"/>
  <c r="K2687" i="1"/>
  <c r="L2687" i="1"/>
  <c r="Q2687" i="1"/>
  <c r="R2687" i="1"/>
  <c r="S2687" i="1"/>
  <c r="T2687" i="1"/>
  <c r="K2688" i="1"/>
  <c r="L2688" i="1"/>
  <c r="Q2688" i="1"/>
  <c r="R2688" i="1"/>
  <c r="S2688" i="1"/>
  <c r="T2688" i="1"/>
  <c r="K2689" i="1"/>
  <c r="L2689" i="1"/>
  <c r="Q2689" i="1"/>
  <c r="R2689" i="1"/>
  <c r="S2689" i="1"/>
  <c r="T2689" i="1"/>
  <c r="K2690" i="1"/>
  <c r="L2690" i="1"/>
  <c r="Q2690" i="1"/>
  <c r="R2690" i="1"/>
  <c r="S2690" i="1"/>
  <c r="T2690" i="1"/>
  <c r="K2691" i="1"/>
  <c r="L2691" i="1"/>
  <c r="Q2691" i="1"/>
  <c r="R2691" i="1"/>
  <c r="S2691" i="1"/>
  <c r="T2691" i="1"/>
  <c r="K2692" i="1"/>
  <c r="L2692" i="1"/>
  <c r="Q2692" i="1"/>
  <c r="R2692" i="1"/>
  <c r="S2692" i="1"/>
  <c r="T2692" i="1"/>
  <c r="K2693" i="1"/>
  <c r="L2693" i="1"/>
  <c r="Q2693" i="1"/>
  <c r="R2693" i="1"/>
  <c r="S2693" i="1"/>
  <c r="T2693" i="1"/>
  <c r="K2694" i="1"/>
  <c r="L2694" i="1"/>
  <c r="Q2694" i="1"/>
  <c r="R2694" i="1"/>
  <c r="S2694" i="1"/>
  <c r="T2694" i="1"/>
  <c r="K2695" i="1"/>
  <c r="L2695" i="1"/>
  <c r="Q2695" i="1"/>
  <c r="R2695" i="1"/>
  <c r="S2695" i="1"/>
  <c r="T2695" i="1"/>
  <c r="K2696" i="1"/>
  <c r="L2696" i="1"/>
  <c r="Q2696" i="1"/>
  <c r="R2696" i="1"/>
  <c r="S2696" i="1"/>
  <c r="T2696" i="1"/>
  <c r="K2697" i="1"/>
  <c r="L2697" i="1"/>
  <c r="Q2697" i="1"/>
  <c r="R2697" i="1"/>
  <c r="S2697" i="1"/>
  <c r="T2697" i="1"/>
  <c r="K2698" i="1"/>
  <c r="L2698" i="1"/>
  <c r="Q2698" i="1"/>
  <c r="R2698" i="1"/>
  <c r="S2698" i="1"/>
  <c r="T2698" i="1"/>
  <c r="K2699" i="1"/>
  <c r="L2699" i="1"/>
  <c r="Q2699" i="1"/>
  <c r="R2699" i="1"/>
  <c r="S2699" i="1"/>
  <c r="T2699" i="1"/>
  <c r="K2700" i="1"/>
  <c r="L2700" i="1"/>
  <c r="Q2700" i="1"/>
  <c r="R2700" i="1"/>
  <c r="S2700" i="1"/>
  <c r="T2700" i="1"/>
  <c r="K2701" i="1"/>
  <c r="L2701" i="1"/>
  <c r="Q2701" i="1"/>
  <c r="R2701" i="1"/>
  <c r="S2701" i="1"/>
  <c r="T2701" i="1"/>
  <c r="K2702" i="1"/>
  <c r="L2702" i="1"/>
  <c r="Q2702" i="1"/>
  <c r="R2702" i="1"/>
  <c r="S2702" i="1"/>
  <c r="T2702" i="1"/>
  <c r="K2703" i="1"/>
  <c r="L2703" i="1"/>
  <c r="Q2703" i="1"/>
  <c r="R2703" i="1"/>
  <c r="S2703" i="1"/>
  <c r="T2703" i="1"/>
  <c r="K2704" i="1"/>
  <c r="L2704" i="1"/>
  <c r="Q2704" i="1"/>
  <c r="R2704" i="1"/>
  <c r="S2704" i="1"/>
  <c r="T2704" i="1"/>
  <c r="K2705" i="1"/>
  <c r="L2705" i="1"/>
  <c r="Q2705" i="1"/>
  <c r="R2705" i="1"/>
  <c r="S2705" i="1"/>
  <c r="T2705" i="1"/>
  <c r="K2706" i="1"/>
  <c r="L2706" i="1"/>
  <c r="Q2706" i="1"/>
  <c r="R2706" i="1"/>
  <c r="S2706" i="1"/>
  <c r="T2706" i="1"/>
  <c r="K2707" i="1"/>
  <c r="L2707" i="1"/>
  <c r="Q2707" i="1"/>
  <c r="R2707" i="1"/>
  <c r="S2707" i="1"/>
  <c r="T2707" i="1"/>
  <c r="K2708" i="1"/>
  <c r="L2708" i="1"/>
  <c r="Q2708" i="1"/>
  <c r="R2708" i="1"/>
  <c r="S2708" i="1"/>
  <c r="T2708" i="1"/>
  <c r="K2709" i="1"/>
  <c r="L2709" i="1"/>
  <c r="Q2709" i="1"/>
  <c r="R2709" i="1"/>
  <c r="S2709" i="1"/>
  <c r="T2709" i="1"/>
  <c r="K2710" i="1"/>
  <c r="L2710" i="1"/>
  <c r="Q2710" i="1"/>
  <c r="R2710" i="1"/>
  <c r="S2710" i="1"/>
  <c r="T2710" i="1"/>
  <c r="K2711" i="1"/>
  <c r="L2711" i="1"/>
  <c r="Q2711" i="1"/>
  <c r="R2711" i="1"/>
  <c r="S2711" i="1"/>
  <c r="T2711" i="1"/>
  <c r="K2712" i="1"/>
  <c r="L2712" i="1"/>
  <c r="Q2712" i="1"/>
  <c r="R2712" i="1"/>
  <c r="S2712" i="1"/>
  <c r="T2712" i="1"/>
  <c r="K2713" i="1"/>
  <c r="L2713" i="1"/>
  <c r="Q2713" i="1"/>
  <c r="R2713" i="1"/>
  <c r="S2713" i="1"/>
  <c r="T2713" i="1"/>
  <c r="K2714" i="1"/>
  <c r="L2714" i="1"/>
  <c r="Q2714" i="1"/>
  <c r="R2714" i="1"/>
  <c r="S2714" i="1"/>
  <c r="T2714" i="1"/>
  <c r="K2715" i="1"/>
  <c r="L2715" i="1"/>
  <c r="Q2715" i="1"/>
  <c r="R2715" i="1"/>
  <c r="S2715" i="1"/>
  <c r="T2715" i="1"/>
  <c r="K2716" i="1"/>
  <c r="L2716" i="1"/>
  <c r="Q2716" i="1"/>
  <c r="R2716" i="1"/>
  <c r="S2716" i="1"/>
  <c r="T2716" i="1"/>
  <c r="K2717" i="1"/>
  <c r="L2717" i="1"/>
  <c r="Q2717" i="1"/>
  <c r="R2717" i="1"/>
  <c r="S2717" i="1"/>
  <c r="T2717" i="1"/>
  <c r="K2718" i="1"/>
  <c r="L2718" i="1"/>
  <c r="Q2718" i="1"/>
  <c r="R2718" i="1"/>
  <c r="S2718" i="1"/>
  <c r="T2718" i="1"/>
  <c r="K2719" i="1"/>
  <c r="L2719" i="1"/>
  <c r="Q2719" i="1"/>
  <c r="R2719" i="1"/>
  <c r="S2719" i="1"/>
  <c r="T2719" i="1"/>
  <c r="K2720" i="1"/>
  <c r="L2720" i="1"/>
  <c r="Q2720" i="1"/>
  <c r="R2720" i="1"/>
  <c r="S2720" i="1"/>
  <c r="T2720" i="1"/>
  <c r="K2721" i="1"/>
  <c r="L2721" i="1"/>
  <c r="Q2721" i="1"/>
  <c r="R2721" i="1"/>
  <c r="S2721" i="1"/>
  <c r="T2721" i="1"/>
  <c r="K2722" i="1"/>
  <c r="L2722" i="1"/>
  <c r="Q2722" i="1"/>
  <c r="R2722" i="1"/>
  <c r="S2722" i="1"/>
  <c r="T2722" i="1"/>
  <c r="K2723" i="1"/>
  <c r="L2723" i="1"/>
  <c r="Q2723" i="1"/>
  <c r="R2723" i="1"/>
  <c r="S2723" i="1"/>
  <c r="T2723" i="1"/>
  <c r="K2724" i="1"/>
  <c r="L2724" i="1"/>
  <c r="Q2724" i="1"/>
  <c r="R2724" i="1"/>
  <c r="S2724" i="1"/>
  <c r="T2724" i="1"/>
  <c r="K2725" i="1"/>
  <c r="L2725" i="1"/>
  <c r="Q2725" i="1"/>
  <c r="R2725" i="1"/>
  <c r="S2725" i="1"/>
  <c r="T2725" i="1"/>
  <c r="K2726" i="1"/>
  <c r="L2726" i="1"/>
  <c r="Q2726" i="1"/>
  <c r="R2726" i="1"/>
  <c r="S2726" i="1"/>
  <c r="T2726" i="1"/>
  <c r="K2727" i="1"/>
  <c r="L2727" i="1"/>
  <c r="Q2727" i="1"/>
  <c r="R2727" i="1"/>
  <c r="S2727" i="1"/>
  <c r="T2727" i="1"/>
  <c r="K2728" i="1"/>
  <c r="L2728" i="1"/>
  <c r="Q2728" i="1"/>
  <c r="R2728" i="1"/>
  <c r="S2728" i="1"/>
  <c r="T2728" i="1"/>
  <c r="K2729" i="1"/>
  <c r="L2729" i="1"/>
  <c r="Q2729" i="1"/>
  <c r="R2729" i="1"/>
  <c r="S2729" i="1"/>
  <c r="T2729" i="1"/>
  <c r="K2730" i="1"/>
  <c r="L2730" i="1"/>
  <c r="Q2730" i="1"/>
  <c r="R2730" i="1"/>
  <c r="S2730" i="1"/>
  <c r="T2730" i="1"/>
  <c r="K2731" i="1"/>
  <c r="L2731" i="1"/>
  <c r="Q2731" i="1"/>
  <c r="R2731" i="1"/>
  <c r="S2731" i="1"/>
  <c r="T2731" i="1"/>
  <c r="K2732" i="1"/>
  <c r="L2732" i="1"/>
  <c r="Q2732" i="1"/>
  <c r="R2732" i="1"/>
  <c r="S2732" i="1"/>
  <c r="T2732" i="1"/>
  <c r="K2733" i="1"/>
  <c r="L2733" i="1"/>
  <c r="Q2733" i="1"/>
  <c r="R2733" i="1"/>
  <c r="S2733" i="1"/>
  <c r="T2733" i="1"/>
  <c r="K2734" i="1"/>
  <c r="L2734" i="1"/>
  <c r="Q2734" i="1"/>
  <c r="R2734" i="1"/>
  <c r="S2734" i="1"/>
  <c r="T2734" i="1"/>
  <c r="K2735" i="1"/>
  <c r="L2735" i="1"/>
  <c r="Q2735" i="1"/>
  <c r="R2735" i="1"/>
  <c r="S2735" i="1"/>
  <c r="T2735" i="1"/>
  <c r="K2736" i="1"/>
  <c r="L2736" i="1"/>
  <c r="Q2736" i="1"/>
  <c r="R2736" i="1"/>
  <c r="S2736" i="1"/>
  <c r="T2736" i="1"/>
  <c r="K2737" i="1"/>
  <c r="L2737" i="1"/>
  <c r="Q2737" i="1"/>
  <c r="R2737" i="1"/>
  <c r="S2737" i="1"/>
  <c r="T2737" i="1"/>
  <c r="K2738" i="1"/>
  <c r="L2738" i="1"/>
  <c r="Q2738" i="1"/>
  <c r="R2738" i="1"/>
  <c r="S2738" i="1"/>
  <c r="T2738" i="1"/>
  <c r="K2739" i="1"/>
  <c r="L2739" i="1"/>
  <c r="Q2739" i="1"/>
  <c r="R2739" i="1"/>
  <c r="S2739" i="1"/>
  <c r="T2739" i="1"/>
  <c r="K2740" i="1"/>
  <c r="L2740" i="1"/>
  <c r="Q2740" i="1"/>
  <c r="R2740" i="1"/>
  <c r="S2740" i="1"/>
  <c r="T2740" i="1"/>
  <c r="K2741" i="1"/>
  <c r="L2741" i="1"/>
  <c r="Q2741" i="1"/>
  <c r="R2741" i="1"/>
  <c r="S2741" i="1"/>
  <c r="T2741" i="1"/>
  <c r="K2742" i="1"/>
  <c r="L2742" i="1"/>
  <c r="Q2742" i="1"/>
  <c r="R2742" i="1"/>
  <c r="S2742" i="1"/>
  <c r="T2742" i="1"/>
  <c r="K2743" i="1"/>
  <c r="L2743" i="1"/>
  <c r="Q2743" i="1"/>
  <c r="R2743" i="1"/>
  <c r="S2743" i="1"/>
  <c r="T2743" i="1"/>
  <c r="K2744" i="1"/>
  <c r="L2744" i="1"/>
  <c r="Q2744" i="1"/>
  <c r="R2744" i="1"/>
  <c r="S2744" i="1"/>
  <c r="T2744" i="1"/>
  <c r="K2745" i="1"/>
  <c r="L2745" i="1"/>
  <c r="Q2745" i="1"/>
  <c r="R2745" i="1"/>
  <c r="S2745" i="1"/>
  <c r="T2745" i="1"/>
  <c r="K2746" i="1"/>
  <c r="L2746" i="1"/>
  <c r="Q2746" i="1"/>
  <c r="R2746" i="1"/>
  <c r="S2746" i="1"/>
  <c r="T2746" i="1"/>
  <c r="K2747" i="1"/>
  <c r="L2747" i="1"/>
  <c r="Q2747" i="1"/>
  <c r="R2747" i="1"/>
  <c r="S2747" i="1"/>
  <c r="T2747" i="1"/>
  <c r="K2748" i="1"/>
  <c r="L2748" i="1"/>
  <c r="Q2748" i="1"/>
  <c r="R2748" i="1"/>
  <c r="S2748" i="1"/>
  <c r="T2748" i="1"/>
  <c r="K2749" i="1"/>
  <c r="L2749" i="1"/>
  <c r="Q2749" i="1"/>
  <c r="R2749" i="1"/>
  <c r="S2749" i="1"/>
  <c r="T2749" i="1"/>
  <c r="K2750" i="1"/>
  <c r="L2750" i="1"/>
  <c r="Q2750" i="1"/>
  <c r="R2750" i="1"/>
  <c r="S2750" i="1"/>
  <c r="T2750" i="1"/>
  <c r="K2751" i="1"/>
  <c r="L2751" i="1"/>
  <c r="Q2751" i="1"/>
  <c r="R2751" i="1"/>
  <c r="S2751" i="1"/>
  <c r="T2751" i="1"/>
  <c r="K2752" i="1"/>
  <c r="L2752" i="1"/>
  <c r="Q2752" i="1"/>
  <c r="R2752" i="1"/>
  <c r="S2752" i="1"/>
  <c r="T2752" i="1"/>
  <c r="K2753" i="1"/>
  <c r="L2753" i="1"/>
  <c r="Q2753" i="1"/>
  <c r="R2753" i="1"/>
  <c r="S2753" i="1"/>
  <c r="T2753" i="1"/>
  <c r="K2754" i="1"/>
  <c r="L2754" i="1"/>
  <c r="Q2754" i="1"/>
  <c r="R2754" i="1"/>
  <c r="S2754" i="1"/>
  <c r="T2754" i="1"/>
  <c r="K2755" i="1"/>
  <c r="L2755" i="1"/>
  <c r="Q2755" i="1"/>
  <c r="R2755" i="1"/>
  <c r="S2755" i="1"/>
  <c r="T2755" i="1"/>
  <c r="K2756" i="1"/>
  <c r="L2756" i="1"/>
  <c r="Q2756" i="1"/>
  <c r="R2756" i="1"/>
  <c r="S2756" i="1"/>
  <c r="T2756" i="1"/>
  <c r="K2757" i="1"/>
  <c r="L2757" i="1"/>
  <c r="Q2757" i="1"/>
  <c r="R2757" i="1"/>
  <c r="S2757" i="1"/>
  <c r="T2757" i="1"/>
  <c r="K2758" i="1"/>
  <c r="L2758" i="1"/>
  <c r="Q2758" i="1"/>
  <c r="R2758" i="1"/>
  <c r="S2758" i="1"/>
  <c r="T2758" i="1"/>
  <c r="K2759" i="1"/>
  <c r="L2759" i="1"/>
  <c r="Q2759" i="1"/>
  <c r="R2759" i="1"/>
  <c r="S2759" i="1"/>
  <c r="T2759" i="1"/>
  <c r="K2760" i="1"/>
  <c r="L2760" i="1"/>
  <c r="Q2760" i="1"/>
  <c r="R2760" i="1"/>
  <c r="S2760" i="1"/>
  <c r="T2760" i="1"/>
  <c r="K2761" i="1"/>
  <c r="L2761" i="1"/>
  <c r="Q2761" i="1"/>
  <c r="R2761" i="1"/>
  <c r="S2761" i="1"/>
  <c r="T2761" i="1"/>
  <c r="K2762" i="1"/>
  <c r="L2762" i="1"/>
  <c r="Q2762" i="1"/>
  <c r="R2762" i="1"/>
  <c r="S2762" i="1"/>
  <c r="T2762" i="1"/>
  <c r="K2763" i="1"/>
  <c r="L2763" i="1"/>
  <c r="Q2763" i="1"/>
  <c r="R2763" i="1"/>
  <c r="S2763" i="1"/>
  <c r="T2763" i="1"/>
  <c r="K2764" i="1"/>
  <c r="L2764" i="1"/>
  <c r="Q2764" i="1"/>
  <c r="R2764" i="1"/>
  <c r="S2764" i="1"/>
  <c r="T2764" i="1"/>
  <c r="K2765" i="1"/>
  <c r="L2765" i="1"/>
  <c r="Q2765" i="1"/>
  <c r="R2765" i="1"/>
  <c r="S2765" i="1"/>
  <c r="T2765" i="1"/>
  <c r="K2766" i="1"/>
  <c r="L2766" i="1"/>
  <c r="Q2766" i="1"/>
  <c r="R2766" i="1"/>
  <c r="S2766" i="1"/>
  <c r="T2766" i="1"/>
  <c r="K2767" i="1"/>
  <c r="L2767" i="1"/>
  <c r="Q2767" i="1"/>
  <c r="R2767" i="1"/>
  <c r="S2767" i="1"/>
  <c r="T2767" i="1"/>
  <c r="K2768" i="1"/>
  <c r="L2768" i="1"/>
  <c r="Q2768" i="1"/>
  <c r="R2768" i="1"/>
  <c r="S2768" i="1"/>
  <c r="T2768" i="1"/>
  <c r="K2769" i="1"/>
  <c r="L2769" i="1"/>
  <c r="Q2769" i="1"/>
  <c r="R2769" i="1"/>
  <c r="S2769" i="1"/>
  <c r="T2769" i="1"/>
  <c r="K2770" i="1"/>
  <c r="L2770" i="1"/>
  <c r="Q2770" i="1"/>
  <c r="R2770" i="1"/>
  <c r="S2770" i="1"/>
  <c r="T2770" i="1"/>
  <c r="K2771" i="1"/>
  <c r="L2771" i="1"/>
  <c r="Q2771" i="1"/>
  <c r="R2771" i="1"/>
  <c r="S2771" i="1"/>
  <c r="T2771" i="1"/>
  <c r="K2772" i="1"/>
  <c r="L2772" i="1"/>
  <c r="Q2772" i="1"/>
  <c r="R2772" i="1"/>
  <c r="S2772" i="1"/>
  <c r="T2772" i="1"/>
  <c r="K2773" i="1"/>
  <c r="L2773" i="1"/>
  <c r="Q2773" i="1"/>
  <c r="R2773" i="1"/>
  <c r="S2773" i="1"/>
  <c r="T2773" i="1"/>
  <c r="K2774" i="1"/>
  <c r="L2774" i="1"/>
  <c r="Q2774" i="1"/>
  <c r="R2774" i="1"/>
  <c r="S2774" i="1"/>
  <c r="T2774" i="1"/>
  <c r="K2775" i="1"/>
  <c r="L2775" i="1"/>
  <c r="Q2775" i="1"/>
  <c r="R2775" i="1"/>
  <c r="S2775" i="1"/>
  <c r="T2775" i="1"/>
  <c r="K2776" i="1"/>
  <c r="L2776" i="1"/>
  <c r="Q2776" i="1"/>
  <c r="R2776" i="1"/>
  <c r="S2776" i="1"/>
  <c r="T2776" i="1"/>
  <c r="K2777" i="1"/>
  <c r="L2777" i="1"/>
  <c r="Q2777" i="1"/>
  <c r="R2777" i="1"/>
  <c r="S2777" i="1"/>
  <c r="T2777" i="1"/>
  <c r="K2778" i="1"/>
  <c r="L2778" i="1"/>
  <c r="Q2778" i="1"/>
  <c r="R2778" i="1"/>
  <c r="S2778" i="1"/>
  <c r="T2778" i="1"/>
  <c r="K2779" i="1"/>
  <c r="L2779" i="1"/>
  <c r="Q2779" i="1"/>
  <c r="R2779" i="1"/>
  <c r="S2779" i="1"/>
  <c r="T2779" i="1"/>
  <c r="K2780" i="1"/>
  <c r="L2780" i="1"/>
  <c r="Q2780" i="1"/>
  <c r="R2780" i="1"/>
  <c r="S2780" i="1"/>
  <c r="T2780" i="1"/>
  <c r="K2781" i="1"/>
  <c r="L2781" i="1"/>
  <c r="Q2781" i="1"/>
  <c r="R2781" i="1"/>
  <c r="S2781" i="1"/>
  <c r="T2781" i="1"/>
  <c r="K2782" i="1"/>
  <c r="L2782" i="1"/>
  <c r="Q2782" i="1"/>
  <c r="R2782" i="1"/>
  <c r="S2782" i="1"/>
  <c r="T2782" i="1"/>
  <c r="K2783" i="1"/>
  <c r="L2783" i="1"/>
  <c r="Q2783" i="1"/>
  <c r="R2783" i="1"/>
  <c r="S2783" i="1"/>
  <c r="T2783" i="1"/>
  <c r="K2784" i="1"/>
  <c r="L2784" i="1"/>
  <c r="Q2784" i="1"/>
  <c r="R2784" i="1"/>
  <c r="S2784" i="1"/>
  <c r="T2784" i="1"/>
  <c r="K2785" i="1"/>
  <c r="L2785" i="1"/>
  <c r="Q2785" i="1"/>
  <c r="R2785" i="1"/>
  <c r="S2785" i="1"/>
  <c r="T2785" i="1"/>
  <c r="K2786" i="1"/>
  <c r="L2786" i="1"/>
  <c r="Q2786" i="1"/>
  <c r="R2786" i="1"/>
  <c r="S2786" i="1"/>
  <c r="T2786" i="1"/>
  <c r="K2787" i="1"/>
  <c r="L2787" i="1"/>
  <c r="Q2787" i="1"/>
  <c r="R2787" i="1"/>
  <c r="S2787" i="1"/>
  <c r="T2787" i="1"/>
  <c r="K2788" i="1"/>
  <c r="L2788" i="1"/>
  <c r="Q2788" i="1"/>
  <c r="R2788" i="1"/>
  <c r="S2788" i="1"/>
  <c r="T2788" i="1"/>
  <c r="K2789" i="1"/>
  <c r="L2789" i="1"/>
  <c r="Q2789" i="1"/>
  <c r="R2789" i="1"/>
  <c r="S2789" i="1"/>
  <c r="T2789" i="1"/>
  <c r="K2790" i="1"/>
  <c r="L2790" i="1"/>
  <c r="Q2790" i="1"/>
  <c r="R2790" i="1"/>
  <c r="S2790" i="1"/>
  <c r="T2790" i="1"/>
  <c r="K2791" i="1"/>
  <c r="L2791" i="1"/>
  <c r="Q2791" i="1"/>
  <c r="R2791" i="1"/>
  <c r="S2791" i="1"/>
  <c r="T2791" i="1"/>
  <c r="K2792" i="1"/>
  <c r="L2792" i="1"/>
  <c r="Q2792" i="1"/>
  <c r="R2792" i="1"/>
  <c r="S2792" i="1"/>
  <c r="T2792" i="1"/>
  <c r="K2793" i="1"/>
  <c r="L2793" i="1"/>
  <c r="Q2793" i="1"/>
  <c r="R2793" i="1"/>
  <c r="S2793" i="1"/>
  <c r="T2793" i="1"/>
  <c r="K2794" i="1"/>
  <c r="L2794" i="1"/>
  <c r="Q2794" i="1"/>
  <c r="R2794" i="1"/>
  <c r="S2794" i="1"/>
  <c r="T2794" i="1"/>
  <c r="K2795" i="1"/>
  <c r="L2795" i="1"/>
  <c r="Q2795" i="1"/>
  <c r="R2795" i="1"/>
  <c r="S2795" i="1"/>
  <c r="T2795" i="1"/>
  <c r="K2796" i="1"/>
  <c r="L2796" i="1"/>
  <c r="Q2796" i="1"/>
  <c r="R2796" i="1"/>
  <c r="S2796" i="1"/>
  <c r="T2796" i="1"/>
  <c r="K2797" i="1"/>
  <c r="L2797" i="1"/>
  <c r="Q2797" i="1"/>
  <c r="R2797" i="1"/>
  <c r="S2797" i="1"/>
  <c r="T2797" i="1"/>
  <c r="K2798" i="1"/>
  <c r="L2798" i="1"/>
  <c r="Q2798" i="1"/>
  <c r="R2798" i="1"/>
  <c r="S2798" i="1"/>
  <c r="T2798" i="1"/>
  <c r="K2799" i="1"/>
  <c r="L2799" i="1"/>
  <c r="Q2799" i="1"/>
  <c r="R2799" i="1"/>
  <c r="S2799" i="1"/>
  <c r="T2799" i="1"/>
  <c r="K2800" i="1"/>
  <c r="L2800" i="1"/>
  <c r="Q2800" i="1"/>
  <c r="R2800" i="1"/>
  <c r="S2800" i="1"/>
  <c r="T2800" i="1"/>
  <c r="K2801" i="1"/>
  <c r="L2801" i="1"/>
  <c r="Q2801" i="1"/>
  <c r="R2801" i="1"/>
  <c r="S2801" i="1"/>
  <c r="T2801" i="1"/>
  <c r="K2802" i="1"/>
  <c r="L2802" i="1"/>
  <c r="Q2802" i="1"/>
  <c r="R2802" i="1"/>
  <c r="S2802" i="1"/>
  <c r="T2802" i="1"/>
  <c r="K2803" i="1"/>
  <c r="L2803" i="1"/>
  <c r="Q2803" i="1"/>
  <c r="R2803" i="1"/>
  <c r="S2803" i="1"/>
  <c r="T2803" i="1"/>
  <c r="K2804" i="1"/>
  <c r="L2804" i="1"/>
  <c r="Q2804" i="1"/>
  <c r="R2804" i="1"/>
  <c r="S2804" i="1"/>
  <c r="T2804" i="1"/>
  <c r="K2805" i="1"/>
  <c r="L2805" i="1"/>
  <c r="Q2805" i="1"/>
  <c r="R2805" i="1"/>
  <c r="S2805" i="1"/>
  <c r="T2805" i="1"/>
  <c r="K2806" i="1"/>
  <c r="L2806" i="1"/>
  <c r="Q2806" i="1"/>
  <c r="R2806" i="1"/>
  <c r="S2806" i="1"/>
  <c r="T2806" i="1"/>
  <c r="K2807" i="1"/>
  <c r="L2807" i="1"/>
  <c r="Q2807" i="1"/>
  <c r="R2807" i="1"/>
  <c r="S2807" i="1"/>
  <c r="T2807" i="1"/>
  <c r="K2808" i="1"/>
  <c r="L2808" i="1"/>
  <c r="Q2808" i="1"/>
  <c r="R2808" i="1"/>
  <c r="S2808" i="1"/>
  <c r="T2808" i="1"/>
  <c r="K2809" i="1"/>
  <c r="L2809" i="1"/>
  <c r="Q2809" i="1"/>
  <c r="R2809" i="1"/>
  <c r="S2809" i="1"/>
  <c r="T2809" i="1"/>
  <c r="K2810" i="1"/>
  <c r="L2810" i="1"/>
  <c r="Q2810" i="1"/>
  <c r="R2810" i="1"/>
  <c r="S2810" i="1"/>
  <c r="T2810" i="1"/>
  <c r="K2811" i="1"/>
  <c r="L2811" i="1"/>
  <c r="Q2811" i="1"/>
  <c r="R2811" i="1"/>
  <c r="S2811" i="1"/>
  <c r="T2811" i="1"/>
  <c r="K2812" i="1"/>
  <c r="L2812" i="1"/>
  <c r="Q2812" i="1"/>
  <c r="R2812" i="1"/>
  <c r="S2812" i="1"/>
  <c r="T2812" i="1"/>
  <c r="K2813" i="1"/>
  <c r="L2813" i="1"/>
  <c r="Q2813" i="1"/>
  <c r="R2813" i="1"/>
  <c r="S2813" i="1"/>
  <c r="T2813" i="1"/>
  <c r="K2814" i="1"/>
  <c r="L2814" i="1"/>
  <c r="Q2814" i="1"/>
  <c r="R2814" i="1"/>
  <c r="S2814" i="1"/>
  <c r="T2814" i="1"/>
  <c r="K2815" i="1"/>
  <c r="L2815" i="1"/>
  <c r="Q2815" i="1"/>
  <c r="R2815" i="1"/>
  <c r="S2815" i="1"/>
  <c r="T2815" i="1"/>
  <c r="K2816" i="1"/>
  <c r="L2816" i="1"/>
  <c r="Q2816" i="1"/>
  <c r="R2816" i="1"/>
  <c r="S2816" i="1"/>
  <c r="T2816" i="1"/>
  <c r="K2817" i="1"/>
  <c r="L2817" i="1"/>
  <c r="Q2817" i="1"/>
  <c r="R2817" i="1"/>
  <c r="S2817" i="1"/>
  <c r="T2817" i="1"/>
  <c r="K2818" i="1"/>
  <c r="L2818" i="1"/>
  <c r="Q2818" i="1"/>
  <c r="R2818" i="1"/>
  <c r="S2818" i="1"/>
  <c r="T2818" i="1"/>
  <c r="K2819" i="1"/>
  <c r="L2819" i="1"/>
  <c r="Q2819" i="1"/>
  <c r="R2819" i="1"/>
  <c r="S2819" i="1"/>
  <c r="T2819" i="1"/>
  <c r="K2820" i="1"/>
  <c r="L2820" i="1"/>
  <c r="Q2820" i="1"/>
  <c r="R2820" i="1"/>
  <c r="S2820" i="1"/>
  <c r="T2820" i="1"/>
  <c r="K2821" i="1"/>
  <c r="L2821" i="1"/>
  <c r="Q2821" i="1"/>
  <c r="R2821" i="1"/>
  <c r="S2821" i="1"/>
  <c r="T2821" i="1"/>
  <c r="K2822" i="1"/>
  <c r="L2822" i="1"/>
  <c r="Q2822" i="1"/>
  <c r="R2822" i="1"/>
  <c r="S2822" i="1"/>
  <c r="T2822" i="1"/>
  <c r="K2823" i="1"/>
  <c r="L2823" i="1"/>
  <c r="Q2823" i="1"/>
  <c r="R2823" i="1"/>
  <c r="S2823" i="1"/>
  <c r="T2823" i="1"/>
  <c r="K2824" i="1"/>
  <c r="L2824" i="1"/>
  <c r="Q2824" i="1"/>
  <c r="R2824" i="1"/>
  <c r="S2824" i="1"/>
  <c r="T2824" i="1"/>
  <c r="K2825" i="1"/>
  <c r="L2825" i="1"/>
  <c r="Q2825" i="1"/>
  <c r="R2825" i="1"/>
  <c r="S2825" i="1"/>
  <c r="T2825" i="1"/>
  <c r="K2826" i="1"/>
  <c r="L2826" i="1"/>
  <c r="Q2826" i="1"/>
  <c r="R2826" i="1"/>
  <c r="S2826" i="1"/>
  <c r="T2826" i="1"/>
  <c r="K2827" i="1"/>
  <c r="L2827" i="1"/>
  <c r="Q2827" i="1"/>
  <c r="R2827" i="1"/>
  <c r="S2827" i="1"/>
  <c r="T2827" i="1"/>
  <c r="K2828" i="1"/>
  <c r="L2828" i="1"/>
  <c r="Q2828" i="1"/>
  <c r="R2828" i="1"/>
  <c r="S2828" i="1"/>
  <c r="T2828" i="1"/>
  <c r="K2829" i="1"/>
  <c r="L2829" i="1"/>
  <c r="Q2829" i="1"/>
  <c r="R2829" i="1"/>
  <c r="S2829" i="1"/>
  <c r="T2829" i="1"/>
  <c r="K2830" i="1"/>
  <c r="L2830" i="1"/>
  <c r="Q2830" i="1"/>
  <c r="R2830" i="1"/>
  <c r="S2830" i="1"/>
  <c r="T2830" i="1"/>
  <c r="K2831" i="1"/>
  <c r="L2831" i="1"/>
  <c r="Q2831" i="1"/>
  <c r="R2831" i="1"/>
  <c r="S2831" i="1"/>
  <c r="T2831" i="1"/>
  <c r="K2832" i="1"/>
  <c r="L2832" i="1"/>
  <c r="Q2832" i="1"/>
  <c r="R2832" i="1"/>
  <c r="S2832" i="1"/>
  <c r="T2832" i="1"/>
  <c r="K2833" i="1"/>
  <c r="L2833" i="1"/>
  <c r="Q2833" i="1"/>
  <c r="R2833" i="1"/>
  <c r="S2833" i="1"/>
  <c r="T2833" i="1"/>
  <c r="K2834" i="1"/>
  <c r="L2834" i="1"/>
  <c r="Q2834" i="1"/>
  <c r="R2834" i="1"/>
  <c r="S2834" i="1"/>
  <c r="T2834" i="1"/>
  <c r="K2835" i="1"/>
  <c r="L2835" i="1"/>
  <c r="Q2835" i="1"/>
  <c r="R2835" i="1"/>
  <c r="S2835" i="1"/>
  <c r="T2835" i="1"/>
  <c r="K2836" i="1"/>
  <c r="L2836" i="1"/>
  <c r="Q2836" i="1"/>
  <c r="R2836" i="1"/>
  <c r="S2836" i="1"/>
  <c r="T2836" i="1"/>
  <c r="K2837" i="1"/>
  <c r="L2837" i="1"/>
  <c r="Q2837" i="1"/>
  <c r="R2837" i="1"/>
  <c r="S2837" i="1"/>
  <c r="T2837" i="1"/>
  <c r="K2838" i="1"/>
  <c r="L2838" i="1"/>
  <c r="Q2838" i="1"/>
  <c r="R2838" i="1"/>
  <c r="S2838" i="1"/>
  <c r="T2838" i="1"/>
  <c r="K2839" i="1"/>
  <c r="L2839" i="1"/>
  <c r="Q2839" i="1"/>
  <c r="R2839" i="1"/>
  <c r="S2839" i="1"/>
  <c r="T2839" i="1"/>
  <c r="K2840" i="1"/>
  <c r="L2840" i="1"/>
  <c r="Q2840" i="1"/>
  <c r="R2840" i="1"/>
  <c r="S2840" i="1"/>
  <c r="T2840" i="1"/>
  <c r="K2841" i="1"/>
  <c r="L2841" i="1"/>
  <c r="Q2841" i="1"/>
  <c r="R2841" i="1"/>
  <c r="S2841" i="1"/>
  <c r="T2841" i="1"/>
  <c r="K2842" i="1"/>
  <c r="L2842" i="1"/>
  <c r="Q2842" i="1"/>
  <c r="R2842" i="1"/>
  <c r="S2842" i="1"/>
  <c r="T2842" i="1"/>
  <c r="K2843" i="1"/>
  <c r="L2843" i="1"/>
  <c r="Q2843" i="1"/>
  <c r="R2843" i="1"/>
  <c r="S2843" i="1"/>
  <c r="T2843" i="1"/>
  <c r="K2844" i="1"/>
  <c r="L2844" i="1"/>
  <c r="Q2844" i="1"/>
  <c r="R2844" i="1"/>
  <c r="S2844" i="1"/>
  <c r="T2844" i="1"/>
  <c r="K2845" i="1"/>
  <c r="L2845" i="1"/>
  <c r="Q2845" i="1"/>
  <c r="R2845" i="1"/>
  <c r="S2845" i="1"/>
  <c r="T2845" i="1"/>
  <c r="K2846" i="1"/>
  <c r="L2846" i="1"/>
  <c r="Q2846" i="1"/>
  <c r="R2846" i="1"/>
  <c r="S2846" i="1"/>
  <c r="T2846" i="1"/>
  <c r="K2847" i="1"/>
  <c r="L2847" i="1"/>
  <c r="Q2847" i="1"/>
  <c r="R2847" i="1"/>
  <c r="S2847" i="1"/>
  <c r="T2847" i="1"/>
  <c r="K2848" i="1"/>
  <c r="L2848" i="1"/>
  <c r="Q2848" i="1"/>
  <c r="R2848" i="1"/>
  <c r="S2848" i="1"/>
  <c r="T2848" i="1"/>
  <c r="K2849" i="1"/>
  <c r="L2849" i="1"/>
  <c r="Q2849" i="1"/>
  <c r="R2849" i="1"/>
  <c r="S2849" i="1"/>
  <c r="T2849" i="1"/>
  <c r="K2850" i="1"/>
  <c r="L2850" i="1"/>
  <c r="Q2850" i="1"/>
  <c r="R2850" i="1"/>
  <c r="S2850" i="1"/>
  <c r="T2850" i="1"/>
  <c r="K2851" i="1"/>
  <c r="L2851" i="1"/>
  <c r="Q2851" i="1"/>
  <c r="R2851" i="1"/>
  <c r="S2851" i="1"/>
  <c r="T2851" i="1"/>
  <c r="K2852" i="1"/>
  <c r="L2852" i="1"/>
  <c r="Q2852" i="1"/>
  <c r="R2852" i="1"/>
  <c r="S2852" i="1"/>
  <c r="T2852" i="1"/>
  <c r="K2853" i="1"/>
  <c r="L2853" i="1"/>
  <c r="Q2853" i="1"/>
  <c r="R2853" i="1"/>
  <c r="S2853" i="1"/>
  <c r="T2853" i="1"/>
  <c r="K2854" i="1"/>
  <c r="L2854" i="1"/>
  <c r="Q2854" i="1"/>
  <c r="R2854" i="1"/>
  <c r="S2854" i="1"/>
  <c r="T2854" i="1"/>
  <c r="K2855" i="1"/>
  <c r="L2855" i="1"/>
  <c r="Q2855" i="1"/>
  <c r="R2855" i="1"/>
  <c r="S2855" i="1"/>
  <c r="T2855" i="1"/>
  <c r="K2856" i="1"/>
  <c r="L2856" i="1"/>
  <c r="Q2856" i="1"/>
  <c r="R2856" i="1"/>
  <c r="S2856" i="1"/>
  <c r="T2856" i="1"/>
  <c r="K2857" i="1"/>
  <c r="L2857" i="1"/>
  <c r="Q2857" i="1"/>
  <c r="R2857" i="1"/>
  <c r="S2857" i="1"/>
  <c r="T2857" i="1"/>
  <c r="K2858" i="1"/>
  <c r="L2858" i="1"/>
  <c r="Q2858" i="1"/>
  <c r="R2858" i="1"/>
  <c r="S2858" i="1"/>
  <c r="T2858" i="1"/>
  <c r="K2859" i="1"/>
  <c r="L2859" i="1"/>
  <c r="Q2859" i="1"/>
  <c r="R2859" i="1"/>
  <c r="S2859" i="1"/>
  <c r="T2859" i="1"/>
  <c r="K2860" i="1"/>
  <c r="L2860" i="1"/>
  <c r="Q2860" i="1"/>
  <c r="R2860" i="1"/>
  <c r="S2860" i="1"/>
  <c r="T2860" i="1"/>
  <c r="K2861" i="1"/>
  <c r="L2861" i="1"/>
  <c r="Q2861" i="1"/>
  <c r="R2861" i="1"/>
  <c r="S2861" i="1"/>
  <c r="T2861" i="1"/>
  <c r="K2862" i="1"/>
  <c r="L2862" i="1"/>
  <c r="Q2862" i="1"/>
  <c r="R2862" i="1"/>
  <c r="S2862" i="1"/>
  <c r="T2862" i="1"/>
  <c r="K2863" i="1"/>
  <c r="L2863" i="1"/>
  <c r="Q2863" i="1"/>
  <c r="R2863" i="1"/>
  <c r="S2863" i="1"/>
  <c r="T2863" i="1"/>
  <c r="K2864" i="1"/>
  <c r="L2864" i="1"/>
  <c r="Q2864" i="1"/>
  <c r="R2864" i="1"/>
  <c r="S2864" i="1"/>
  <c r="T2864" i="1"/>
  <c r="K2865" i="1"/>
  <c r="L2865" i="1"/>
  <c r="Q2865" i="1"/>
  <c r="R2865" i="1"/>
  <c r="S2865" i="1"/>
  <c r="T2865" i="1"/>
  <c r="K2866" i="1"/>
  <c r="L2866" i="1"/>
  <c r="Q2866" i="1"/>
  <c r="R2866" i="1"/>
  <c r="S2866" i="1"/>
  <c r="T2866" i="1"/>
  <c r="K2867" i="1"/>
  <c r="L2867" i="1"/>
  <c r="Q2867" i="1"/>
  <c r="R2867" i="1"/>
  <c r="S2867" i="1"/>
  <c r="T2867" i="1"/>
  <c r="K2868" i="1"/>
  <c r="L2868" i="1"/>
  <c r="Q2868" i="1"/>
  <c r="R2868" i="1"/>
  <c r="S2868" i="1"/>
  <c r="T2868" i="1"/>
  <c r="K2869" i="1"/>
  <c r="L2869" i="1"/>
  <c r="Q2869" i="1"/>
  <c r="R2869" i="1"/>
  <c r="S2869" i="1"/>
  <c r="T2869" i="1"/>
  <c r="K2870" i="1"/>
  <c r="L2870" i="1"/>
  <c r="Q2870" i="1"/>
  <c r="R2870" i="1"/>
  <c r="S2870" i="1"/>
  <c r="T2870" i="1"/>
  <c r="K2871" i="1"/>
  <c r="L2871" i="1"/>
  <c r="Q2871" i="1"/>
  <c r="R2871" i="1"/>
  <c r="S2871" i="1"/>
  <c r="T2871" i="1"/>
  <c r="K2872" i="1"/>
  <c r="L2872" i="1"/>
  <c r="Q2872" i="1"/>
  <c r="R2872" i="1"/>
  <c r="S2872" i="1"/>
  <c r="T2872" i="1"/>
  <c r="K2873" i="1"/>
  <c r="L2873" i="1"/>
  <c r="Q2873" i="1"/>
  <c r="R2873" i="1"/>
  <c r="S2873" i="1"/>
  <c r="T2873" i="1"/>
  <c r="K2874" i="1"/>
  <c r="L2874" i="1"/>
  <c r="Q2874" i="1"/>
  <c r="R2874" i="1"/>
  <c r="S2874" i="1"/>
  <c r="T2874" i="1"/>
  <c r="K2875" i="1"/>
  <c r="L2875" i="1"/>
  <c r="Q2875" i="1"/>
  <c r="R2875" i="1"/>
  <c r="S2875" i="1"/>
  <c r="T2875" i="1"/>
  <c r="K2876" i="1"/>
  <c r="L2876" i="1"/>
  <c r="Q2876" i="1"/>
  <c r="R2876" i="1"/>
  <c r="S2876" i="1"/>
  <c r="T2876" i="1"/>
  <c r="K2877" i="1"/>
  <c r="L2877" i="1"/>
  <c r="Q2877" i="1"/>
  <c r="R2877" i="1"/>
  <c r="S2877" i="1"/>
  <c r="T2877" i="1"/>
  <c r="K2878" i="1"/>
  <c r="L2878" i="1"/>
  <c r="Q2878" i="1"/>
  <c r="R2878" i="1"/>
  <c r="S2878" i="1"/>
  <c r="T2878" i="1"/>
  <c r="K2879" i="1"/>
  <c r="L2879" i="1"/>
  <c r="Q2879" i="1"/>
  <c r="R2879" i="1"/>
  <c r="S2879" i="1"/>
  <c r="T2879" i="1"/>
  <c r="K2880" i="1"/>
  <c r="L2880" i="1"/>
  <c r="Q2880" i="1"/>
  <c r="R2880" i="1"/>
  <c r="S2880" i="1"/>
  <c r="T2880" i="1"/>
  <c r="K2881" i="1"/>
  <c r="L2881" i="1"/>
  <c r="Q2881" i="1"/>
  <c r="R2881" i="1"/>
  <c r="S2881" i="1"/>
  <c r="T2881" i="1"/>
  <c r="K2882" i="1"/>
  <c r="L2882" i="1"/>
  <c r="Q2882" i="1"/>
  <c r="R2882" i="1"/>
  <c r="S2882" i="1"/>
  <c r="T2882" i="1"/>
  <c r="K2883" i="1"/>
  <c r="L2883" i="1"/>
  <c r="Q2883" i="1"/>
  <c r="R2883" i="1"/>
  <c r="S2883" i="1"/>
  <c r="T2883" i="1"/>
  <c r="K2884" i="1"/>
  <c r="L2884" i="1"/>
  <c r="Q2884" i="1"/>
  <c r="R2884" i="1"/>
  <c r="S2884" i="1"/>
  <c r="T2884" i="1"/>
  <c r="K2885" i="1"/>
  <c r="L2885" i="1"/>
  <c r="Q2885" i="1"/>
  <c r="R2885" i="1"/>
  <c r="S2885" i="1"/>
  <c r="T2885" i="1"/>
  <c r="K2886" i="1"/>
  <c r="L2886" i="1"/>
  <c r="Q2886" i="1"/>
  <c r="R2886" i="1"/>
  <c r="S2886" i="1"/>
  <c r="T2886" i="1"/>
  <c r="K2887" i="1"/>
  <c r="L2887" i="1"/>
  <c r="Q2887" i="1"/>
  <c r="R2887" i="1"/>
  <c r="S2887" i="1"/>
  <c r="T2887" i="1"/>
  <c r="K2888" i="1"/>
  <c r="L2888" i="1"/>
  <c r="Q2888" i="1"/>
  <c r="R2888" i="1"/>
  <c r="S2888" i="1"/>
  <c r="T2888" i="1"/>
  <c r="K2889" i="1"/>
  <c r="L2889" i="1"/>
  <c r="Q2889" i="1"/>
  <c r="R2889" i="1"/>
  <c r="S2889" i="1"/>
  <c r="T2889" i="1"/>
  <c r="K2890" i="1"/>
  <c r="L2890" i="1"/>
  <c r="Q2890" i="1"/>
  <c r="R2890" i="1"/>
  <c r="S2890" i="1"/>
  <c r="T2890" i="1"/>
  <c r="K2891" i="1"/>
  <c r="L2891" i="1"/>
  <c r="Q2891" i="1"/>
  <c r="R2891" i="1"/>
  <c r="S2891" i="1"/>
  <c r="T2891" i="1"/>
  <c r="K2892" i="1"/>
  <c r="L2892" i="1"/>
  <c r="Q2892" i="1"/>
  <c r="R2892" i="1"/>
  <c r="S2892" i="1"/>
  <c r="T2892" i="1"/>
  <c r="K2893" i="1"/>
  <c r="L2893" i="1"/>
  <c r="Q2893" i="1"/>
  <c r="R2893" i="1"/>
  <c r="S2893" i="1"/>
  <c r="T2893" i="1"/>
  <c r="K2894" i="1"/>
  <c r="L2894" i="1"/>
  <c r="Q2894" i="1"/>
  <c r="R2894" i="1"/>
  <c r="S2894" i="1"/>
  <c r="T2894" i="1"/>
  <c r="K2895" i="1"/>
  <c r="L2895" i="1"/>
  <c r="Q2895" i="1"/>
  <c r="R2895" i="1"/>
  <c r="S2895" i="1"/>
  <c r="T2895" i="1"/>
  <c r="K2896" i="1"/>
  <c r="L2896" i="1"/>
  <c r="Q2896" i="1"/>
  <c r="R2896" i="1"/>
  <c r="S2896" i="1"/>
  <c r="T2896" i="1"/>
  <c r="K2897" i="1"/>
  <c r="L2897" i="1"/>
  <c r="Q2897" i="1"/>
  <c r="R2897" i="1"/>
  <c r="S2897" i="1"/>
  <c r="T2897" i="1"/>
  <c r="K2898" i="1"/>
  <c r="L2898" i="1"/>
  <c r="Q2898" i="1"/>
  <c r="R2898" i="1"/>
  <c r="S2898" i="1"/>
  <c r="T2898" i="1"/>
  <c r="K2899" i="1"/>
  <c r="L2899" i="1"/>
  <c r="Q2899" i="1"/>
  <c r="R2899" i="1"/>
  <c r="S2899" i="1"/>
  <c r="T2899" i="1"/>
  <c r="K2900" i="1"/>
  <c r="L2900" i="1"/>
  <c r="Q2900" i="1"/>
  <c r="R2900" i="1"/>
  <c r="S2900" i="1"/>
  <c r="T2900" i="1"/>
  <c r="K2901" i="1"/>
  <c r="L2901" i="1"/>
  <c r="Q2901" i="1"/>
  <c r="R2901" i="1"/>
  <c r="S2901" i="1"/>
  <c r="T2901" i="1"/>
  <c r="K2902" i="1"/>
  <c r="L2902" i="1"/>
  <c r="Q2902" i="1"/>
  <c r="R2902" i="1"/>
  <c r="S2902" i="1"/>
  <c r="T2902" i="1"/>
  <c r="K2903" i="1"/>
  <c r="L2903" i="1"/>
  <c r="Q2903" i="1"/>
  <c r="R2903" i="1"/>
  <c r="S2903" i="1"/>
  <c r="T2903" i="1"/>
  <c r="K2904" i="1"/>
  <c r="L2904" i="1"/>
  <c r="Q2904" i="1"/>
  <c r="R2904" i="1"/>
  <c r="S2904" i="1"/>
  <c r="T2904" i="1"/>
  <c r="K2905" i="1"/>
  <c r="L2905" i="1"/>
  <c r="Q2905" i="1"/>
  <c r="R2905" i="1"/>
  <c r="S2905" i="1"/>
  <c r="T2905" i="1"/>
  <c r="K2906" i="1"/>
  <c r="L2906" i="1"/>
  <c r="Q2906" i="1"/>
  <c r="R2906" i="1"/>
  <c r="S2906" i="1"/>
  <c r="T2906" i="1"/>
  <c r="K2907" i="1"/>
  <c r="L2907" i="1"/>
  <c r="Q2907" i="1"/>
  <c r="R2907" i="1"/>
  <c r="S2907" i="1"/>
  <c r="T2907" i="1"/>
  <c r="K2908" i="1"/>
  <c r="L2908" i="1"/>
  <c r="Q2908" i="1"/>
  <c r="R2908" i="1"/>
  <c r="S2908" i="1"/>
  <c r="T2908" i="1"/>
  <c r="K2909" i="1"/>
  <c r="L2909" i="1"/>
  <c r="Q2909" i="1"/>
  <c r="R2909" i="1"/>
  <c r="S2909" i="1"/>
  <c r="T2909" i="1"/>
  <c r="K2910" i="1"/>
  <c r="L2910" i="1"/>
  <c r="Q2910" i="1"/>
  <c r="R2910" i="1"/>
  <c r="S2910" i="1"/>
  <c r="T2910" i="1"/>
  <c r="K2911" i="1"/>
  <c r="L2911" i="1"/>
  <c r="Q2911" i="1"/>
  <c r="R2911" i="1"/>
  <c r="S2911" i="1"/>
  <c r="T2911" i="1"/>
  <c r="K2912" i="1"/>
  <c r="L2912" i="1"/>
  <c r="Q2912" i="1"/>
  <c r="R2912" i="1"/>
  <c r="S2912" i="1"/>
  <c r="T2912" i="1"/>
  <c r="K2913" i="1"/>
  <c r="L2913" i="1"/>
  <c r="Q2913" i="1"/>
  <c r="R2913" i="1"/>
  <c r="S2913" i="1"/>
  <c r="T2913" i="1"/>
  <c r="K2914" i="1"/>
  <c r="L2914" i="1"/>
  <c r="Q2914" i="1"/>
  <c r="R2914" i="1"/>
  <c r="S2914" i="1"/>
  <c r="T2914" i="1"/>
  <c r="K2915" i="1"/>
  <c r="L2915" i="1"/>
  <c r="Q2915" i="1"/>
  <c r="R2915" i="1"/>
  <c r="S2915" i="1"/>
  <c r="T2915" i="1"/>
  <c r="K2916" i="1"/>
  <c r="L2916" i="1"/>
  <c r="Q2916" i="1"/>
  <c r="R2916" i="1"/>
  <c r="S2916" i="1"/>
  <c r="T2916" i="1"/>
  <c r="K2917" i="1"/>
  <c r="L2917" i="1"/>
  <c r="Q2917" i="1"/>
  <c r="R2917" i="1"/>
  <c r="S2917" i="1"/>
  <c r="T2917" i="1"/>
  <c r="K2918" i="1"/>
  <c r="L2918" i="1"/>
  <c r="Q2918" i="1"/>
  <c r="R2918" i="1"/>
  <c r="S2918" i="1"/>
  <c r="T2918" i="1"/>
  <c r="K2919" i="1"/>
  <c r="L2919" i="1"/>
  <c r="Q2919" i="1"/>
  <c r="R2919" i="1"/>
  <c r="S2919" i="1"/>
  <c r="T2919" i="1"/>
  <c r="K2920" i="1"/>
  <c r="L2920" i="1"/>
  <c r="Q2920" i="1"/>
  <c r="R2920" i="1"/>
  <c r="S2920" i="1"/>
  <c r="T2920" i="1"/>
  <c r="K2921" i="1"/>
  <c r="L2921" i="1"/>
  <c r="Q2921" i="1"/>
  <c r="R2921" i="1"/>
  <c r="S2921" i="1"/>
  <c r="T2921" i="1"/>
  <c r="K2922" i="1"/>
  <c r="L2922" i="1"/>
  <c r="Q2922" i="1"/>
  <c r="R2922" i="1"/>
  <c r="S2922" i="1"/>
  <c r="T2922" i="1"/>
  <c r="K2923" i="1"/>
  <c r="L2923" i="1"/>
  <c r="Q2923" i="1"/>
  <c r="R2923" i="1"/>
  <c r="S2923" i="1"/>
  <c r="T2923" i="1"/>
  <c r="K2924" i="1"/>
  <c r="L2924" i="1"/>
  <c r="Q2924" i="1"/>
  <c r="R2924" i="1"/>
  <c r="S2924" i="1"/>
  <c r="T2924" i="1"/>
  <c r="K2925" i="1"/>
  <c r="L2925" i="1"/>
  <c r="Q2925" i="1"/>
  <c r="R2925" i="1"/>
  <c r="S2925" i="1"/>
  <c r="T2925" i="1"/>
  <c r="K2926" i="1"/>
  <c r="L2926" i="1"/>
  <c r="Q2926" i="1"/>
  <c r="R2926" i="1"/>
  <c r="S2926" i="1"/>
  <c r="T2926" i="1"/>
  <c r="K2927" i="1"/>
  <c r="L2927" i="1"/>
  <c r="Q2927" i="1"/>
  <c r="R2927" i="1"/>
  <c r="S2927" i="1"/>
  <c r="T2927" i="1"/>
  <c r="K2928" i="1"/>
  <c r="L2928" i="1"/>
  <c r="Q2928" i="1"/>
  <c r="R2928" i="1"/>
  <c r="S2928" i="1"/>
  <c r="T2928" i="1"/>
  <c r="K2929" i="1"/>
  <c r="L2929" i="1"/>
  <c r="Q2929" i="1"/>
  <c r="R2929" i="1"/>
  <c r="S2929" i="1"/>
  <c r="T2929" i="1"/>
  <c r="K2930" i="1"/>
  <c r="L2930" i="1"/>
  <c r="Q2930" i="1"/>
  <c r="R2930" i="1"/>
  <c r="S2930" i="1"/>
  <c r="T2930" i="1"/>
  <c r="K2931" i="1"/>
  <c r="L2931" i="1"/>
  <c r="Q2931" i="1"/>
  <c r="R2931" i="1"/>
  <c r="S2931" i="1"/>
  <c r="T2931" i="1"/>
  <c r="K2932" i="1"/>
  <c r="L2932" i="1"/>
  <c r="Q2932" i="1"/>
  <c r="R2932" i="1"/>
  <c r="S2932" i="1"/>
  <c r="T2932" i="1"/>
  <c r="K2933" i="1"/>
  <c r="L2933" i="1"/>
  <c r="Q2933" i="1"/>
  <c r="R2933" i="1"/>
  <c r="S2933" i="1"/>
  <c r="T2933" i="1"/>
  <c r="K2934" i="1"/>
  <c r="L2934" i="1"/>
  <c r="Q2934" i="1"/>
  <c r="R2934" i="1"/>
  <c r="S2934" i="1"/>
  <c r="T2934" i="1"/>
  <c r="K2935" i="1"/>
  <c r="L2935" i="1"/>
  <c r="Q2935" i="1"/>
  <c r="R2935" i="1"/>
  <c r="S2935" i="1"/>
  <c r="T2935" i="1"/>
  <c r="K2936" i="1"/>
  <c r="L2936" i="1"/>
  <c r="Q2936" i="1"/>
  <c r="R2936" i="1"/>
  <c r="S2936" i="1"/>
  <c r="T2936" i="1"/>
  <c r="K2937" i="1"/>
  <c r="L2937" i="1"/>
  <c r="Q2937" i="1"/>
  <c r="R2937" i="1"/>
  <c r="S2937" i="1"/>
  <c r="T2937" i="1"/>
  <c r="K2938" i="1"/>
  <c r="L2938" i="1"/>
  <c r="Q2938" i="1"/>
  <c r="R2938" i="1"/>
  <c r="S2938" i="1"/>
  <c r="T2938" i="1"/>
  <c r="K2939" i="1"/>
  <c r="L2939" i="1"/>
  <c r="Q2939" i="1"/>
  <c r="R2939" i="1"/>
  <c r="S2939" i="1"/>
  <c r="T2939" i="1"/>
  <c r="K2940" i="1"/>
  <c r="L2940" i="1"/>
  <c r="Q2940" i="1"/>
  <c r="R2940" i="1"/>
  <c r="S2940" i="1"/>
  <c r="T2940" i="1"/>
  <c r="K2941" i="1"/>
  <c r="L2941" i="1"/>
  <c r="Q2941" i="1"/>
  <c r="R2941" i="1"/>
  <c r="S2941" i="1"/>
  <c r="T2941" i="1"/>
  <c r="K2942" i="1"/>
  <c r="L2942" i="1"/>
  <c r="Q2942" i="1"/>
  <c r="R2942" i="1"/>
  <c r="S2942" i="1"/>
  <c r="T2942" i="1"/>
  <c r="K2943" i="1"/>
  <c r="L2943" i="1"/>
  <c r="Q2943" i="1"/>
  <c r="R2943" i="1"/>
  <c r="S2943" i="1"/>
  <c r="T2943" i="1"/>
  <c r="K2944" i="1"/>
  <c r="L2944" i="1"/>
  <c r="Q2944" i="1"/>
  <c r="R2944" i="1"/>
  <c r="S2944" i="1"/>
  <c r="T2944" i="1"/>
  <c r="K2945" i="1"/>
  <c r="L2945" i="1"/>
  <c r="Q2945" i="1"/>
  <c r="R2945" i="1"/>
  <c r="S2945" i="1"/>
  <c r="T2945" i="1"/>
  <c r="K2946" i="1"/>
  <c r="L2946" i="1"/>
  <c r="Q2946" i="1"/>
  <c r="R2946" i="1"/>
  <c r="S2946" i="1"/>
  <c r="T2946" i="1"/>
  <c r="K2947" i="1"/>
  <c r="L2947" i="1"/>
  <c r="Q2947" i="1"/>
  <c r="R2947" i="1"/>
  <c r="S2947" i="1"/>
  <c r="T2947" i="1"/>
  <c r="K2948" i="1"/>
  <c r="L2948" i="1"/>
  <c r="Q2948" i="1"/>
  <c r="R2948" i="1"/>
  <c r="S2948" i="1"/>
  <c r="T2948" i="1"/>
  <c r="K2949" i="1"/>
  <c r="L2949" i="1"/>
  <c r="Q2949" i="1"/>
  <c r="R2949" i="1"/>
  <c r="S2949" i="1"/>
  <c r="T2949" i="1"/>
  <c r="K2950" i="1"/>
  <c r="L2950" i="1"/>
  <c r="Q2950" i="1"/>
  <c r="R2950" i="1"/>
  <c r="S2950" i="1"/>
  <c r="T2950" i="1"/>
  <c r="K2951" i="1"/>
  <c r="L2951" i="1"/>
  <c r="Q2951" i="1"/>
  <c r="R2951" i="1"/>
  <c r="S2951" i="1"/>
  <c r="T2951" i="1"/>
  <c r="K2952" i="1"/>
  <c r="L2952" i="1"/>
  <c r="Q2952" i="1"/>
  <c r="R2952" i="1"/>
  <c r="S2952" i="1"/>
  <c r="T2952" i="1"/>
  <c r="K2953" i="1"/>
  <c r="L2953" i="1"/>
  <c r="Q2953" i="1"/>
  <c r="R2953" i="1"/>
  <c r="S2953" i="1"/>
  <c r="T2953" i="1"/>
  <c r="K2954" i="1"/>
  <c r="L2954" i="1"/>
  <c r="Q2954" i="1"/>
  <c r="R2954" i="1"/>
  <c r="S2954" i="1"/>
  <c r="T2954" i="1"/>
  <c r="K2955" i="1"/>
  <c r="L2955" i="1"/>
  <c r="Q2955" i="1"/>
  <c r="R2955" i="1"/>
  <c r="S2955" i="1"/>
  <c r="T2955" i="1"/>
  <c r="K2956" i="1"/>
  <c r="L2956" i="1"/>
  <c r="Q2956" i="1"/>
  <c r="R2956" i="1"/>
  <c r="S2956" i="1"/>
  <c r="T2956" i="1"/>
  <c r="K2957" i="1"/>
  <c r="L2957" i="1"/>
  <c r="Q2957" i="1"/>
  <c r="R2957" i="1"/>
  <c r="S2957" i="1"/>
  <c r="T2957" i="1"/>
  <c r="K2958" i="1"/>
  <c r="L2958" i="1"/>
  <c r="Q2958" i="1"/>
  <c r="R2958" i="1"/>
  <c r="S2958" i="1"/>
  <c r="T2958" i="1"/>
  <c r="K2959" i="1"/>
  <c r="L2959" i="1"/>
  <c r="Q2959" i="1"/>
  <c r="R2959" i="1"/>
  <c r="S2959" i="1"/>
  <c r="T2959" i="1"/>
  <c r="K2960" i="1"/>
  <c r="L2960" i="1"/>
  <c r="Q2960" i="1"/>
  <c r="R2960" i="1"/>
  <c r="S2960" i="1"/>
  <c r="T2960" i="1"/>
  <c r="K2961" i="1"/>
  <c r="L2961" i="1"/>
  <c r="Q2961" i="1"/>
  <c r="R2961" i="1"/>
  <c r="S2961" i="1"/>
  <c r="T2961" i="1"/>
  <c r="K2962" i="1"/>
  <c r="L2962" i="1"/>
  <c r="Q2962" i="1"/>
  <c r="R2962" i="1"/>
  <c r="S2962" i="1"/>
  <c r="T2962" i="1"/>
  <c r="K2963" i="1"/>
  <c r="L2963" i="1"/>
  <c r="Q2963" i="1"/>
  <c r="R2963" i="1"/>
  <c r="S2963" i="1"/>
  <c r="T2963" i="1"/>
  <c r="K2964" i="1"/>
  <c r="L2964" i="1"/>
  <c r="Q2964" i="1"/>
  <c r="R2964" i="1"/>
  <c r="S2964" i="1"/>
  <c r="T2964" i="1"/>
  <c r="K2965" i="1"/>
  <c r="L2965" i="1"/>
  <c r="Q2965" i="1"/>
  <c r="R2965" i="1"/>
  <c r="S2965" i="1"/>
  <c r="T2965" i="1"/>
  <c r="K2966" i="1"/>
  <c r="L2966" i="1"/>
  <c r="Q2966" i="1"/>
  <c r="R2966" i="1"/>
  <c r="S2966" i="1"/>
  <c r="T2966" i="1"/>
  <c r="K2967" i="1"/>
  <c r="L2967" i="1"/>
  <c r="Q2967" i="1"/>
  <c r="R2967" i="1"/>
  <c r="S2967" i="1"/>
  <c r="T2967" i="1"/>
  <c r="K2968" i="1"/>
  <c r="L2968" i="1"/>
  <c r="Q2968" i="1"/>
  <c r="R2968" i="1"/>
  <c r="S2968" i="1"/>
  <c r="T2968" i="1"/>
  <c r="K2969" i="1"/>
  <c r="L2969" i="1"/>
  <c r="Q2969" i="1"/>
  <c r="R2969" i="1"/>
  <c r="S2969" i="1"/>
  <c r="T2969" i="1"/>
  <c r="K2970" i="1"/>
  <c r="L2970" i="1"/>
  <c r="Q2970" i="1"/>
  <c r="R2970" i="1"/>
  <c r="S2970" i="1"/>
  <c r="T2970" i="1"/>
  <c r="K2971" i="1"/>
  <c r="L2971" i="1"/>
  <c r="Q2971" i="1"/>
  <c r="R2971" i="1"/>
  <c r="S2971" i="1"/>
  <c r="T2971" i="1"/>
  <c r="K2972" i="1"/>
  <c r="L2972" i="1"/>
  <c r="Q2972" i="1"/>
  <c r="R2972" i="1"/>
  <c r="S2972" i="1"/>
  <c r="T2972" i="1"/>
  <c r="K2973" i="1"/>
  <c r="L2973" i="1"/>
  <c r="Q2973" i="1"/>
  <c r="R2973" i="1"/>
  <c r="S2973" i="1"/>
  <c r="T2973" i="1"/>
  <c r="K2974" i="1"/>
  <c r="L2974" i="1"/>
  <c r="Q2974" i="1"/>
  <c r="R2974" i="1"/>
  <c r="S2974" i="1"/>
  <c r="T2974" i="1"/>
  <c r="K2975" i="1"/>
  <c r="L2975" i="1"/>
  <c r="Q2975" i="1"/>
  <c r="R2975" i="1"/>
  <c r="S2975" i="1"/>
  <c r="T2975" i="1"/>
  <c r="K2976" i="1"/>
  <c r="L2976" i="1"/>
  <c r="Q2976" i="1"/>
  <c r="R2976" i="1"/>
  <c r="S2976" i="1"/>
  <c r="T2976" i="1"/>
  <c r="K2977" i="1"/>
  <c r="L2977" i="1"/>
  <c r="Q2977" i="1"/>
  <c r="R2977" i="1"/>
  <c r="S2977" i="1"/>
  <c r="T2977" i="1"/>
  <c r="K2978" i="1"/>
  <c r="L2978" i="1"/>
  <c r="Q2978" i="1"/>
  <c r="R2978" i="1"/>
  <c r="S2978" i="1"/>
  <c r="T2978" i="1"/>
  <c r="K2979" i="1"/>
  <c r="L2979" i="1"/>
  <c r="Q2979" i="1"/>
  <c r="R2979" i="1"/>
  <c r="S2979" i="1"/>
  <c r="T2979" i="1"/>
  <c r="K2980" i="1"/>
  <c r="L2980" i="1"/>
  <c r="Q2980" i="1"/>
  <c r="R2980" i="1"/>
  <c r="S2980" i="1"/>
  <c r="T2980" i="1"/>
  <c r="K2981" i="1"/>
  <c r="L2981" i="1"/>
  <c r="Q2981" i="1"/>
  <c r="R2981" i="1"/>
  <c r="S2981" i="1"/>
  <c r="T2981" i="1"/>
  <c r="K2982" i="1"/>
  <c r="L2982" i="1"/>
  <c r="Q2982" i="1"/>
  <c r="R2982" i="1"/>
  <c r="S2982" i="1"/>
  <c r="T2982" i="1"/>
  <c r="K2983" i="1"/>
  <c r="L2983" i="1"/>
  <c r="Q2983" i="1"/>
  <c r="R2983" i="1"/>
  <c r="S2983" i="1"/>
  <c r="T2983" i="1"/>
  <c r="K2984" i="1"/>
  <c r="L2984" i="1"/>
  <c r="Q2984" i="1"/>
  <c r="R2984" i="1"/>
  <c r="S2984" i="1"/>
  <c r="T2984" i="1"/>
  <c r="K2985" i="1"/>
  <c r="L2985" i="1"/>
  <c r="Q2985" i="1"/>
  <c r="R2985" i="1"/>
  <c r="S2985" i="1"/>
  <c r="T2985" i="1"/>
  <c r="K2986" i="1"/>
  <c r="L2986" i="1"/>
  <c r="Q2986" i="1"/>
  <c r="R2986" i="1"/>
  <c r="S2986" i="1"/>
  <c r="T2986" i="1"/>
  <c r="K2987" i="1"/>
  <c r="L2987" i="1"/>
  <c r="Q2987" i="1"/>
  <c r="R2987" i="1"/>
  <c r="S2987" i="1"/>
  <c r="T2987" i="1"/>
  <c r="K2988" i="1"/>
  <c r="L2988" i="1"/>
  <c r="Q2988" i="1"/>
  <c r="R2988" i="1"/>
  <c r="S2988" i="1"/>
  <c r="T2988" i="1"/>
  <c r="K2989" i="1"/>
  <c r="L2989" i="1"/>
  <c r="Q2989" i="1"/>
  <c r="R2989" i="1"/>
  <c r="S2989" i="1"/>
  <c r="T2989" i="1"/>
  <c r="K2990" i="1"/>
  <c r="L2990" i="1"/>
  <c r="Q2990" i="1"/>
  <c r="R2990" i="1"/>
  <c r="S2990" i="1"/>
  <c r="T2990" i="1"/>
  <c r="K2991" i="1"/>
  <c r="L2991" i="1"/>
  <c r="Q2991" i="1"/>
  <c r="R2991" i="1"/>
  <c r="S2991" i="1"/>
  <c r="T2991" i="1"/>
  <c r="K2992" i="1"/>
  <c r="L2992" i="1"/>
  <c r="Q2992" i="1"/>
  <c r="R2992" i="1"/>
  <c r="S2992" i="1"/>
  <c r="T2992" i="1"/>
  <c r="K2993" i="1"/>
  <c r="L2993" i="1"/>
  <c r="Q2993" i="1"/>
  <c r="R2993" i="1"/>
  <c r="S2993" i="1"/>
  <c r="T2993" i="1"/>
  <c r="K2994" i="1"/>
  <c r="L2994" i="1"/>
  <c r="Q2994" i="1"/>
  <c r="R2994" i="1"/>
  <c r="S2994" i="1"/>
  <c r="T2994" i="1"/>
  <c r="K2995" i="1"/>
  <c r="L2995" i="1"/>
  <c r="Q2995" i="1"/>
  <c r="R2995" i="1"/>
  <c r="S2995" i="1"/>
  <c r="T2995" i="1"/>
  <c r="K2996" i="1"/>
  <c r="L2996" i="1"/>
  <c r="Q2996" i="1"/>
  <c r="R2996" i="1"/>
  <c r="S2996" i="1"/>
  <c r="T2996" i="1"/>
  <c r="K2997" i="1"/>
  <c r="L2997" i="1"/>
  <c r="Q2997" i="1"/>
  <c r="R2997" i="1"/>
  <c r="S2997" i="1"/>
  <c r="T2997" i="1"/>
  <c r="K2998" i="1"/>
  <c r="L2998" i="1"/>
  <c r="Q2998" i="1"/>
  <c r="R2998" i="1"/>
  <c r="S2998" i="1"/>
  <c r="T2998" i="1"/>
  <c r="K2999" i="1"/>
  <c r="L2999" i="1"/>
  <c r="Q2999" i="1"/>
  <c r="R2999" i="1"/>
  <c r="S2999" i="1"/>
  <c r="T2999" i="1"/>
  <c r="K3000" i="1"/>
  <c r="L3000" i="1"/>
  <c r="Q3000" i="1"/>
  <c r="R3000" i="1"/>
  <c r="S3000" i="1"/>
  <c r="T3000" i="1"/>
  <c r="K3001" i="1"/>
  <c r="L3001" i="1"/>
  <c r="Q3001" i="1"/>
  <c r="R3001" i="1"/>
  <c r="S3001" i="1"/>
  <c r="T3001" i="1"/>
  <c r="K3002" i="1"/>
  <c r="L3002" i="1"/>
  <c r="Q3002" i="1"/>
  <c r="R3002" i="1"/>
  <c r="S3002" i="1"/>
  <c r="T3002" i="1"/>
  <c r="K3003" i="1"/>
  <c r="L3003" i="1"/>
  <c r="Q3003" i="1"/>
  <c r="R3003" i="1"/>
  <c r="S3003" i="1"/>
  <c r="T3003" i="1"/>
  <c r="K3004" i="1"/>
  <c r="L3004" i="1"/>
  <c r="Q3004" i="1"/>
  <c r="R3004" i="1"/>
  <c r="S3004" i="1"/>
  <c r="T3004" i="1"/>
  <c r="K3005" i="1"/>
  <c r="L3005" i="1"/>
  <c r="Q3005" i="1"/>
  <c r="R3005" i="1"/>
  <c r="S3005" i="1"/>
  <c r="T3005" i="1"/>
  <c r="K3006" i="1"/>
  <c r="L3006" i="1"/>
  <c r="Q3006" i="1"/>
  <c r="R3006" i="1"/>
  <c r="S3006" i="1"/>
  <c r="T3006" i="1"/>
  <c r="K3007" i="1"/>
  <c r="L3007" i="1"/>
  <c r="Q3007" i="1"/>
  <c r="R3007" i="1"/>
  <c r="S3007" i="1"/>
  <c r="T3007" i="1"/>
  <c r="K3008" i="1"/>
  <c r="L3008" i="1"/>
  <c r="Q3008" i="1"/>
  <c r="R3008" i="1"/>
  <c r="S3008" i="1"/>
  <c r="T3008" i="1"/>
  <c r="K3009" i="1"/>
  <c r="L3009" i="1"/>
  <c r="Q3009" i="1"/>
  <c r="R3009" i="1"/>
  <c r="S3009" i="1"/>
  <c r="T3009" i="1"/>
  <c r="K3010" i="1"/>
  <c r="L3010" i="1"/>
  <c r="Q3010" i="1"/>
  <c r="R3010" i="1"/>
  <c r="S3010" i="1"/>
  <c r="T3010" i="1"/>
  <c r="K3011" i="1"/>
  <c r="L3011" i="1"/>
  <c r="Q3011" i="1"/>
  <c r="R3011" i="1"/>
  <c r="S3011" i="1"/>
  <c r="T3011" i="1"/>
  <c r="K3012" i="1"/>
  <c r="L3012" i="1"/>
  <c r="Q3012" i="1"/>
  <c r="R3012" i="1"/>
  <c r="S3012" i="1"/>
  <c r="T3012" i="1"/>
  <c r="K3013" i="1"/>
  <c r="L3013" i="1"/>
  <c r="Q3013" i="1"/>
  <c r="R3013" i="1"/>
  <c r="S3013" i="1"/>
  <c r="T3013" i="1"/>
  <c r="K3014" i="1"/>
  <c r="L3014" i="1"/>
  <c r="Q3014" i="1"/>
  <c r="R3014" i="1"/>
  <c r="S3014" i="1"/>
  <c r="T3014" i="1"/>
  <c r="K3015" i="1"/>
  <c r="L3015" i="1"/>
  <c r="Q3015" i="1"/>
  <c r="R3015" i="1"/>
  <c r="S3015" i="1"/>
  <c r="T3015" i="1"/>
  <c r="K3016" i="1"/>
  <c r="L3016" i="1"/>
  <c r="Q3016" i="1"/>
  <c r="R3016" i="1"/>
  <c r="S3016" i="1"/>
  <c r="T3016" i="1"/>
  <c r="K3017" i="1"/>
  <c r="L3017" i="1"/>
  <c r="Q3017" i="1"/>
  <c r="R3017" i="1"/>
  <c r="S3017" i="1"/>
  <c r="T3017" i="1"/>
  <c r="K3018" i="1"/>
  <c r="L3018" i="1"/>
  <c r="Q3018" i="1"/>
  <c r="R3018" i="1"/>
  <c r="S3018" i="1"/>
  <c r="T3018" i="1"/>
  <c r="K3019" i="1"/>
  <c r="L3019" i="1"/>
  <c r="Q3019" i="1"/>
  <c r="R3019" i="1"/>
  <c r="S3019" i="1"/>
  <c r="T3019" i="1"/>
  <c r="K3020" i="1"/>
  <c r="L3020" i="1"/>
  <c r="Q3020" i="1"/>
  <c r="R3020" i="1"/>
  <c r="S3020" i="1"/>
  <c r="T3020" i="1"/>
  <c r="K3021" i="1"/>
  <c r="L3021" i="1"/>
  <c r="Q3021" i="1"/>
  <c r="R3021" i="1"/>
  <c r="S3021" i="1"/>
  <c r="T3021" i="1"/>
  <c r="K3022" i="1"/>
  <c r="L3022" i="1"/>
  <c r="Q3022" i="1"/>
  <c r="R3022" i="1"/>
  <c r="S3022" i="1"/>
  <c r="T3022" i="1"/>
  <c r="K3023" i="1"/>
  <c r="L3023" i="1"/>
  <c r="Q3023" i="1"/>
  <c r="R3023" i="1"/>
  <c r="S3023" i="1"/>
  <c r="T3023" i="1"/>
  <c r="K3024" i="1"/>
  <c r="L3024" i="1"/>
  <c r="Q3024" i="1"/>
  <c r="R3024" i="1"/>
  <c r="S3024" i="1"/>
  <c r="T3024" i="1"/>
  <c r="K3025" i="1"/>
  <c r="L3025" i="1"/>
  <c r="Q3025" i="1"/>
  <c r="R3025" i="1"/>
  <c r="S3025" i="1"/>
  <c r="T3025" i="1"/>
  <c r="K3026" i="1"/>
  <c r="L3026" i="1"/>
  <c r="Q3026" i="1"/>
  <c r="R3026" i="1"/>
  <c r="S3026" i="1"/>
  <c r="T3026" i="1"/>
  <c r="K3027" i="1"/>
  <c r="L3027" i="1"/>
  <c r="Q3027" i="1"/>
  <c r="R3027" i="1"/>
  <c r="S3027" i="1"/>
  <c r="T3027" i="1"/>
  <c r="K3028" i="1"/>
  <c r="L3028" i="1"/>
  <c r="Q3028" i="1"/>
  <c r="R3028" i="1"/>
  <c r="S3028" i="1"/>
  <c r="T3028" i="1"/>
  <c r="K3029" i="1"/>
  <c r="L3029" i="1"/>
  <c r="Q3029" i="1"/>
  <c r="R3029" i="1"/>
  <c r="S3029" i="1"/>
  <c r="T3029" i="1"/>
  <c r="K3030" i="1"/>
  <c r="L3030" i="1"/>
  <c r="Q3030" i="1"/>
  <c r="R3030" i="1"/>
  <c r="S3030" i="1"/>
  <c r="T3030" i="1"/>
  <c r="K3031" i="1"/>
  <c r="L3031" i="1"/>
  <c r="Q3031" i="1"/>
  <c r="R3031" i="1"/>
  <c r="S3031" i="1"/>
  <c r="T3031" i="1"/>
  <c r="K3032" i="1"/>
  <c r="L3032" i="1"/>
  <c r="Q3032" i="1"/>
  <c r="R3032" i="1"/>
  <c r="S3032" i="1"/>
  <c r="T3032" i="1"/>
  <c r="K3033" i="1"/>
  <c r="L3033" i="1"/>
  <c r="Q3033" i="1"/>
  <c r="R3033" i="1"/>
  <c r="S3033" i="1"/>
  <c r="T3033" i="1"/>
  <c r="K3034" i="1"/>
  <c r="L3034" i="1"/>
  <c r="Q3034" i="1"/>
  <c r="R3034" i="1"/>
  <c r="S3034" i="1"/>
  <c r="T3034" i="1"/>
  <c r="K3035" i="1"/>
  <c r="L3035" i="1"/>
  <c r="Q3035" i="1"/>
  <c r="R3035" i="1"/>
  <c r="S3035" i="1"/>
  <c r="T3035" i="1"/>
  <c r="K3036" i="1"/>
  <c r="L3036" i="1"/>
  <c r="Q3036" i="1"/>
  <c r="R3036" i="1"/>
  <c r="S3036" i="1"/>
  <c r="T3036" i="1"/>
  <c r="K3037" i="1"/>
  <c r="L3037" i="1"/>
  <c r="Q3037" i="1"/>
  <c r="R3037" i="1"/>
  <c r="S3037" i="1"/>
  <c r="T3037" i="1"/>
  <c r="K3038" i="1"/>
  <c r="L3038" i="1"/>
  <c r="Q3038" i="1"/>
  <c r="R3038" i="1"/>
  <c r="S3038" i="1"/>
  <c r="T3038" i="1"/>
  <c r="K3039" i="1"/>
  <c r="L3039" i="1"/>
  <c r="Q3039" i="1"/>
  <c r="R3039" i="1"/>
  <c r="S3039" i="1"/>
  <c r="T3039" i="1"/>
  <c r="K3040" i="1"/>
  <c r="L3040" i="1"/>
  <c r="Q3040" i="1"/>
  <c r="R3040" i="1"/>
  <c r="S3040" i="1"/>
  <c r="T3040" i="1"/>
  <c r="K3041" i="1"/>
  <c r="L3041" i="1"/>
  <c r="Q3041" i="1"/>
  <c r="R3041" i="1"/>
  <c r="S3041" i="1"/>
  <c r="T3041" i="1"/>
  <c r="K3042" i="1"/>
  <c r="L3042" i="1"/>
  <c r="Q3042" i="1"/>
  <c r="R3042" i="1"/>
  <c r="S3042" i="1"/>
  <c r="T3042" i="1"/>
  <c r="K3043" i="1"/>
  <c r="L3043" i="1"/>
  <c r="Q3043" i="1"/>
  <c r="R3043" i="1"/>
  <c r="S3043" i="1"/>
  <c r="T3043" i="1"/>
  <c r="K3044" i="1"/>
  <c r="L3044" i="1"/>
  <c r="Q3044" i="1"/>
  <c r="R3044" i="1"/>
  <c r="S3044" i="1"/>
  <c r="T3044" i="1"/>
  <c r="K3045" i="1"/>
  <c r="L3045" i="1"/>
  <c r="Q3045" i="1"/>
  <c r="R3045" i="1"/>
  <c r="S3045" i="1"/>
  <c r="T3045" i="1"/>
  <c r="K3046" i="1"/>
  <c r="L3046" i="1"/>
  <c r="Q3046" i="1"/>
  <c r="R3046" i="1"/>
  <c r="S3046" i="1"/>
  <c r="T3046" i="1"/>
  <c r="K3047" i="1"/>
  <c r="L3047" i="1"/>
  <c r="Q3047" i="1"/>
  <c r="R3047" i="1"/>
  <c r="S3047" i="1"/>
  <c r="T3047" i="1"/>
  <c r="K3048" i="1"/>
  <c r="L3048" i="1"/>
  <c r="Q3048" i="1"/>
  <c r="R3048" i="1"/>
  <c r="S3048" i="1"/>
  <c r="T3048" i="1"/>
  <c r="K3049" i="1"/>
  <c r="L3049" i="1"/>
  <c r="Q3049" i="1"/>
  <c r="R3049" i="1"/>
  <c r="S3049" i="1"/>
  <c r="T3049" i="1"/>
  <c r="K3050" i="1"/>
  <c r="L3050" i="1"/>
  <c r="Q3050" i="1"/>
  <c r="R3050" i="1"/>
  <c r="S3050" i="1"/>
  <c r="T3050" i="1"/>
  <c r="K3051" i="1"/>
  <c r="L3051" i="1"/>
  <c r="Q3051" i="1"/>
  <c r="R3051" i="1"/>
  <c r="S3051" i="1"/>
  <c r="T3051" i="1"/>
  <c r="K3052" i="1"/>
  <c r="L3052" i="1"/>
  <c r="Q3052" i="1"/>
  <c r="R3052" i="1"/>
  <c r="S3052" i="1"/>
  <c r="T3052" i="1"/>
  <c r="K3053" i="1"/>
  <c r="L3053" i="1"/>
  <c r="Q3053" i="1"/>
  <c r="R3053" i="1"/>
  <c r="S3053" i="1"/>
  <c r="T3053" i="1"/>
  <c r="K3054" i="1"/>
  <c r="L3054" i="1"/>
  <c r="Q3054" i="1"/>
  <c r="R3054" i="1"/>
  <c r="S3054" i="1"/>
  <c r="T3054" i="1"/>
  <c r="K3055" i="1"/>
  <c r="L3055" i="1"/>
  <c r="Q3055" i="1"/>
  <c r="R3055" i="1"/>
  <c r="S3055" i="1"/>
  <c r="T3055" i="1"/>
  <c r="K3056" i="1"/>
  <c r="L3056" i="1"/>
  <c r="Q3056" i="1"/>
  <c r="R3056" i="1"/>
  <c r="S3056" i="1"/>
  <c r="T3056" i="1"/>
  <c r="K3057" i="1"/>
  <c r="L3057" i="1"/>
  <c r="Q3057" i="1"/>
  <c r="R3057" i="1"/>
  <c r="S3057" i="1"/>
  <c r="T3057" i="1"/>
  <c r="K3058" i="1"/>
  <c r="L3058" i="1"/>
  <c r="Q3058" i="1"/>
  <c r="R3058" i="1"/>
  <c r="S3058" i="1"/>
  <c r="T3058" i="1"/>
  <c r="K3059" i="1"/>
  <c r="L3059" i="1"/>
  <c r="Q3059" i="1"/>
  <c r="R3059" i="1"/>
  <c r="S3059" i="1"/>
  <c r="T3059" i="1"/>
  <c r="K3060" i="1"/>
  <c r="L3060" i="1"/>
  <c r="Q3060" i="1"/>
  <c r="R3060" i="1"/>
  <c r="S3060" i="1"/>
  <c r="T3060" i="1"/>
  <c r="K3061" i="1"/>
  <c r="L3061" i="1"/>
  <c r="Q3061" i="1"/>
  <c r="R3061" i="1"/>
  <c r="S3061" i="1"/>
  <c r="T3061" i="1"/>
  <c r="K3062" i="1"/>
  <c r="L3062" i="1"/>
  <c r="Q3062" i="1"/>
  <c r="R3062" i="1"/>
  <c r="S3062" i="1"/>
  <c r="T3062" i="1"/>
  <c r="K3063" i="1"/>
  <c r="L3063" i="1"/>
  <c r="Q3063" i="1"/>
  <c r="R3063" i="1"/>
  <c r="S3063" i="1"/>
  <c r="T3063" i="1"/>
  <c r="K3064" i="1"/>
  <c r="L3064" i="1"/>
  <c r="Q3064" i="1"/>
  <c r="R3064" i="1"/>
  <c r="S3064" i="1"/>
  <c r="T3064" i="1"/>
  <c r="K3065" i="1"/>
  <c r="L3065" i="1"/>
  <c r="Q3065" i="1"/>
  <c r="R3065" i="1"/>
  <c r="S3065" i="1"/>
  <c r="T3065" i="1"/>
  <c r="K3066" i="1"/>
  <c r="L3066" i="1"/>
  <c r="Q3066" i="1"/>
  <c r="R3066" i="1"/>
  <c r="S3066" i="1"/>
  <c r="T3066" i="1"/>
  <c r="K3067" i="1"/>
  <c r="L3067" i="1"/>
  <c r="Q3067" i="1"/>
  <c r="R3067" i="1"/>
  <c r="S3067" i="1"/>
  <c r="T3067" i="1"/>
  <c r="K3068" i="1"/>
  <c r="L3068" i="1"/>
  <c r="Q3068" i="1"/>
  <c r="R3068" i="1"/>
  <c r="S3068" i="1"/>
  <c r="T3068" i="1"/>
  <c r="K3069" i="1"/>
  <c r="L3069" i="1"/>
  <c r="Q3069" i="1"/>
  <c r="R3069" i="1"/>
  <c r="S3069" i="1"/>
  <c r="T3069" i="1"/>
  <c r="K3070" i="1"/>
  <c r="L3070" i="1"/>
  <c r="Q3070" i="1"/>
  <c r="R3070" i="1"/>
  <c r="S3070" i="1"/>
  <c r="T3070" i="1"/>
  <c r="K3071" i="1"/>
  <c r="L3071" i="1"/>
  <c r="Q3071" i="1"/>
  <c r="R3071" i="1"/>
  <c r="S3071" i="1"/>
  <c r="T3071" i="1"/>
  <c r="K3072" i="1"/>
  <c r="L3072" i="1"/>
  <c r="Q3072" i="1"/>
  <c r="R3072" i="1"/>
  <c r="S3072" i="1"/>
  <c r="T3072" i="1"/>
  <c r="K3073" i="1"/>
  <c r="L3073" i="1"/>
  <c r="Q3073" i="1"/>
  <c r="R3073" i="1"/>
  <c r="S3073" i="1"/>
  <c r="T3073" i="1"/>
  <c r="K3074" i="1"/>
  <c r="L3074" i="1"/>
  <c r="Q3074" i="1"/>
  <c r="R3074" i="1"/>
  <c r="S3074" i="1"/>
  <c r="T3074" i="1"/>
  <c r="K3075" i="1"/>
  <c r="L3075" i="1"/>
  <c r="Q3075" i="1"/>
  <c r="R3075" i="1"/>
  <c r="S3075" i="1"/>
  <c r="T3075" i="1"/>
  <c r="K3076" i="1"/>
  <c r="L3076" i="1"/>
  <c r="Q3076" i="1"/>
  <c r="R3076" i="1"/>
  <c r="S3076" i="1"/>
  <c r="T3076" i="1"/>
  <c r="K3077" i="1"/>
  <c r="L3077" i="1"/>
  <c r="Q3077" i="1"/>
  <c r="R3077" i="1"/>
  <c r="S3077" i="1"/>
  <c r="T3077" i="1"/>
  <c r="K3078" i="1"/>
  <c r="L3078" i="1"/>
  <c r="Q3078" i="1"/>
  <c r="R3078" i="1"/>
  <c r="S3078" i="1"/>
  <c r="T3078" i="1"/>
  <c r="K3079" i="1"/>
  <c r="L3079" i="1"/>
  <c r="Q3079" i="1"/>
  <c r="R3079" i="1"/>
  <c r="S3079" i="1"/>
  <c r="T3079" i="1"/>
  <c r="K3080" i="1"/>
  <c r="L3080" i="1"/>
  <c r="Q3080" i="1"/>
  <c r="R3080" i="1"/>
  <c r="S3080" i="1"/>
  <c r="T3080" i="1"/>
  <c r="K3081" i="1"/>
  <c r="L3081" i="1"/>
  <c r="Q3081" i="1"/>
  <c r="R3081" i="1"/>
  <c r="S3081" i="1"/>
  <c r="T3081" i="1"/>
  <c r="K3082" i="1"/>
  <c r="L3082" i="1"/>
  <c r="Q3082" i="1"/>
  <c r="R3082" i="1"/>
  <c r="S3082" i="1"/>
  <c r="T3082" i="1"/>
  <c r="K3083" i="1"/>
  <c r="L3083" i="1"/>
  <c r="Q3083" i="1"/>
  <c r="R3083" i="1"/>
  <c r="S3083" i="1"/>
  <c r="T3083" i="1"/>
  <c r="K3084" i="1"/>
  <c r="L3084" i="1"/>
  <c r="Q3084" i="1"/>
  <c r="R3084" i="1"/>
  <c r="S3084" i="1"/>
  <c r="T3084" i="1"/>
  <c r="K3085" i="1"/>
  <c r="L3085" i="1"/>
  <c r="Q3085" i="1"/>
  <c r="R3085" i="1"/>
  <c r="S3085" i="1"/>
  <c r="T3085" i="1"/>
  <c r="K3086" i="1"/>
  <c r="L3086" i="1"/>
  <c r="Q3086" i="1"/>
  <c r="R3086" i="1"/>
  <c r="S3086" i="1"/>
  <c r="T3086" i="1"/>
  <c r="K3087" i="1"/>
  <c r="L3087" i="1"/>
  <c r="Q3087" i="1"/>
  <c r="R3087" i="1"/>
  <c r="S3087" i="1"/>
  <c r="T3087" i="1"/>
  <c r="K3088" i="1"/>
  <c r="L3088" i="1"/>
  <c r="Q3088" i="1"/>
  <c r="R3088" i="1"/>
  <c r="S3088" i="1"/>
  <c r="T3088" i="1"/>
  <c r="K3089" i="1"/>
  <c r="L3089" i="1"/>
  <c r="Q3089" i="1"/>
  <c r="R3089" i="1"/>
  <c r="S3089" i="1"/>
  <c r="T3089" i="1"/>
  <c r="K3090" i="1"/>
  <c r="L3090" i="1"/>
  <c r="Q3090" i="1"/>
  <c r="R3090" i="1"/>
  <c r="S3090" i="1"/>
  <c r="T3090" i="1"/>
  <c r="K3091" i="1"/>
  <c r="L3091" i="1"/>
  <c r="Q3091" i="1"/>
  <c r="R3091" i="1"/>
  <c r="S3091" i="1"/>
  <c r="T3091" i="1"/>
  <c r="K3092" i="1"/>
  <c r="L3092" i="1"/>
  <c r="Q3092" i="1"/>
  <c r="R3092" i="1"/>
  <c r="S3092" i="1"/>
  <c r="T3092" i="1"/>
  <c r="K3093" i="1"/>
  <c r="L3093" i="1"/>
  <c r="Q3093" i="1"/>
  <c r="R3093" i="1"/>
  <c r="S3093" i="1"/>
  <c r="T3093" i="1"/>
  <c r="K3094" i="1"/>
  <c r="L3094" i="1"/>
  <c r="Q3094" i="1"/>
  <c r="R3094" i="1"/>
  <c r="S3094" i="1"/>
  <c r="T3094" i="1"/>
  <c r="K3095" i="1"/>
  <c r="L3095" i="1"/>
  <c r="Q3095" i="1"/>
  <c r="R3095" i="1"/>
  <c r="S3095" i="1"/>
  <c r="T3095" i="1"/>
  <c r="K3096" i="1"/>
  <c r="L3096" i="1"/>
  <c r="Q3096" i="1"/>
  <c r="R3096" i="1"/>
  <c r="S3096" i="1"/>
  <c r="T3096" i="1"/>
  <c r="K3097" i="1"/>
  <c r="L3097" i="1"/>
  <c r="Q3097" i="1"/>
  <c r="R3097" i="1"/>
  <c r="S3097" i="1"/>
  <c r="T3097" i="1"/>
  <c r="K3098" i="1"/>
  <c r="L3098" i="1"/>
  <c r="Q3098" i="1"/>
  <c r="R3098" i="1"/>
  <c r="S3098" i="1"/>
  <c r="T3098" i="1"/>
  <c r="K3099" i="1"/>
  <c r="L3099" i="1"/>
  <c r="Q3099" i="1"/>
  <c r="R3099" i="1"/>
  <c r="S3099" i="1"/>
  <c r="T3099" i="1"/>
  <c r="K3100" i="1"/>
  <c r="L3100" i="1"/>
  <c r="Q3100" i="1"/>
  <c r="R3100" i="1"/>
  <c r="S3100" i="1"/>
  <c r="T3100" i="1"/>
  <c r="K3101" i="1"/>
  <c r="L3101" i="1"/>
  <c r="Q3101" i="1"/>
  <c r="R3101" i="1"/>
  <c r="S3101" i="1"/>
  <c r="T3101" i="1"/>
  <c r="K3102" i="1"/>
  <c r="L3102" i="1"/>
  <c r="Q3102" i="1"/>
  <c r="R3102" i="1"/>
  <c r="S3102" i="1"/>
  <c r="T3102" i="1"/>
  <c r="K3103" i="1"/>
  <c r="L3103" i="1"/>
  <c r="Q3103" i="1"/>
  <c r="R3103" i="1"/>
  <c r="S3103" i="1"/>
  <c r="T3103" i="1"/>
  <c r="K3104" i="1"/>
  <c r="L3104" i="1"/>
  <c r="Q3104" i="1"/>
  <c r="R3104" i="1"/>
  <c r="S3104" i="1"/>
  <c r="T3104" i="1"/>
  <c r="K3105" i="1"/>
  <c r="L3105" i="1"/>
  <c r="Q3105" i="1"/>
  <c r="R3105" i="1"/>
  <c r="S3105" i="1"/>
  <c r="T3105" i="1"/>
  <c r="K3106" i="1"/>
  <c r="L3106" i="1"/>
  <c r="Q3106" i="1"/>
  <c r="R3106" i="1"/>
  <c r="S3106" i="1"/>
  <c r="T3106" i="1"/>
  <c r="K3107" i="1"/>
  <c r="L3107" i="1"/>
  <c r="Q3107" i="1"/>
  <c r="R3107" i="1"/>
  <c r="S3107" i="1"/>
  <c r="T3107" i="1"/>
  <c r="K3108" i="1"/>
  <c r="L3108" i="1"/>
  <c r="Q3108" i="1"/>
  <c r="R3108" i="1"/>
  <c r="S3108" i="1"/>
  <c r="T3108" i="1"/>
  <c r="K3109" i="1"/>
  <c r="L3109" i="1"/>
  <c r="Q3109" i="1"/>
  <c r="R3109" i="1"/>
  <c r="S3109" i="1"/>
  <c r="T3109" i="1"/>
  <c r="K3110" i="1"/>
  <c r="L3110" i="1"/>
  <c r="Q3110" i="1"/>
  <c r="R3110" i="1"/>
  <c r="S3110" i="1"/>
  <c r="T3110" i="1"/>
  <c r="K3111" i="1"/>
  <c r="L3111" i="1"/>
  <c r="Q3111" i="1"/>
  <c r="R3111" i="1"/>
  <c r="S3111" i="1"/>
  <c r="T3111" i="1"/>
  <c r="K3112" i="1"/>
  <c r="L3112" i="1"/>
  <c r="Q3112" i="1"/>
  <c r="R3112" i="1"/>
  <c r="S3112" i="1"/>
  <c r="T3112" i="1"/>
  <c r="K3113" i="1"/>
  <c r="L3113" i="1"/>
  <c r="Q3113" i="1"/>
  <c r="R3113" i="1"/>
  <c r="S3113" i="1"/>
  <c r="T3113" i="1"/>
  <c r="K3114" i="1"/>
  <c r="L3114" i="1"/>
  <c r="Q3114" i="1"/>
  <c r="R3114" i="1"/>
  <c r="S3114" i="1"/>
  <c r="T3114" i="1"/>
  <c r="K3115" i="1"/>
  <c r="L3115" i="1"/>
  <c r="Q3115" i="1"/>
  <c r="R3115" i="1"/>
  <c r="S3115" i="1"/>
  <c r="T3115" i="1"/>
  <c r="K3116" i="1"/>
  <c r="L3116" i="1"/>
  <c r="Q3116" i="1"/>
  <c r="R3116" i="1"/>
  <c r="S3116" i="1"/>
  <c r="T3116" i="1"/>
  <c r="K3117" i="1"/>
  <c r="L3117" i="1"/>
  <c r="Q3117" i="1"/>
  <c r="R3117" i="1"/>
  <c r="S3117" i="1"/>
  <c r="T3117" i="1"/>
  <c r="K3118" i="1"/>
  <c r="L3118" i="1"/>
  <c r="Q3118" i="1"/>
  <c r="R3118" i="1"/>
  <c r="S3118" i="1"/>
  <c r="T3118" i="1"/>
  <c r="K3119" i="1"/>
  <c r="L3119" i="1"/>
  <c r="Q3119" i="1"/>
  <c r="R3119" i="1"/>
  <c r="S3119" i="1"/>
  <c r="T3119" i="1"/>
  <c r="K3120" i="1"/>
  <c r="L3120" i="1"/>
  <c r="Q3120" i="1"/>
  <c r="R3120" i="1"/>
  <c r="S3120" i="1"/>
  <c r="T3120" i="1"/>
  <c r="K3121" i="1"/>
  <c r="L3121" i="1"/>
  <c r="Q3121" i="1"/>
  <c r="R3121" i="1"/>
  <c r="S3121" i="1"/>
  <c r="T3121" i="1"/>
  <c r="K3122" i="1"/>
  <c r="L3122" i="1"/>
  <c r="Q3122" i="1"/>
  <c r="R3122" i="1"/>
  <c r="S3122" i="1"/>
  <c r="T3122" i="1"/>
  <c r="K3123" i="1"/>
  <c r="L3123" i="1"/>
  <c r="Q3123" i="1"/>
  <c r="R3123" i="1"/>
  <c r="S3123" i="1"/>
  <c r="T3123" i="1"/>
  <c r="K3124" i="1"/>
  <c r="L3124" i="1"/>
  <c r="Q3124" i="1"/>
  <c r="R3124" i="1"/>
  <c r="S3124" i="1"/>
  <c r="T3124" i="1"/>
  <c r="K3125" i="1"/>
  <c r="L3125" i="1"/>
  <c r="Q3125" i="1"/>
  <c r="R3125" i="1"/>
  <c r="S3125" i="1"/>
  <c r="T3125" i="1"/>
  <c r="K3126" i="1"/>
  <c r="L3126" i="1"/>
  <c r="Q3126" i="1"/>
  <c r="R3126" i="1"/>
  <c r="S3126" i="1"/>
  <c r="T3126" i="1"/>
  <c r="K3127" i="1"/>
  <c r="L3127" i="1"/>
  <c r="Q3127" i="1"/>
  <c r="R3127" i="1"/>
  <c r="S3127" i="1"/>
  <c r="T3127" i="1"/>
  <c r="K3128" i="1"/>
  <c r="L3128" i="1"/>
  <c r="Q3128" i="1"/>
  <c r="R3128" i="1"/>
  <c r="S3128" i="1"/>
  <c r="T3128" i="1"/>
  <c r="K3129" i="1"/>
  <c r="L3129" i="1"/>
  <c r="Q3129" i="1"/>
  <c r="R3129" i="1"/>
  <c r="S3129" i="1"/>
  <c r="T3129" i="1"/>
  <c r="K3130" i="1"/>
  <c r="L3130" i="1"/>
  <c r="Q3130" i="1"/>
  <c r="R3130" i="1"/>
  <c r="S3130" i="1"/>
  <c r="T3130" i="1"/>
  <c r="K3131" i="1"/>
  <c r="L3131" i="1"/>
  <c r="Q3131" i="1"/>
  <c r="R3131" i="1"/>
  <c r="S3131" i="1"/>
  <c r="T3131" i="1"/>
  <c r="K3132" i="1"/>
  <c r="L3132" i="1"/>
  <c r="Q3132" i="1"/>
  <c r="R3132" i="1"/>
  <c r="S3132" i="1"/>
  <c r="T3132" i="1"/>
  <c r="K3133" i="1"/>
  <c r="L3133" i="1"/>
  <c r="Q3133" i="1"/>
  <c r="R3133" i="1"/>
  <c r="S3133" i="1"/>
  <c r="T3133" i="1"/>
  <c r="K3134" i="1"/>
  <c r="L3134" i="1"/>
  <c r="Q3134" i="1"/>
  <c r="R3134" i="1"/>
  <c r="S3134" i="1"/>
  <c r="T3134" i="1"/>
  <c r="K3135" i="1"/>
  <c r="L3135" i="1"/>
  <c r="Q3135" i="1"/>
  <c r="R3135" i="1"/>
  <c r="S3135" i="1"/>
  <c r="T3135" i="1"/>
  <c r="K3136" i="1"/>
  <c r="L3136" i="1"/>
  <c r="Q3136" i="1"/>
  <c r="R3136" i="1"/>
  <c r="S3136" i="1"/>
  <c r="T3136" i="1"/>
  <c r="K3137" i="1"/>
  <c r="L3137" i="1"/>
  <c r="Q3137" i="1"/>
  <c r="R3137" i="1"/>
  <c r="S3137" i="1"/>
  <c r="T3137" i="1"/>
  <c r="K3138" i="1"/>
  <c r="L3138" i="1"/>
  <c r="Q3138" i="1"/>
  <c r="R3138" i="1"/>
  <c r="S3138" i="1"/>
  <c r="T3138" i="1"/>
  <c r="K3139" i="1"/>
  <c r="L3139" i="1"/>
  <c r="Q3139" i="1"/>
  <c r="R3139" i="1"/>
  <c r="S3139" i="1"/>
  <c r="T3139" i="1"/>
  <c r="K3140" i="1"/>
  <c r="L3140" i="1"/>
  <c r="Q3140" i="1"/>
  <c r="R3140" i="1"/>
  <c r="S3140" i="1"/>
  <c r="T3140" i="1"/>
  <c r="K3141" i="1"/>
  <c r="L3141" i="1"/>
  <c r="Q3141" i="1"/>
  <c r="R3141" i="1"/>
  <c r="S3141" i="1"/>
  <c r="T3141" i="1"/>
  <c r="K3142" i="1"/>
  <c r="L3142" i="1"/>
  <c r="Q3142" i="1"/>
  <c r="R3142" i="1"/>
  <c r="S3142" i="1"/>
  <c r="T3142" i="1"/>
  <c r="K3143" i="1"/>
  <c r="L3143" i="1"/>
  <c r="Q3143" i="1"/>
  <c r="R3143" i="1"/>
  <c r="S3143" i="1"/>
  <c r="T3143" i="1"/>
  <c r="K3144" i="1"/>
  <c r="L3144" i="1"/>
  <c r="Q3144" i="1"/>
  <c r="R3144" i="1"/>
  <c r="S3144" i="1"/>
  <c r="T3144" i="1"/>
  <c r="K3145" i="1"/>
  <c r="L3145" i="1"/>
  <c r="Q3145" i="1"/>
  <c r="R3145" i="1"/>
  <c r="S3145" i="1"/>
  <c r="T3145" i="1"/>
  <c r="K3146" i="1"/>
  <c r="L3146" i="1"/>
  <c r="Q3146" i="1"/>
  <c r="R3146" i="1"/>
  <c r="S3146" i="1"/>
  <c r="T3146" i="1"/>
  <c r="K3147" i="1"/>
  <c r="L3147" i="1"/>
  <c r="Q3147" i="1"/>
  <c r="R3147" i="1"/>
  <c r="S3147" i="1"/>
  <c r="T3147" i="1"/>
  <c r="K3148" i="1"/>
  <c r="L3148" i="1"/>
  <c r="Q3148" i="1"/>
  <c r="R3148" i="1"/>
  <c r="S3148" i="1"/>
  <c r="T3148" i="1"/>
  <c r="K3149" i="1"/>
  <c r="L3149" i="1"/>
  <c r="Q3149" i="1"/>
  <c r="R3149" i="1"/>
  <c r="S3149" i="1"/>
  <c r="T3149" i="1"/>
  <c r="K3150" i="1"/>
  <c r="L3150" i="1"/>
  <c r="Q3150" i="1"/>
  <c r="R3150" i="1"/>
  <c r="S3150" i="1"/>
  <c r="T3150" i="1"/>
  <c r="K3151" i="1"/>
  <c r="L3151" i="1"/>
  <c r="Q3151" i="1"/>
  <c r="R3151" i="1"/>
  <c r="S3151" i="1"/>
  <c r="T3151" i="1"/>
  <c r="K3152" i="1"/>
  <c r="L3152" i="1"/>
  <c r="Q3152" i="1"/>
  <c r="R3152" i="1"/>
  <c r="S3152" i="1"/>
  <c r="T3152" i="1"/>
  <c r="K3153" i="1"/>
  <c r="L3153" i="1"/>
  <c r="Q3153" i="1"/>
  <c r="R3153" i="1"/>
  <c r="S3153" i="1"/>
  <c r="T3153" i="1"/>
  <c r="K3154" i="1"/>
  <c r="L3154" i="1"/>
  <c r="Q3154" i="1"/>
  <c r="R3154" i="1"/>
  <c r="S3154" i="1"/>
  <c r="T3154" i="1"/>
  <c r="K3155" i="1"/>
  <c r="L3155" i="1"/>
  <c r="Q3155" i="1"/>
  <c r="R3155" i="1"/>
  <c r="S3155" i="1"/>
  <c r="T3155" i="1"/>
  <c r="K3156" i="1"/>
  <c r="L3156" i="1"/>
  <c r="Q3156" i="1"/>
  <c r="R3156" i="1"/>
  <c r="S3156" i="1"/>
  <c r="T3156" i="1"/>
  <c r="K3157" i="1"/>
  <c r="L3157" i="1"/>
  <c r="Q3157" i="1"/>
  <c r="R3157" i="1"/>
  <c r="S3157" i="1"/>
  <c r="T3157" i="1"/>
  <c r="K3158" i="1"/>
  <c r="L3158" i="1"/>
  <c r="Q3158" i="1"/>
  <c r="R3158" i="1"/>
  <c r="S3158" i="1"/>
  <c r="T3158" i="1"/>
  <c r="K3159" i="1"/>
  <c r="L3159" i="1"/>
  <c r="Q3159" i="1"/>
  <c r="R3159" i="1"/>
  <c r="S3159" i="1"/>
  <c r="T3159" i="1"/>
  <c r="K3160" i="1"/>
  <c r="L3160" i="1"/>
  <c r="Q3160" i="1"/>
  <c r="R3160" i="1"/>
  <c r="S3160" i="1"/>
  <c r="T3160" i="1"/>
  <c r="K3161" i="1"/>
  <c r="L3161" i="1"/>
  <c r="Q3161" i="1"/>
  <c r="R3161" i="1"/>
  <c r="S3161" i="1"/>
  <c r="T3161" i="1"/>
  <c r="K3162" i="1"/>
  <c r="L3162" i="1"/>
  <c r="Q3162" i="1"/>
  <c r="R3162" i="1"/>
  <c r="S3162" i="1"/>
  <c r="T3162" i="1"/>
  <c r="K3163" i="1"/>
  <c r="L3163" i="1"/>
  <c r="Q3163" i="1"/>
  <c r="R3163" i="1"/>
  <c r="S3163" i="1"/>
  <c r="T3163" i="1"/>
  <c r="K3164" i="1"/>
  <c r="L3164" i="1"/>
  <c r="Q3164" i="1"/>
  <c r="R3164" i="1"/>
  <c r="S3164" i="1"/>
  <c r="T3164" i="1"/>
  <c r="K3165" i="1"/>
  <c r="L3165" i="1"/>
  <c r="Q3165" i="1"/>
  <c r="R3165" i="1"/>
  <c r="S3165" i="1"/>
  <c r="T3165" i="1"/>
  <c r="K3166" i="1"/>
  <c r="L3166" i="1"/>
  <c r="Q3166" i="1"/>
  <c r="R3166" i="1"/>
  <c r="S3166" i="1"/>
  <c r="T3166" i="1"/>
  <c r="K3167" i="1"/>
  <c r="L3167" i="1"/>
  <c r="Q3167" i="1"/>
  <c r="R3167" i="1"/>
  <c r="S3167" i="1"/>
  <c r="T3167" i="1"/>
  <c r="K3168" i="1"/>
  <c r="L3168" i="1"/>
  <c r="Q3168" i="1"/>
  <c r="R3168" i="1"/>
  <c r="S3168" i="1"/>
  <c r="T3168" i="1"/>
  <c r="K3169" i="1"/>
  <c r="L3169" i="1"/>
  <c r="Q3169" i="1"/>
  <c r="R3169" i="1"/>
  <c r="S3169" i="1"/>
  <c r="T3169" i="1"/>
  <c r="K3170" i="1"/>
  <c r="L3170" i="1"/>
  <c r="Q3170" i="1"/>
  <c r="R3170" i="1"/>
  <c r="S3170" i="1"/>
  <c r="T3170" i="1"/>
  <c r="K3171" i="1"/>
  <c r="L3171" i="1"/>
  <c r="Q3171" i="1"/>
  <c r="R3171" i="1"/>
  <c r="S3171" i="1"/>
  <c r="T3171" i="1"/>
  <c r="K3172" i="1"/>
  <c r="L3172" i="1"/>
  <c r="Q3172" i="1"/>
  <c r="R3172" i="1"/>
  <c r="S3172" i="1"/>
  <c r="T3172" i="1"/>
  <c r="K3173" i="1"/>
  <c r="L3173" i="1"/>
  <c r="Q3173" i="1"/>
  <c r="R3173" i="1"/>
  <c r="S3173" i="1"/>
  <c r="T3173" i="1"/>
  <c r="K3174" i="1"/>
  <c r="L3174" i="1"/>
  <c r="Q3174" i="1"/>
  <c r="R3174" i="1"/>
  <c r="S3174" i="1"/>
  <c r="T3174" i="1"/>
  <c r="K3175" i="1"/>
  <c r="L3175" i="1"/>
  <c r="Q3175" i="1"/>
  <c r="R3175" i="1"/>
  <c r="S3175" i="1"/>
  <c r="T3175" i="1"/>
  <c r="K3176" i="1"/>
  <c r="L3176" i="1"/>
  <c r="Q3176" i="1"/>
  <c r="R3176" i="1"/>
  <c r="S3176" i="1"/>
  <c r="T3176" i="1"/>
  <c r="K3177" i="1"/>
  <c r="L3177" i="1"/>
  <c r="Q3177" i="1"/>
  <c r="R3177" i="1"/>
  <c r="S3177" i="1"/>
  <c r="T3177" i="1"/>
  <c r="K3178" i="1"/>
  <c r="L3178" i="1"/>
  <c r="Q3178" i="1"/>
  <c r="R3178" i="1"/>
  <c r="S3178" i="1"/>
  <c r="T3178" i="1"/>
  <c r="K3179" i="1"/>
  <c r="L3179" i="1"/>
  <c r="Q3179" i="1"/>
  <c r="R3179" i="1"/>
  <c r="S3179" i="1"/>
  <c r="T3179" i="1"/>
  <c r="K3180" i="1"/>
  <c r="L3180" i="1"/>
  <c r="Q3180" i="1"/>
  <c r="R3180" i="1"/>
  <c r="S3180" i="1"/>
  <c r="T3180" i="1"/>
  <c r="K3181" i="1"/>
  <c r="L3181" i="1"/>
  <c r="Q3181" i="1"/>
  <c r="R3181" i="1"/>
  <c r="S3181" i="1"/>
  <c r="T3181" i="1"/>
  <c r="K3182" i="1"/>
  <c r="L3182" i="1"/>
  <c r="Q3182" i="1"/>
  <c r="R3182" i="1"/>
  <c r="S3182" i="1"/>
  <c r="T3182" i="1"/>
  <c r="K3183" i="1"/>
  <c r="L3183" i="1"/>
  <c r="Q3183" i="1"/>
  <c r="R3183" i="1"/>
  <c r="S3183" i="1"/>
  <c r="T3183" i="1"/>
  <c r="K3184" i="1"/>
  <c r="L3184" i="1"/>
  <c r="Q3184" i="1"/>
  <c r="R3184" i="1"/>
  <c r="S3184" i="1"/>
  <c r="T3184" i="1"/>
  <c r="K3185" i="1"/>
  <c r="L3185" i="1"/>
  <c r="Q3185" i="1"/>
  <c r="R3185" i="1"/>
  <c r="S3185" i="1"/>
  <c r="T3185" i="1"/>
  <c r="K3186" i="1"/>
  <c r="L3186" i="1"/>
  <c r="Q3186" i="1"/>
  <c r="R3186" i="1"/>
  <c r="S3186" i="1"/>
  <c r="T3186" i="1"/>
  <c r="K3187" i="1"/>
  <c r="L3187" i="1"/>
  <c r="Q3187" i="1"/>
  <c r="R3187" i="1"/>
  <c r="S3187" i="1"/>
  <c r="T3187" i="1"/>
  <c r="K3188" i="1"/>
  <c r="L3188" i="1"/>
  <c r="Q3188" i="1"/>
  <c r="R3188" i="1"/>
  <c r="S3188" i="1"/>
  <c r="T3188" i="1"/>
  <c r="K3189" i="1"/>
  <c r="L3189" i="1"/>
  <c r="Q3189" i="1"/>
  <c r="R3189" i="1"/>
  <c r="S3189" i="1"/>
  <c r="T3189" i="1"/>
  <c r="K3190" i="1"/>
  <c r="L3190" i="1"/>
  <c r="Q3190" i="1"/>
  <c r="R3190" i="1"/>
  <c r="S3190" i="1"/>
  <c r="T3190" i="1"/>
  <c r="K3191" i="1"/>
  <c r="L3191" i="1"/>
  <c r="Q3191" i="1"/>
  <c r="R3191" i="1"/>
  <c r="S3191" i="1"/>
  <c r="T3191" i="1"/>
  <c r="K3192" i="1"/>
  <c r="L3192" i="1"/>
  <c r="Q3192" i="1"/>
  <c r="R3192" i="1"/>
  <c r="S3192" i="1"/>
  <c r="T3192" i="1"/>
  <c r="K3193" i="1"/>
  <c r="L3193" i="1"/>
  <c r="Q3193" i="1"/>
  <c r="R3193" i="1"/>
  <c r="S3193" i="1"/>
  <c r="T3193" i="1"/>
  <c r="K3194" i="1"/>
  <c r="L3194" i="1"/>
  <c r="Q3194" i="1"/>
  <c r="R3194" i="1"/>
  <c r="S3194" i="1"/>
  <c r="T3194" i="1"/>
  <c r="K3195" i="1"/>
  <c r="L3195" i="1"/>
  <c r="Q3195" i="1"/>
  <c r="R3195" i="1"/>
  <c r="S3195" i="1"/>
  <c r="T3195" i="1"/>
  <c r="K3196" i="1"/>
  <c r="L3196" i="1"/>
  <c r="Q3196" i="1"/>
  <c r="R3196" i="1"/>
  <c r="S3196" i="1"/>
  <c r="T3196" i="1"/>
  <c r="K3197" i="1"/>
  <c r="L3197" i="1"/>
  <c r="Q3197" i="1"/>
  <c r="R3197" i="1"/>
  <c r="S3197" i="1"/>
  <c r="T3197" i="1"/>
  <c r="K3198" i="1"/>
  <c r="L3198" i="1"/>
  <c r="Q3198" i="1"/>
  <c r="R3198" i="1"/>
  <c r="S3198" i="1"/>
  <c r="T3198" i="1"/>
  <c r="K3199" i="1"/>
  <c r="L3199" i="1"/>
  <c r="Q3199" i="1"/>
  <c r="R3199" i="1"/>
  <c r="S3199" i="1"/>
  <c r="T3199" i="1"/>
  <c r="K3200" i="1"/>
  <c r="L3200" i="1"/>
  <c r="Q3200" i="1"/>
  <c r="R3200" i="1"/>
  <c r="S3200" i="1"/>
  <c r="T3200" i="1"/>
  <c r="K3201" i="1"/>
  <c r="L3201" i="1"/>
  <c r="Q3201" i="1"/>
  <c r="R3201" i="1"/>
  <c r="S3201" i="1"/>
  <c r="T3201" i="1"/>
  <c r="K3202" i="1"/>
  <c r="L3202" i="1"/>
  <c r="Q3202" i="1"/>
  <c r="R3202" i="1"/>
  <c r="S3202" i="1"/>
  <c r="T3202" i="1"/>
  <c r="K3203" i="1"/>
  <c r="L3203" i="1"/>
  <c r="Q3203" i="1"/>
  <c r="R3203" i="1"/>
  <c r="S3203" i="1"/>
  <c r="T3203" i="1"/>
  <c r="K3204" i="1"/>
  <c r="L3204" i="1"/>
  <c r="Q3204" i="1"/>
  <c r="R3204" i="1"/>
  <c r="S3204" i="1"/>
  <c r="T3204" i="1"/>
  <c r="K3205" i="1"/>
  <c r="L3205" i="1"/>
  <c r="Q3205" i="1"/>
  <c r="R3205" i="1"/>
  <c r="S3205" i="1"/>
  <c r="T3205" i="1"/>
  <c r="K3206" i="1"/>
  <c r="L3206" i="1"/>
  <c r="Q3206" i="1"/>
  <c r="R3206" i="1"/>
  <c r="S3206" i="1"/>
  <c r="T3206" i="1"/>
  <c r="K3207" i="1"/>
  <c r="L3207" i="1"/>
  <c r="Q3207" i="1"/>
  <c r="R3207" i="1"/>
  <c r="S3207" i="1"/>
  <c r="T3207" i="1"/>
  <c r="K3208" i="1"/>
  <c r="L3208" i="1"/>
  <c r="Q3208" i="1"/>
  <c r="R3208" i="1"/>
  <c r="S3208" i="1"/>
  <c r="T3208" i="1"/>
  <c r="K3209" i="1"/>
  <c r="L3209" i="1"/>
  <c r="Q3209" i="1"/>
  <c r="R3209" i="1"/>
  <c r="S3209" i="1"/>
  <c r="T3209" i="1"/>
  <c r="K3210" i="1"/>
  <c r="L3210" i="1"/>
  <c r="Q3210" i="1"/>
  <c r="R3210" i="1"/>
  <c r="S3210" i="1"/>
  <c r="T3210" i="1"/>
  <c r="K3211" i="1"/>
  <c r="L3211" i="1"/>
  <c r="Q3211" i="1"/>
  <c r="R3211" i="1"/>
  <c r="S3211" i="1"/>
  <c r="T3211" i="1"/>
  <c r="K3212" i="1"/>
  <c r="L3212" i="1"/>
  <c r="Q3212" i="1"/>
  <c r="R3212" i="1"/>
  <c r="S3212" i="1"/>
  <c r="T3212" i="1"/>
  <c r="K3213" i="1"/>
  <c r="L3213" i="1"/>
  <c r="Q3213" i="1"/>
  <c r="R3213" i="1"/>
  <c r="S3213" i="1"/>
  <c r="T3213" i="1"/>
  <c r="K3214" i="1"/>
  <c r="L3214" i="1"/>
  <c r="Q3214" i="1"/>
  <c r="R3214" i="1"/>
  <c r="S3214" i="1"/>
  <c r="T3214" i="1"/>
  <c r="K3215" i="1"/>
  <c r="L3215" i="1"/>
  <c r="Q3215" i="1"/>
  <c r="R3215" i="1"/>
  <c r="S3215" i="1"/>
  <c r="T3215" i="1"/>
  <c r="K3216" i="1"/>
  <c r="L3216" i="1"/>
  <c r="Q3216" i="1"/>
  <c r="R3216" i="1"/>
  <c r="S3216" i="1"/>
  <c r="T3216" i="1"/>
  <c r="K3217" i="1"/>
  <c r="L3217" i="1"/>
  <c r="Q3217" i="1"/>
  <c r="R3217" i="1"/>
  <c r="S3217" i="1"/>
  <c r="T3217" i="1"/>
  <c r="K3218" i="1"/>
  <c r="L3218" i="1"/>
  <c r="Q3218" i="1"/>
  <c r="R3218" i="1"/>
  <c r="S3218" i="1"/>
  <c r="T3218" i="1"/>
  <c r="K3219" i="1"/>
  <c r="L3219" i="1"/>
  <c r="Q3219" i="1"/>
  <c r="R3219" i="1"/>
  <c r="S3219" i="1"/>
  <c r="T3219" i="1"/>
  <c r="K3220" i="1"/>
  <c r="L3220" i="1"/>
  <c r="Q3220" i="1"/>
  <c r="R3220" i="1"/>
  <c r="S3220" i="1"/>
  <c r="T3220" i="1"/>
  <c r="K3221" i="1"/>
  <c r="L3221" i="1"/>
  <c r="Q3221" i="1"/>
  <c r="R3221" i="1"/>
  <c r="S3221" i="1"/>
  <c r="T3221" i="1"/>
  <c r="K3222" i="1"/>
  <c r="L3222" i="1"/>
  <c r="Q3222" i="1"/>
  <c r="R3222" i="1"/>
  <c r="S3222" i="1"/>
  <c r="T3222" i="1"/>
  <c r="K3223" i="1"/>
  <c r="L3223" i="1"/>
  <c r="Q3223" i="1"/>
  <c r="R3223" i="1"/>
  <c r="S3223" i="1"/>
  <c r="T3223" i="1"/>
  <c r="K3224" i="1"/>
  <c r="L3224" i="1"/>
  <c r="Q3224" i="1"/>
  <c r="R3224" i="1"/>
  <c r="S3224" i="1"/>
  <c r="T3224" i="1"/>
  <c r="K3225" i="1"/>
  <c r="L3225" i="1"/>
  <c r="Q3225" i="1"/>
  <c r="R3225" i="1"/>
  <c r="S3225" i="1"/>
  <c r="T3225" i="1"/>
  <c r="K3226" i="1"/>
  <c r="L3226" i="1"/>
  <c r="Q3226" i="1"/>
  <c r="R3226" i="1"/>
  <c r="S3226" i="1"/>
  <c r="T3226" i="1"/>
  <c r="K3227" i="1"/>
  <c r="L3227" i="1"/>
  <c r="Q3227" i="1"/>
  <c r="R3227" i="1"/>
  <c r="S3227" i="1"/>
  <c r="T3227" i="1"/>
  <c r="K3228" i="1"/>
  <c r="L3228" i="1"/>
  <c r="Q3228" i="1"/>
  <c r="R3228" i="1"/>
  <c r="S3228" i="1"/>
  <c r="T3228" i="1"/>
  <c r="K3229" i="1"/>
  <c r="L3229" i="1"/>
  <c r="Q3229" i="1"/>
  <c r="R3229" i="1"/>
  <c r="S3229" i="1"/>
  <c r="T3229" i="1"/>
  <c r="K3230" i="1"/>
  <c r="L3230" i="1"/>
  <c r="Q3230" i="1"/>
  <c r="R3230" i="1"/>
  <c r="S3230" i="1"/>
  <c r="T3230" i="1"/>
  <c r="K3231" i="1"/>
  <c r="L3231" i="1"/>
  <c r="Q3231" i="1"/>
  <c r="R3231" i="1"/>
  <c r="S3231" i="1"/>
  <c r="T3231" i="1"/>
  <c r="K3232" i="1"/>
  <c r="L3232" i="1"/>
  <c r="Q3232" i="1"/>
  <c r="R3232" i="1"/>
  <c r="S3232" i="1"/>
  <c r="T3232" i="1"/>
  <c r="K3233" i="1"/>
  <c r="L3233" i="1"/>
  <c r="Q3233" i="1"/>
  <c r="R3233" i="1"/>
  <c r="S3233" i="1"/>
  <c r="T3233" i="1"/>
  <c r="K3234" i="1"/>
  <c r="L3234" i="1"/>
  <c r="Q3234" i="1"/>
  <c r="R3234" i="1"/>
  <c r="S3234" i="1"/>
  <c r="T3234" i="1"/>
  <c r="K3235" i="1"/>
  <c r="L3235" i="1"/>
  <c r="Q3235" i="1"/>
  <c r="R3235" i="1"/>
  <c r="S3235" i="1"/>
  <c r="T3235" i="1"/>
  <c r="K3236" i="1"/>
  <c r="L3236" i="1"/>
  <c r="Q3236" i="1"/>
  <c r="R3236" i="1"/>
  <c r="S3236" i="1"/>
  <c r="T3236" i="1"/>
  <c r="K3237" i="1"/>
  <c r="L3237" i="1"/>
  <c r="Q3237" i="1"/>
  <c r="R3237" i="1"/>
  <c r="S3237" i="1"/>
  <c r="T3237" i="1"/>
  <c r="K3238" i="1"/>
  <c r="L3238" i="1"/>
  <c r="Q3238" i="1"/>
  <c r="R3238" i="1"/>
  <c r="S3238" i="1"/>
  <c r="T3238" i="1"/>
  <c r="K3239" i="1"/>
  <c r="L3239" i="1"/>
  <c r="Q3239" i="1"/>
  <c r="R3239" i="1"/>
  <c r="S3239" i="1"/>
  <c r="T3239" i="1"/>
  <c r="K3240" i="1"/>
  <c r="L3240" i="1"/>
  <c r="Q3240" i="1"/>
  <c r="R3240" i="1"/>
  <c r="S3240" i="1"/>
  <c r="T3240" i="1"/>
  <c r="K3241" i="1"/>
  <c r="L3241" i="1"/>
  <c r="Q3241" i="1"/>
  <c r="R3241" i="1"/>
  <c r="S3241" i="1"/>
  <c r="T3241" i="1"/>
  <c r="K3242" i="1"/>
  <c r="L3242" i="1"/>
  <c r="Q3242" i="1"/>
  <c r="R3242" i="1"/>
  <c r="S3242" i="1"/>
  <c r="T3242" i="1"/>
  <c r="K3243" i="1"/>
  <c r="L3243" i="1"/>
  <c r="Q3243" i="1"/>
  <c r="R3243" i="1"/>
  <c r="S3243" i="1"/>
  <c r="T3243" i="1"/>
  <c r="K3244" i="1"/>
  <c r="L3244" i="1"/>
  <c r="Q3244" i="1"/>
  <c r="R3244" i="1"/>
  <c r="S3244" i="1"/>
  <c r="T3244" i="1"/>
  <c r="K3245" i="1"/>
  <c r="L3245" i="1"/>
  <c r="Q3245" i="1"/>
  <c r="R3245" i="1"/>
  <c r="S3245" i="1"/>
  <c r="T3245" i="1"/>
  <c r="K3246" i="1"/>
  <c r="L3246" i="1"/>
  <c r="Q3246" i="1"/>
  <c r="R3246" i="1"/>
  <c r="S3246" i="1"/>
  <c r="T3246" i="1"/>
  <c r="K3247" i="1"/>
  <c r="L3247" i="1"/>
  <c r="Q3247" i="1"/>
  <c r="R3247" i="1"/>
  <c r="S3247" i="1"/>
  <c r="T3247" i="1"/>
  <c r="K3248" i="1"/>
  <c r="L3248" i="1"/>
  <c r="Q3248" i="1"/>
  <c r="R3248" i="1"/>
  <c r="S3248" i="1"/>
  <c r="T3248" i="1"/>
  <c r="K3249" i="1"/>
  <c r="L3249" i="1"/>
  <c r="Q3249" i="1"/>
  <c r="R3249" i="1"/>
  <c r="S3249" i="1"/>
  <c r="T3249" i="1"/>
  <c r="K3250" i="1"/>
  <c r="L3250" i="1"/>
  <c r="Q3250" i="1"/>
  <c r="R3250" i="1"/>
  <c r="S3250" i="1"/>
  <c r="T3250" i="1"/>
  <c r="K3251" i="1"/>
  <c r="L3251" i="1"/>
  <c r="Q3251" i="1"/>
  <c r="R3251" i="1"/>
  <c r="S3251" i="1"/>
  <c r="T3251" i="1"/>
  <c r="K3252" i="1"/>
  <c r="L3252" i="1"/>
  <c r="Q3252" i="1"/>
  <c r="R3252" i="1"/>
  <c r="S3252" i="1"/>
  <c r="T3252" i="1"/>
  <c r="K3253" i="1"/>
  <c r="L3253" i="1"/>
  <c r="Q3253" i="1"/>
  <c r="R3253" i="1"/>
  <c r="S3253" i="1"/>
  <c r="T3253" i="1"/>
  <c r="K3254" i="1"/>
  <c r="L3254" i="1"/>
  <c r="Q3254" i="1"/>
  <c r="R3254" i="1"/>
  <c r="S3254" i="1"/>
  <c r="T3254" i="1"/>
  <c r="K3255" i="1"/>
  <c r="L3255" i="1"/>
  <c r="Q3255" i="1"/>
  <c r="R3255" i="1"/>
  <c r="S3255" i="1"/>
  <c r="T3255" i="1"/>
  <c r="K3256" i="1"/>
  <c r="L3256" i="1"/>
  <c r="Q3256" i="1"/>
  <c r="R3256" i="1"/>
  <c r="S3256" i="1"/>
  <c r="T3256" i="1"/>
  <c r="K3257" i="1"/>
  <c r="L3257" i="1"/>
  <c r="Q3257" i="1"/>
  <c r="R3257" i="1"/>
  <c r="S3257" i="1"/>
  <c r="T3257" i="1"/>
  <c r="K3258" i="1"/>
  <c r="L3258" i="1"/>
  <c r="Q3258" i="1"/>
  <c r="R3258" i="1"/>
  <c r="S3258" i="1"/>
  <c r="T3258" i="1"/>
  <c r="K3259" i="1"/>
  <c r="L3259" i="1"/>
  <c r="Q3259" i="1"/>
  <c r="R3259" i="1"/>
  <c r="S3259" i="1"/>
  <c r="T3259" i="1"/>
  <c r="K3260" i="1"/>
  <c r="L3260" i="1"/>
  <c r="Q3260" i="1"/>
  <c r="R3260" i="1"/>
  <c r="S3260" i="1"/>
  <c r="T3260" i="1"/>
  <c r="K3261" i="1"/>
  <c r="L3261" i="1"/>
  <c r="Q3261" i="1"/>
  <c r="R3261" i="1"/>
  <c r="S3261" i="1"/>
  <c r="T3261" i="1"/>
  <c r="K3262" i="1"/>
  <c r="L3262" i="1"/>
  <c r="Q3262" i="1"/>
  <c r="R3262" i="1"/>
  <c r="S3262" i="1"/>
  <c r="T3262" i="1"/>
  <c r="K3263" i="1"/>
  <c r="L3263" i="1"/>
  <c r="Q3263" i="1"/>
  <c r="R3263" i="1"/>
  <c r="S3263" i="1"/>
  <c r="T3263" i="1"/>
  <c r="K3264" i="1"/>
  <c r="L3264" i="1"/>
  <c r="Q3264" i="1"/>
  <c r="R3264" i="1"/>
  <c r="S3264" i="1"/>
  <c r="T3264" i="1"/>
  <c r="K3265" i="1"/>
  <c r="L3265" i="1"/>
  <c r="Q3265" i="1"/>
  <c r="R3265" i="1"/>
  <c r="S3265" i="1"/>
  <c r="T3265" i="1"/>
  <c r="K3266" i="1"/>
  <c r="L3266" i="1"/>
  <c r="Q3266" i="1"/>
  <c r="R3266" i="1"/>
  <c r="S3266" i="1"/>
  <c r="T3266" i="1"/>
  <c r="K3267" i="1"/>
  <c r="L3267" i="1"/>
  <c r="Q3267" i="1"/>
  <c r="R3267" i="1"/>
  <c r="S3267" i="1"/>
  <c r="T3267" i="1"/>
  <c r="K3268" i="1"/>
  <c r="L3268" i="1"/>
  <c r="Q3268" i="1"/>
  <c r="R3268" i="1"/>
  <c r="S3268" i="1"/>
  <c r="T3268" i="1"/>
  <c r="K3269" i="1"/>
  <c r="L3269" i="1"/>
  <c r="Q3269" i="1"/>
  <c r="R3269" i="1"/>
  <c r="S3269" i="1"/>
  <c r="T3269" i="1"/>
  <c r="K3270" i="1"/>
  <c r="L3270" i="1"/>
  <c r="Q3270" i="1"/>
  <c r="R3270" i="1"/>
  <c r="S3270" i="1"/>
  <c r="T3270" i="1"/>
  <c r="K3271" i="1"/>
  <c r="L3271" i="1"/>
  <c r="Q3271" i="1"/>
  <c r="R3271" i="1"/>
  <c r="S3271" i="1"/>
  <c r="T3271" i="1"/>
  <c r="K3272" i="1"/>
  <c r="L3272" i="1"/>
  <c r="Q3272" i="1"/>
  <c r="R3272" i="1"/>
  <c r="S3272" i="1"/>
  <c r="T3272" i="1"/>
  <c r="K3273" i="1"/>
  <c r="L3273" i="1"/>
  <c r="Q3273" i="1"/>
  <c r="R3273" i="1"/>
  <c r="S3273" i="1"/>
  <c r="T3273" i="1"/>
  <c r="K3274" i="1"/>
  <c r="L3274" i="1"/>
  <c r="Q3274" i="1"/>
  <c r="R3274" i="1"/>
  <c r="S3274" i="1"/>
  <c r="T3274" i="1"/>
  <c r="K3275" i="1"/>
  <c r="L3275" i="1"/>
  <c r="Q3275" i="1"/>
  <c r="R3275" i="1"/>
  <c r="S3275" i="1"/>
  <c r="T3275" i="1"/>
  <c r="K3276" i="1"/>
  <c r="L3276" i="1"/>
  <c r="Q3276" i="1"/>
  <c r="R3276" i="1"/>
  <c r="S3276" i="1"/>
  <c r="T3276" i="1"/>
  <c r="K3277" i="1"/>
  <c r="L3277" i="1"/>
  <c r="Q3277" i="1"/>
  <c r="R3277" i="1"/>
  <c r="S3277" i="1"/>
  <c r="T3277" i="1"/>
  <c r="K3278" i="1"/>
  <c r="L3278" i="1"/>
  <c r="Q3278" i="1"/>
  <c r="R3278" i="1"/>
  <c r="S3278" i="1"/>
  <c r="T3278" i="1"/>
  <c r="K3279" i="1"/>
  <c r="L3279" i="1"/>
  <c r="Q3279" i="1"/>
  <c r="R3279" i="1"/>
  <c r="S3279" i="1"/>
  <c r="T3279" i="1"/>
  <c r="K3280" i="1"/>
  <c r="L3280" i="1"/>
  <c r="Q3280" i="1"/>
  <c r="R3280" i="1"/>
  <c r="S3280" i="1"/>
  <c r="T3280" i="1"/>
  <c r="K3281" i="1"/>
  <c r="L3281" i="1"/>
  <c r="Q3281" i="1"/>
  <c r="R3281" i="1"/>
  <c r="S3281" i="1"/>
  <c r="T3281" i="1"/>
  <c r="K3282" i="1"/>
  <c r="L3282" i="1"/>
  <c r="Q3282" i="1"/>
  <c r="R3282" i="1"/>
  <c r="S3282" i="1"/>
  <c r="T3282" i="1"/>
  <c r="K3283" i="1"/>
  <c r="L3283" i="1"/>
  <c r="Q3283" i="1"/>
  <c r="R3283" i="1"/>
  <c r="S3283" i="1"/>
  <c r="T3283" i="1"/>
  <c r="K3284" i="1"/>
  <c r="L3284" i="1"/>
  <c r="Q3284" i="1"/>
  <c r="R3284" i="1"/>
  <c r="S3284" i="1"/>
  <c r="T3284" i="1"/>
  <c r="K3285" i="1"/>
  <c r="L3285" i="1"/>
  <c r="Q3285" i="1"/>
  <c r="R3285" i="1"/>
  <c r="S3285" i="1"/>
  <c r="T3285" i="1"/>
  <c r="K3286" i="1"/>
  <c r="L3286" i="1"/>
  <c r="Q3286" i="1"/>
  <c r="R3286" i="1"/>
  <c r="S3286" i="1"/>
  <c r="T3286" i="1"/>
  <c r="K3287" i="1"/>
  <c r="L3287" i="1"/>
  <c r="Q3287" i="1"/>
  <c r="R3287" i="1"/>
  <c r="S3287" i="1"/>
  <c r="T3287" i="1"/>
  <c r="K3288" i="1"/>
  <c r="L3288" i="1"/>
  <c r="Q3288" i="1"/>
  <c r="R3288" i="1"/>
  <c r="S3288" i="1"/>
  <c r="T3288" i="1"/>
  <c r="K3289" i="1"/>
  <c r="L3289" i="1"/>
  <c r="Q3289" i="1"/>
  <c r="R3289" i="1"/>
  <c r="S3289" i="1"/>
  <c r="T3289" i="1"/>
  <c r="K3290" i="1"/>
  <c r="L3290" i="1"/>
  <c r="Q3290" i="1"/>
  <c r="R3290" i="1"/>
  <c r="S3290" i="1"/>
  <c r="T3290" i="1"/>
  <c r="K3291" i="1"/>
  <c r="L3291" i="1"/>
  <c r="Q3291" i="1"/>
  <c r="R3291" i="1"/>
  <c r="S3291" i="1"/>
  <c r="T3291" i="1"/>
  <c r="K3292" i="1"/>
  <c r="L3292" i="1"/>
  <c r="Q3292" i="1"/>
  <c r="R3292" i="1"/>
  <c r="S3292" i="1"/>
  <c r="T3292" i="1"/>
  <c r="K3293" i="1"/>
  <c r="L3293" i="1"/>
  <c r="Q3293" i="1"/>
  <c r="R3293" i="1"/>
  <c r="S3293" i="1"/>
  <c r="T3293" i="1"/>
  <c r="K3294" i="1"/>
  <c r="L3294" i="1"/>
  <c r="Q3294" i="1"/>
  <c r="R3294" i="1"/>
  <c r="S3294" i="1"/>
  <c r="T3294" i="1"/>
  <c r="K3295" i="1"/>
  <c r="L3295" i="1"/>
  <c r="Q3295" i="1"/>
  <c r="R3295" i="1"/>
  <c r="S3295" i="1"/>
  <c r="T3295" i="1"/>
  <c r="K3296" i="1"/>
  <c r="L3296" i="1"/>
  <c r="Q3296" i="1"/>
  <c r="R3296" i="1"/>
  <c r="S3296" i="1"/>
  <c r="T3296" i="1"/>
  <c r="K3297" i="1"/>
  <c r="L3297" i="1"/>
  <c r="Q3297" i="1"/>
  <c r="R3297" i="1"/>
  <c r="S3297" i="1"/>
  <c r="T3297" i="1"/>
  <c r="K3298" i="1"/>
  <c r="L3298" i="1"/>
  <c r="Q3298" i="1"/>
  <c r="R3298" i="1"/>
  <c r="S3298" i="1"/>
  <c r="T3298" i="1"/>
  <c r="K3299" i="1"/>
  <c r="L3299" i="1"/>
  <c r="Q3299" i="1"/>
  <c r="R3299" i="1"/>
  <c r="S3299" i="1"/>
  <c r="T3299" i="1"/>
  <c r="K3300" i="1"/>
  <c r="L3300" i="1"/>
  <c r="Q3300" i="1"/>
  <c r="R3300" i="1"/>
  <c r="S3300" i="1"/>
  <c r="T3300" i="1"/>
  <c r="K3301" i="1"/>
  <c r="L3301" i="1"/>
  <c r="Q3301" i="1"/>
  <c r="R3301" i="1"/>
  <c r="S3301" i="1"/>
  <c r="T3301" i="1"/>
  <c r="K3302" i="1"/>
  <c r="L3302" i="1"/>
  <c r="Q3302" i="1"/>
  <c r="R3302" i="1"/>
  <c r="S3302" i="1"/>
  <c r="T3302" i="1"/>
  <c r="K3303" i="1"/>
  <c r="L3303" i="1"/>
  <c r="Q3303" i="1"/>
  <c r="R3303" i="1"/>
  <c r="S3303" i="1"/>
  <c r="T3303" i="1"/>
  <c r="K3304" i="1"/>
  <c r="L3304" i="1"/>
  <c r="Q3304" i="1"/>
  <c r="R3304" i="1"/>
  <c r="S3304" i="1"/>
  <c r="T3304" i="1"/>
  <c r="K3305" i="1"/>
  <c r="L3305" i="1"/>
  <c r="Q3305" i="1"/>
  <c r="R3305" i="1"/>
  <c r="S3305" i="1"/>
  <c r="T3305" i="1"/>
  <c r="K3306" i="1"/>
  <c r="L3306" i="1"/>
  <c r="Q3306" i="1"/>
  <c r="R3306" i="1"/>
  <c r="S3306" i="1"/>
  <c r="T3306" i="1"/>
  <c r="K3307" i="1"/>
  <c r="L3307" i="1"/>
  <c r="Q3307" i="1"/>
  <c r="R3307" i="1"/>
  <c r="S3307" i="1"/>
  <c r="T3307" i="1"/>
  <c r="K3308" i="1"/>
  <c r="L3308" i="1"/>
  <c r="Q3308" i="1"/>
  <c r="R3308" i="1"/>
  <c r="S3308" i="1"/>
  <c r="T3308" i="1"/>
  <c r="K3309" i="1"/>
  <c r="L3309" i="1"/>
  <c r="Q3309" i="1"/>
  <c r="R3309" i="1"/>
  <c r="S3309" i="1"/>
  <c r="T3309" i="1"/>
  <c r="K3310" i="1"/>
  <c r="L3310" i="1"/>
  <c r="Q3310" i="1"/>
  <c r="R3310" i="1"/>
  <c r="S3310" i="1"/>
  <c r="T3310" i="1"/>
  <c r="K3311" i="1"/>
  <c r="L3311" i="1"/>
  <c r="Q3311" i="1"/>
  <c r="R3311" i="1"/>
  <c r="S3311" i="1"/>
  <c r="T3311" i="1"/>
  <c r="K3312" i="1"/>
  <c r="L3312" i="1"/>
  <c r="Q3312" i="1"/>
  <c r="R3312" i="1"/>
  <c r="S3312" i="1"/>
  <c r="T3312" i="1"/>
  <c r="K3313" i="1"/>
  <c r="L3313" i="1"/>
  <c r="Q3313" i="1"/>
  <c r="R3313" i="1"/>
  <c r="S3313" i="1"/>
  <c r="T3313" i="1"/>
  <c r="K3314" i="1"/>
  <c r="L3314" i="1"/>
  <c r="Q3314" i="1"/>
  <c r="R3314" i="1"/>
  <c r="S3314" i="1"/>
  <c r="T3314" i="1"/>
  <c r="K3315" i="1"/>
  <c r="L3315" i="1"/>
  <c r="Q3315" i="1"/>
  <c r="R3315" i="1"/>
  <c r="S3315" i="1"/>
  <c r="T3315" i="1"/>
  <c r="K3316" i="1"/>
  <c r="L3316" i="1"/>
  <c r="Q3316" i="1"/>
  <c r="R3316" i="1"/>
  <c r="S3316" i="1"/>
  <c r="T3316" i="1"/>
  <c r="K3317" i="1"/>
  <c r="L3317" i="1"/>
  <c r="Q3317" i="1"/>
  <c r="R3317" i="1"/>
  <c r="S3317" i="1"/>
  <c r="T3317" i="1"/>
  <c r="K3318" i="1"/>
  <c r="L3318" i="1"/>
  <c r="Q3318" i="1"/>
  <c r="R3318" i="1"/>
  <c r="S3318" i="1"/>
  <c r="T3318" i="1"/>
  <c r="K3319" i="1"/>
  <c r="L3319" i="1"/>
  <c r="Q3319" i="1"/>
  <c r="R3319" i="1"/>
  <c r="S3319" i="1"/>
  <c r="T3319" i="1"/>
  <c r="K3320" i="1"/>
  <c r="L3320" i="1"/>
  <c r="Q3320" i="1"/>
  <c r="R3320" i="1"/>
  <c r="S3320" i="1"/>
  <c r="T3320" i="1"/>
  <c r="K3321" i="1"/>
  <c r="L3321" i="1"/>
  <c r="Q3321" i="1"/>
  <c r="R3321" i="1"/>
  <c r="S3321" i="1"/>
  <c r="T3321" i="1"/>
  <c r="K3322" i="1"/>
  <c r="L3322" i="1"/>
  <c r="Q3322" i="1"/>
  <c r="R3322" i="1"/>
  <c r="S3322" i="1"/>
  <c r="T3322" i="1"/>
  <c r="K3323" i="1"/>
  <c r="L3323" i="1"/>
  <c r="Q3323" i="1"/>
  <c r="R3323" i="1"/>
  <c r="S3323" i="1"/>
  <c r="T3323" i="1"/>
  <c r="K3324" i="1"/>
  <c r="L3324" i="1"/>
  <c r="Q3324" i="1"/>
  <c r="R3324" i="1"/>
  <c r="S3324" i="1"/>
  <c r="T3324" i="1"/>
  <c r="K3325" i="1"/>
  <c r="L3325" i="1"/>
  <c r="Q3325" i="1"/>
  <c r="R3325" i="1"/>
  <c r="S3325" i="1"/>
  <c r="T3325" i="1"/>
  <c r="K3326" i="1"/>
  <c r="L3326" i="1"/>
  <c r="Q3326" i="1"/>
  <c r="R3326" i="1"/>
  <c r="S3326" i="1"/>
  <c r="T3326" i="1"/>
  <c r="K3327" i="1"/>
  <c r="L3327" i="1"/>
  <c r="Q3327" i="1"/>
  <c r="R3327" i="1"/>
  <c r="S3327" i="1"/>
  <c r="T3327" i="1"/>
  <c r="K3328" i="1"/>
  <c r="L3328" i="1"/>
  <c r="Q3328" i="1"/>
  <c r="R3328" i="1"/>
  <c r="S3328" i="1"/>
  <c r="T3328" i="1"/>
  <c r="K3329" i="1"/>
  <c r="L3329" i="1"/>
  <c r="Q3329" i="1"/>
  <c r="R3329" i="1"/>
  <c r="S3329" i="1"/>
  <c r="T3329" i="1"/>
  <c r="K3330" i="1"/>
  <c r="L3330" i="1"/>
  <c r="Q3330" i="1"/>
  <c r="R3330" i="1"/>
  <c r="S3330" i="1"/>
  <c r="T3330" i="1"/>
  <c r="K3331" i="1"/>
  <c r="L3331" i="1"/>
  <c r="Q3331" i="1"/>
  <c r="R3331" i="1"/>
  <c r="S3331" i="1"/>
  <c r="T3331" i="1"/>
  <c r="K3332" i="1"/>
  <c r="L3332" i="1"/>
  <c r="Q3332" i="1"/>
  <c r="R3332" i="1"/>
  <c r="S3332" i="1"/>
  <c r="T3332" i="1"/>
  <c r="K3333" i="1"/>
  <c r="L3333" i="1"/>
  <c r="Q3333" i="1"/>
  <c r="R3333" i="1"/>
  <c r="S3333" i="1"/>
  <c r="T3333" i="1"/>
  <c r="K3334" i="1"/>
  <c r="L3334" i="1"/>
  <c r="Q3334" i="1"/>
  <c r="R3334" i="1"/>
  <c r="S3334" i="1"/>
  <c r="T3334" i="1"/>
  <c r="K3335" i="1"/>
  <c r="L3335" i="1"/>
  <c r="Q3335" i="1"/>
  <c r="R3335" i="1"/>
  <c r="S3335" i="1"/>
  <c r="T3335" i="1"/>
  <c r="K3336" i="1"/>
  <c r="L3336" i="1"/>
  <c r="Q3336" i="1"/>
  <c r="R3336" i="1"/>
  <c r="S3336" i="1"/>
  <c r="T3336" i="1"/>
  <c r="K3337" i="1"/>
  <c r="L3337" i="1"/>
  <c r="Q3337" i="1"/>
  <c r="R3337" i="1"/>
  <c r="S3337" i="1"/>
  <c r="T3337" i="1"/>
  <c r="K3338" i="1"/>
  <c r="L3338" i="1"/>
  <c r="Q3338" i="1"/>
  <c r="R3338" i="1"/>
  <c r="S3338" i="1"/>
  <c r="T3338" i="1"/>
  <c r="K3339" i="1"/>
  <c r="L3339" i="1"/>
  <c r="Q3339" i="1"/>
  <c r="R3339" i="1"/>
  <c r="S3339" i="1"/>
  <c r="T3339" i="1"/>
  <c r="K3340" i="1"/>
  <c r="L3340" i="1"/>
  <c r="Q3340" i="1"/>
  <c r="R3340" i="1"/>
  <c r="S3340" i="1"/>
  <c r="T3340" i="1"/>
  <c r="K3341" i="1"/>
  <c r="L3341" i="1"/>
  <c r="Q3341" i="1"/>
  <c r="R3341" i="1"/>
  <c r="S3341" i="1"/>
  <c r="T3341" i="1"/>
  <c r="K3342" i="1"/>
  <c r="L3342" i="1"/>
  <c r="Q3342" i="1"/>
  <c r="R3342" i="1"/>
  <c r="S3342" i="1"/>
  <c r="T3342" i="1"/>
  <c r="K3343" i="1"/>
  <c r="L3343" i="1"/>
  <c r="Q3343" i="1"/>
  <c r="R3343" i="1"/>
  <c r="S3343" i="1"/>
  <c r="T3343" i="1"/>
  <c r="K3344" i="1"/>
  <c r="L3344" i="1"/>
  <c r="Q3344" i="1"/>
  <c r="R3344" i="1"/>
  <c r="S3344" i="1"/>
  <c r="T3344" i="1"/>
  <c r="K3345" i="1"/>
  <c r="L3345" i="1"/>
  <c r="Q3345" i="1"/>
  <c r="R3345" i="1"/>
  <c r="S3345" i="1"/>
  <c r="T3345" i="1"/>
  <c r="K3346" i="1"/>
  <c r="L3346" i="1"/>
  <c r="Q3346" i="1"/>
  <c r="R3346" i="1"/>
  <c r="S3346" i="1"/>
  <c r="T3346" i="1"/>
  <c r="K3347" i="1"/>
  <c r="L3347" i="1"/>
  <c r="Q3347" i="1"/>
  <c r="R3347" i="1"/>
  <c r="S3347" i="1"/>
  <c r="T3347" i="1"/>
  <c r="K3348" i="1"/>
  <c r="L3348" i="1"/>
  <c r="Q3348" i="1"/>
  <c r="R3348" i="1"/>
  <c r="S3348" i="1"/>
  <c r="T3348" i="1"/>
  <c r="K3349" i="1"/>
  <c r="L3349" i="1"/>
  <c r="Q3349" i="1"/>
  <c r="R3349" i="1"/>
  <c r="S3349" i="1"/>
  <c r="T3349" i="1"/>
  <c r="K3350" i="1"/>
  <c r="L3350" i="1"/>
  <c r="Q3350" i="1"/>
  <c r="R3350" i="1"/>
  <c r="S3350" i="1"/>
  <c r="T3350" i="1"/>
  <c r="K3351" i="1"/>
  <c r="L3351" i="1"/>
  <c r="Q3351" i="1"/>
  <c r="R3351" i="1"/>
  <c r="S3351" i="1"/>
  <c r="T3351" i="1"/>
  <c r="K3352" i="1"/>
  <c r="L3352" i="1"/>
  <c r="Q3352" i="1"/>
  <c r="R3352" i="1"/>
  <c r="S3352" i="1"/>
  <c r="T3352" i="1"/>
  <c r="K3353" i="1"/>
  <c r="L3353" i="1"/>
  <c r="Q3353" i="1"/>
  <c r="R3353" i="1"/>
  <c r="S3353" i="1"/>
  <c r="T3353" i="1"/>
  <c r="K3354" i="1"/>
  <c r="L3354" i="1"/>
  <c r="Q3354" i="1"/>
  <c r="R3354" i="1"/>
  <c r="S3354" i="1"/>
  <c r="T3354" i="1"/>
  <c r="K3355" i="1"/>
  <c r="L3355" i="1"/>
  <c r="Q3355" i="1"/>
  <c r="R3355" i="1"/>
  <c r="S3355" i="1"/>
  <c r="T3355" i="1"/>
  <c r="K3356" i="1"/>
  <c r="L3356" i="1"/>
  <c r="Q3356" i="1"/>
  <c r="R3356" i="1"/>
  <c r="S3356" i="1"/>
  <c r="T3356" i="1"/>
  <c r="K3357" i="1"/>
  <c r="L3357" i="1"/>
  <c r="Q3357" i="1"/>
  <c r="R3357" i="1"/>
  <c r="S3357" i="1"/>
  <c r="T3357" i="1"/>
  <c r="K3358" i="1"/>
  <c r="L3358" i="1"/>
  <c r="Q3358" i="1"/>
  <c r="R3358" i="1"/>
  <c r="S3358" i="1"/>
  <c r="T3358" i="1"/>
  <c r="K3359" i="1"/>
  <c r="L3359" i="1"/>
  <c r="Q3359" i="1"/>
  <c r="R3359" i="1"/>
  <c r="S3359" i="1"/>
  <c r="T3359" i="1"/>
  <c r="K3360" i="1"/>
  <c r="L3360" i="1"/>
  <c r="Q3360" i="1"/>
  <c r="R3360" i="1"/>
  <c r="S3360" i="1"/>
  <c r="T3360" i="1"/>
  <c r="K3361" i="1"/>
  <c r="L3361" i="1"/>
  <c r="Q3361" i="1"/>
  <c r="R3361" i="1"/>
  <c r="S3361" i="1"/>
  <c r="T3361" i="1"/>
  <c r="K3362" i="1"/>
  <c r="L3362" i="1"/>
  <c r="Q3362" i="1"/>
  <c r="R3362" i="1"/>
  <c r="S3362" i="1"/>
  <c r="T3362" i="1"/>
  <c r="K3363" i="1"/>
  <c r="L3363" i="1"/>
  <c r="Q3363" i="1"/>
  <c r="R3363" i="1"/>
  <c r="S3363" i="1"/>
  <c r="T3363" i="1"/>
  <c r="K3364" i="1"/>
  <c r="L3364" i="1"/>
  <c r="Q3364" i="1"/>
  <c r="R3364" i="1"/>
  <c r="S3364" i="1"/>
  <c r="T3364" i="1"/>
  <c r="K3365" i="1"/>
  <c r="L3365" i="1"/>
  <c r="Q3365" i="1"/>
  <c r="R3365" i="1"/>
  <c r="S3365" i="1"/>
  <c r="T3365" i="1"/>
  <c r="K3366" i="1"/>
  <c r="L3366" i="1"/>
  <c r="Q3366" i="1"/>
  <c r="R3366" i="1"/>
  <c r="S3366" i="1"/>
  <c r="T3366" i="1"/>
  <c r="K3367" i="1"/>
  <c r="L3367" i="1"/>
  <c r="Q3367" i="1"/>
  <c r="R3367" i="1"/>
  <c r="S3367" i="1"/>
  <c r="T3367" i="1"/>
  <c r="K3368" i="1"/>
  <c r="L3368" i="1"/>
  <c r="Q3368" i="1"/>
  <c r="R3368" i="1"/>
  <c r="S3368" i="1"/>
  <c r="T3368" i="1"/>
  <c r="K3369" i="1"/>
  <c r="L3369" i="1"/>
  <c r="Q3369" i="1"/>
  <c r="R3369" i="1"/>
  <c r="S3369" i="1"/>
  <c r="T3369" i="1"/>
  <c r="K3370" i="1"/>
  <c r="L3370" i="1"/>
  <c r="Q3370" i="1"/>
  <c r="R3370" i="1"/>
  <c r="S3370" i="1"/>
  <c r="T3370" i="1"/>
  <c r="K3371" i="1"/>
  <c r="L3371" i="1"/>
  <c r="Q3371" i="1"/>
  <c r="R3371" i="1"/>
  <c r="S3371" i="1"/>
  <c r="T3371" i="1"/>
  <c r="K3372" i="1"/>
  <c r="L3372" i="1"/>
  <c r="Q3372" i="1"/>
  <c r="R3372" i="1"/>
  <c r="S3372" i="1"/>
  <c r="T3372" i="1"/>
  <c r="K3373" i="1"/>
  <c r="L3373" i="1"/>
  <c r="Q3373" i="1"/>
  <c r="R3373" i="1"/>
  <c r="S3373" i="1"/>
  <c r="T3373" i="1"/>
  <c r="K3374" i="1"/>
  <c r="L3374" i="1"/>
  <c r="Q3374" i="1"/>
  <c r="R3374" i="1"/>
  <c r="S3374" i="1"/>
  <c r="T3374" i="1"/>
  <c r="K3375" i="1"/>
  <c r="L3375" i="1"/>
  <c r="Q3375" i="1"/>
  <c r="R3375" i="1"/>
  <c r="S3375" i="1"/>
  <c r="T3375" i="1"/>
  <c r="K3376" i="1"/>
  <c r="L3376" i="1"/>
  <c r="Q3376" i="1"/>
  <c r="R3376" i="1"/>
  <c r="S3376" i="1"/>
  <c r="T3376" i="1"/>
  <c r="K3377" i="1"/>
  <c r="L3377" i="1"/>
  <c r="Q3377" i="1"/>
  <c r="R3377" i="1"/>
  <c r="S3377" i="1"/>
  <c r="T3377" i="1"/>
  <c r="K3378" i="1"/>
  <c r="L3378" i="1"/>
  <c r="Q3378" i="1"/>
  <c r="R3378" i="1"/>
  <c r="S3378" i="1"/>
  <c r="T3378" i="1"/>
  <c r="K3379" i="1"/>
  <c r="L3379" i="1"/>
  <c r="Q3379" i="1"/>
  <c r="R3379" i="1"/>
  <c r="S3379" i="1"/>
  <c r="T3379" i="1"/>
  <c r="K3380" i="1"/>
  <c r="L3380" i="1"/>
  <c r="Q3380" i="1"/>
  <c r="R3380" i="1"/>
  <c r="S3380" i="1"/>
  <c r="T3380" i="1"/>
  <c r="K3381" i="1"/>
  <c r="L3381" i="1"/>
  <c r="Q3381" i="1"/>
  <c r="R3381" i="1"/>
  <c r="S3381" i="1"/>
  <c r="T3381" i="1"/>
  <c r="K3382" i="1"/>
  <c r="L3382" i="1"/>
  <c r="Q3382" i="1"/>
  <c r="R3382" i="1"/>
  <c r="S3382" i="1"/>
  <c r="T3382" i="1"/>
  <c r="K3383" i="1"/>
  <c r="L3383" i="1"/>
  <c r="Q3383" i="1"/>
  <c r="R3383" i="1"/>
  <c r="S3383" i="1"/>
  <c r="T3383" i="1"/>
  <c r="K3384" i="1"/>
  <c r="L3384" i="1"/>
  <c r="Q3384" i="1"/>
  <c r="R3384" i="1"/>
  <c r="S3384" i="1"/>
  <c r="T3384" i="1"/>
  <c r="K3385" i="1"/>
  <c r="L3385" i="1"/>
  <c r="Q3385" i="1"/>
  <c r="R3385" i="1"/>
  <c r="S3385" i="1"/>
  <c r="T3385" i="1"/>
  <c r="K3386" i="1"/>
  <c r="L3386" i="1"/>
  <c r="Q3386" i="1"/>
  <c r="R3386" i="1"/>
  <c r="S3386" i="1"/>
  <c r="T3386" i="1"/>
  <c r="K3387" i="1"/>
  <c r="L3387" i="1"/>
  <c r="Q3387" i="1"/>
  <c r="R3387" i="1"/>
  <c r="S3387" i="1"/>
  <c r="T3387" i="1"/>
  <c r="K3388" i="1"/>
  <c r="L3388" i="1"/>
  <c r="Q3388" i="1"/>
  <c r="R3388" i="1"/>
  <c r="S3388" i="1"/>
  <c r="T3388" i="1"/>
  <c r="K3389" i="1"/>
  <c r="L3389" i="1"/>
  <c r="Q3389" i="1"/>
  <c r="R3389" i="1"/>
  <c r="S3389" i="1"/>
  <c r="T3389" i="1"/>
  <c r="K3390" i="1"/>
  <c r="L3390" i="1"/>
  <c r="Q3390" i="1"/>
  <c r="R3390" i="1"/>
  <c r="S3390" i="1"/>
  <c r="T3390" i="1"/>
  <c r="K3391" i="1"/>
  <c r="L3391" i="1"/>
  <c r="Q3391" i="1"/>
  <c r="R3391" i="1"/>
  <c r="S3391" i="1"/>
  <c r="T3391" i="1"/>
  <c r="K3392" i="1"/>
  <c r="L3392" i="1"/>
  <c r="Q3392" i="1"/>
  <c r="R3392" i="1"/>
  <c r="S3392" i="1"/>
  <c r="T3392" i="1"/>
  <c r="K3393" i="1"/>
  <c r="L3393" i="1"/>
  <c r="Q3393" i="1"/>
  <c r="R3393" i="1"/>
  <c r="S3393" i="1"/>
  <c r="T3393" i="1"/>
  <c r="K3394" i="1"/>
  <c r="L3394" i="1"/>
  <c r="Q3394" i="1"/>
  <c r="R3394" i="1"/>
  <c r="S3394" i="1"/>
  <c r="T3394" i="1"/>
  <c r="K3395" i="1"/>
  <c r="L3395" i="1"/>
  <c r="Q3395" i="1"/>
  <c r="R3395" i="1"/>
  <c r="S3395" i="1"/>
  <c r="T3395" i="1"/>
  <c r="K3396" i="1"/>
  <c r="L3396" i="1"/>
  <c r="Q3396" i="1"/>
  <c r="R3396" i="1"/>
  <c r="S3396" i="1"/>
  <c r="T3396" i="1"/>
  <c r="K3397" i="1"/>
  <c r="L3397" i="1"/>
  <c r="Q3397" i="1"/>
  <c r="R3397" i="1"/>
  <c r="S3397" i="1"/>
  <c r="T3397" i="1"/>
  <c r="K3398" i="1"/>
  <c r="L3398" i="1"/>
  <c r="Q3398" i="1"/>
  <c r="R3398" i="1"/>
  <c r="S3398" i="1"/>
  <c r="T3398" i="1"/>
  <c r="K3399" i="1"/>
  <c r="L3399" i="1"/>
  <c r="Q3399" i="1"/>
  <c r="R3399" i="1"/>
  <c r="S3399" i="1"/>
  <c r="T3399" i="1"/>
  <c r="K3400" i="1"/>
  <c r="L3400" i="1"/>
  <c r="Q3400" i="1"/>
  <c r="R3400" i="1"/>
  <c r="S3400" i="1"/>
  <c r="T3400" i="1"/>
  <c r="K3401" i="1"/>
  <c r="L3401" i="1"/>
  <c r="Q3401" i="1"/>
  <c r="R3401" i="1"/>
  <c r="S3401" i="1"/>
  <c r="T3401" i="1"/>
  <c r="K3402" i="1"/>
  <c r="L3402" i="1"/>
  <c r="Q3402" i="1"/>
  <c r="R3402" i="1"/>
  <c r="S3402" i="1"/>
  <c r="T3402" i="1"/>
  <c r="K3403" i="1"/>
  <c r="L3403" i="1"/>
  <c r="Q3403" i="1"/>
  <c r="R3403" i="1"/>
  <c r="S3403" i="1"/>
  <c r="T3403" i="1"/>
  <c r="K3404" i="1"/>
  <c r="L3404" i="1"/>
  <c r="Q3404" i="1"/>
  <c r="R3404" i="1"/>
  <c r="S3404" i="1"/>
  <c r="T3404" i="1"/>
  <c r="K3405" i="1"/>
  <c r="L3405" i="1"/>
  <c r="Q3405" i="1"/>
  <c r="R3405" i="1"/>
  <c r="S3405" i="1"/>
  <c r="T3405" i="1"/>
  <c r="K3406" i="1"/>
  <c r="L3406" i="1"/>
  <c r="Q3406" i="1"/>
  <c r="R3406" i="1"/>
  <c r="S3406" i="1"/>
  <c r="T3406" i="1"/>
  <c r="K3407" i="1"/>
  <c r="L3407" i="1"/>
  <c r="Q3407" i="1"/>
  <c r="R3407" i="1"/>
  <c r="S3407" i="1"/>
  <c r="T3407" i="1"/>
  <c r="K3408" i="1"/>
  <c r="L3408" i="1"/>
  <c r="Q3408" i="1"/>
  <c r="R3408" i="1"/>
  <c r="S3408" i="1"/>
  <c r="T3408" i="1"/>
  <c r="K3409" i="1"/>
  <c r="L3409" i="1"/>
  <c r="Q3409" i="1"/>
  <c r="R3409" i="1"/>
  <c r="S3409" i="1"/>
  <c r="T3409" i="1"/>
  <c r="K3410" i="1"/>
  <c r="L3410" i="1"/>
  <c r="Q3410" i="1"/>
  <c r="R3410" i="1"/>
  <c r="S3410" i="1"/>
  <c r="T3410" i="1"/>
  <c r="K3411" i="1"/>
  <c r="L3411" i="1"/>
  <c r="Q3411" i="1"/>
  <c r="R3411" i="1"/>
  <c r="S3411" i="1"/>
  <c r="T3411" i="1"/>
  <c r="K3412" i="1"/>
  <c r="L3412" i="1"/>
  <c r="Q3412" i="1"/>
  <c r="R3412" i="1"/>
  <c r="S3412" i="1"/>
  <c r="T3412" i="1"/>
  <c r="K3413" i="1"/>
  <c r="L3413" i="1"/>
  <c r="Q3413" i="1"/>
  <c r="R3413" i="1"/>
  <c r="S3413" i="1"/>
  <c r="T3413" i="1"/>
  <c r="K3414" i="1"/>
  <c r="L3414" i="1"/>
  <c r="Q3414" i="1"/>
  <c r="R3414" i="1"/>
  <c r="S3414" i="1"/>
  <c r="T3414" i="1"/>
  <c r="K3415" i="1"/>
  <c r="L3415" i="1"/>
  <c r="Q3415" i="1"/>
  <c r="R3415" i="1"/>
  <c r="S3415" i="1"/>
  <c r="T3415" i="1"/>
  <c r="K3416" i="1"/>
  <c r="L3416" i="1"/>
  <c r="Q3416" i="1"/>
  <c r="R3416" i="1"/>
  <c r="S3416" i="1"/>
  <c r="T3416" i="1"/>
  <c r="K3417" i="1"/>
  <c r="L3417" i="1"/>
  <c r="Q3417" i="1"/>
  <c r="R3417" i="1"/>
  <c r="S3417" i="1"/>
  <c r="T3417" i="1"/>
  <c r="K3418" i="1"/>
  <c r="L3418" i="1"/>
  <c r="Q3418" i="1"/>
  <c r="R3418" i="1"/>
  <c r="S3418" i="1"/>
  <c r="T3418" i="1"/>
  <c r="K3419" i="1"/>
  <c r="L3419" i="1"/>
  <c r="Q3419" i="1"/>
  <c r="R3419" i="1"/>
  <c r="S3419" i="1"/>
  <c r="T3419" i="1"/>
  <c r="K3420" i="1"/>
  <c r="L3420" i="1"/>
  <c r="Q3420" i="1"/>
  <c r="R3420" i="1"/>
  <c r="S3420" i="1"/>
  <c r="T3420" i="1"/>
  <c r="K3421" i="1"/>
  <c r="L3421" i="1"/>
  <c r="Q3421" i="1"/>
  <c r="R3421" i="1"/>
  <c r="S3421" i="1"/>
  <c r="T3421" i="1"/>
  <c r="K3422" i="1"/>
  <c r="L3422" i="1"/>
  <c r="Q3422" i="1"/>
  <c r="R3422" i="1"/>
  <c r="S3422" i="1"/>
  <c r="T3422" i="1"/>
  <c r="K3423" i="1"/>
  <c r="L3423" i="1"/>
  <c r="Q3423" i="1"/>
  <c r="R3423" i="1"/>
  <c r="S3423" i="1"/>
  <c r="T3423" i="1"/>
  <c r="K3424" i="1"/>
  <c r="L3424" i="1"/>
  <c r="Q3424" i="1"/>
  <c r="R3424" i="1"/>
  <c r="S3424" i="1"/>
  <c r="T3424" i="1"/>
  <c r="K3425" i="1"/>
  <c r="L3425" i="1"/>
  <c r="Q3425" i="1"/>
  <c r="R3425" i="1"/>
  <c r="S3425" i="1"/>
  <c r="T3425" i="1"/>
  <c r="K3426" i="1"/>
  <c r="L3426" i="1"/>
  <c r="Q3426" i="1"/>
  <c r="R3426" i="1"/>
  <c r="S3426" i="1"/>
  <c r="T3426" i="1"/>
  <c r="K3427" i="1"/>
  <c r="L3427" i="1"/>
  <c r="Q3427" i="1"/>
  <c r="R3427" i="1"/>
  <c r="S3427" i="1"/>
  <c r="T3427" i="1"/>
  <c r="K3428" i="1"/>
  <c r="L3428" i="1"/>
  <c r="Q3428" i="1"/>
  <c r="R3428" i="1"/>
  <c r="S3428" i="1"/>
  <c r="T3428" i="1"/>
  <c r="K3429" i="1"/>
  <c r="L3429" i="1"/>
  <c r="Q3429" i="1"/>
  <c r="R3429" i="1"/>
  <c r="S3429" i="1"/>
  <c r="T3429" i="1"/>
  <c r="K3430" i="1"/>
  <c r="L3430" i="1"/>
  <c r="Q3430" i="1"/>
  <c r="R3430" i="1"/>
  <c r="S3430" i="1"/>
  <c r="T3430" i="1"/>
  <c r="K3431" i="1"/>
  <c r="L3431" i="1"/>
  <c r="Q3431" i="1"/>
  <c r="R3431" i="1"/>
  <c r="S3431" i="1"/>
  <c r="T3431" i="1"/>
  <c r="K3432" i="1"/>
  <c r="L3432" i="1"/>
  <c r="Q3432" i="1"/>
  <c r="R3432" i="1"/>
  <c r="S3432" i="1"/>
  <c r="T3432" i="1"/>
  <c r="K3433" i="1"/>
  <c r="L3433" i="1"/>
  <c r="Q3433" i="1"/>
  <c r="R3433" i="1"/>
  <c r="S3433" i="1"/>
  <c r="T3433" i="1"/>
  <c r="K3434" i="1"/>
  <c r="L3434" i="1"/>
  <c r="Q3434" i="1"/>
  <c r="R3434" i="1"/>
  <c r="S3434" i="1"/>
  <c r="T3434" i="1"/>
  <c r="K3435" i="1"/>
  <c r="L3435" i="1"/>
  <c r="Q3435" i="1"/>
  <c r="R3435" i="1"/>
  <c r="S3435" i="1"/>
  <c r="T3435" i="1"/>
  <c r="K3436" i="1"/>
  <c r="L3436" i="1"/>
  <c r="Q3436" i="1"/>
  <c r="R3436" i="1"/>
  <c r="S3436" i="1"/>
  <c r="T3436" i="1"/>
  <c r="K3437" i="1"/>
  <c r="L3437" i="1"/>
  <c r="Q3437" i="1"/>
  <c r="R3437" i="1"/>
  <c r="S3437" i="1"/>
  <c r="T3437" i="1"/>
  <c r="K3438" i="1"/>
  <c r="L3438" i="1"/>
  <c r="Q3438" i="1"/>
  <c r="R3438" i="1"/>
  <c r="S3438" i="1"/>
  <c r="T3438" i="1"/>
  <c r="K3439" i="1"/>
  <c r="L3439" i="1"/>
  <c r="Q3439" i="1"/>
  <c r="R3439" i="1"/>
  <c r="S3439" i="1"/>
  <c r="T3439" i="1"/>
  <c r="K3440" i="1"/>
  <c r="L3440" i="1"/>
  <c r="Q3440" i="1"/>
  <c r="R3440" i="1"/>
  <c r="S3440" i="1"/>
  <c r="T3440" i="1"/>
  <c r="K3441" i="1"/>
  <c r="L3441" i="1"/>
  <c r="Q3441" i="1"/>
  <c r="R3441" i="1"/>
  <c r="S3441" i="1"/>
  <c r="T3441" i="1"/>
  <c r="K3442" i="1"/>
  <c r="L3442" i="1"/>
  <c r="Q3442" i="1"/>
  <c r="R3442" i="1"/>
  <c r="S3442" i="1"/>
  <c r="T3442" i="1"/>
  <c r="K3443" i="1"/>
  <c r="L3443" i="1"/>
  <c r="Q3443" i="1"/>
  <c r="R3443" i="1"/>
  <c r="S3443" i="1"/>
  <c r="T3443" i="1"/>
  <c r="K3444" i="1"/>
  <c r="L3444" i="1"/>
  <c r="Q3444" i="1"/>
  <c r="R3444" i="1"/>
  <c r="S3444" i="1"/>
  <c r="T3444" i="1"/>
  <c r="K3445" i="1"/>
  <c r="L3445" i="1"/>
  <c r="Q3445" i="1"/>
  <c r="R3445" i="1"/>
  <c r="S3445" i="1"/>
  <c r="T3445" i="1"/>
  <c r="K3446" i="1"/>
  <c r="L3446" i="1"/>
  <c r="Q3446" i="1"/>
  <c r="R3446" i="1"/>
  <c r="S3446" i="1"/>
  <c r="T3446" i="1"/>
  <c r="K3447" i="1"/>
  <c r="L3447" i="1"/>
  <c r="Q3447" i="1"/>
  <c r="R3447" i="1"/>
  <c r="S3447" i="1"/>
  <c r="T3447" i="1"/>
  <c r="K3448" i="1"/>
  <c r="L3448" i="1"/>
  <c r="Q3448" i="1"/>
  <c r="R3448" i="1"/>
  <c r="S3448" i="1"/>
  <c r="T3448" i="1"/>
  <c r="K3449" i="1"/>
  <c r="L3449" i="1"/>
  <c r="Q3449" i="1"/>
  <c r="R3449" i="1"/>
  <c r="S3449" i="1"/>
  <c r="T3449" i="1"/>
  <c r="K3450" i="1"/>
  <c r="L3450" i="1"/>
  <c r="Q3450" i="1"/>
  <c r="R3450" i="1"/>
  <c r="S3450" i="1"/>
  <c r="T3450" i="1"/>
  <c r="K3451" i="1"/>
  <c r="L3451" i="1"/>
  <c r="Q3451" i="1"/>
  <c r="R3451" i="1"/>
  <c r="S3451" i="1"/>
  <c r="T3451" i="1"/>
  <c r="K3452" i="1"/>
  <c r="L3452" i="1"/>
  <c r="Q3452" i="1"/>
  <c r="R3452" i="1"/>
  <c r="S3452" i="1"/>
  <c r="T3452" i="1"/>
  <c r="K3453" i="1"/>
  <c r="L3453" i="1"/>
  <c r="Q3453" i="1"/>
  <c r="R3453" i="1"/>
  <c r="S3453" i="1"/>
  <c r="T3453" i="1"/>
  <c r="K3454" i="1"/>
  <c r="L3454" i="1"/>
  <c r="Q3454" i="1"/>
  <c r="R3454" i="1"/>
  <c r="S3454" i="1"/>
  <c r="T3454" i="1"/>
  <c r="K3455" i="1"/>
  <c r="L3455" i="1"/>
  <c r="Q3455" i="1"/>
  <c r="R3455" i="1"/>
  <c r="S3455" i="1"/>
  <c r="T3455" i="1"/>
  <c r="K3456" i="1"/>
  <c r="L3456" i="1"/>
  <c r="Q3456" i="1"/>
  <c r="R3456" i="1"/>
  <c r="S3456" i="1"/>
  <c r="T3456" i="1"/>
  <c r="K3457" i="1"/>
  <c r="L3457" i="1"/>
  <c r="Q3457" i="1"/>
  <c r="R3457" i="1"/>
  <c r="S3457" i="1"/>
  <c r="T3457" i="1"/>
  <c r="K3458" i="1"/>
  <c r="L3458" i="1"/>
  <c r="Q3458" i="1"/>
  <c r="R3458" i="1"/>
  <c r="S3458" i="1"/>
  <c r="T3458" i="1"/>
  <c r="K3459" i="1"/>
  <c r="L3459" i="1"/>
  <c r="Q3459" i="1"/>
  <c r="R3459" i="1"/>
  <c r="S3459" i="1"/>
  <c r="T3459" i="1"/>
  <c r="K3460" i="1"/>
  <c r="L3460" i="1"/>
  <c r="Q3460" i="1"/>
  <c r="R3460" i="1"/>
  <c r="S3460" i="1"/>
  <c r="T3460" i="1"/>
  <c r="K3461" i="1"/>
  <c r="L3461" i="1"/>
  <c r="Q3461" i="1"/>
  <c r="R3461" i="1"/>
  <c r="S3461" i="1"/>
  <c r="T3461" i="1"/>
  <c r="K3462" i="1"/>
  <c r="L3462" i="1"/>
  <c r="Q3462" i="1"/>
  <c r="R3462" i="1"/>
  <c r="S3462" i="1"/>
  <c r="T3462" i="1"/>
  <c r="K3463" i="1"/>
  <c r="L3463" i="1"/>
  <c r="Q3463" i="1"/>
  <c r="R3463" i="1"/>
  <c r="S3463" i="1"/>
  <c r="T3463" i="1"/>
  <c r="K3464" i="1"/>
  <c r="L3464" i="1"/>
  <c r="Q3464" i="1"/>
  <c r="R3464" i="1"/>
  <c r="S3464" i="1"/>
  <c r="T3464" i="1"/>
  <c r="K3465" i="1"/>
  <c r="L3465" i="1"/>
  <c r="Q3465" i="1"/>
  <c r="R3465" i="1"/>
  <c r="S3465" i="1"/>
  <c r="T3465" i="1"/>
  <c r="K3466" i="1"/>
  <c r="L3466" i="1"/>
  <c r="Q3466" i="1"/>
  <c r="R3466" i="1"/>
  <c r="S3466" i="1"/>
  <c r="T3466" i="1"/>
  <c r="K3467" i="1"/>
  <c r="L3467" i="1"/>
  <c r="Q3467" i="1"/>
  <c r="R3467" i="1"/>
  <c r="S3467" i="1"/>
  <c r="T3467" i="1"/>
  <c r="K3468" i="1"/>
  <c r="L3468" i="1"/>
  <c r="Q3468" i="1"/>
  <c r="R3468" i="1"/>
  <c r="S3468" i="1"/>
  <c r="T3468" i="1"/>
  <c r="K3469" i="1"/>
  <c r="L3469" i="1"/>
  <c r="Q3469" i="1"/>
  <c r="R3469" i="1"/>
  <c r="S3469" i="1"/>
  <c r="T3469" i="1"/>
  <c r="K3470" i="1"/>
  <c r="L3470" i="1"/>
  <c r="Q3470" i="1"/>
  <c r="R3470" i="1"/>
  <c r="S3470" i="1"/>
  <c r="T3470" i="1"/>
  <c r="K3471" i="1"/>
  <c r="L3471" i="1"/>
  <c r="Q3471" i="1"/>
  <c r="R3471" i="1"/>
  <c r="S3471" i="1"/>
  <c r="T3471" i="1"/>
  <c r="K3472" i="1"/>
  <c r="L3472" i="1"/>
  <c r="Q3472" i="1"/>
  <c r="R3472" i="1"/>
  <c r="S3472" i="1"/>
  <c r="T3472" i="1"/>
  <c r="K3473" i="1"/>
  <c r="L3473" i="1"/>
  <c r="Q3473" i="1"/>
  <c r="R3473" i="1"/>
  <c r="S3473" i="1"/>
  <c r="T3473" i="1"/>
  <c r="K3474" i="1"/>
  <c r="L3474" i="1"/>
  <c r="Q3474" i="1"/>
  <c r="R3474" i="1"/>
  <c r="S3474" i="1"/>
  <c r="T3474" i="1"/>
  <c r="K3475" i="1"/>
  <c r="L3475" i="1"/>
  <c r="Q3475" i="1"/>
  <c r="R3475" i="1"/>
  <c r="S3475" i="1"/>
  <c r="T3475" i="1"/>
  <c r="K3476" i="1"/>
  <c r="L3476" i="1"/>
  <c r="Q3476" i="1"/>
  <c r="R3476" i="1"/>
  <c r="S3476" i="1"/>
  <c r="T3476" i="1"/>
  <c r="K3477" i="1"/>
  <c r="L3477" i="1"/>
  <c r="Q3477" i="1"/>
  <c r="R3477" i="1"/>
  <c r="S3477" i="1"/>
  <c r="T3477" i="1"/>
  <c r="K3478" i="1"/>
  <c r="L3478" i="1"/>
  <c r="Q3478" i="1"/>
  <c r="R3478" i="1"/>
  <c r="S3478" i="1"/>
  <c r="T3478" i="1"/>
  <c r="K3479" i="1"/>
  <c r="L3479" i="1"/>
  <c r="Q3479" i="1"/>
  <c r="R3479" i="1"/>
  <c r="S3479" i="1"/>
  <c r="T3479" i="1"/>
  <c r="K3480" i="1"/>
  <c r="L3480" i="1"/>
  <c r="Q3480" i="1"/>
  <c r="R3480" i="1"/>
  <c r="S3480" i="1"/>
  <c r="T3480" i="1"/>
  <c r="K3481" i="1"/>
  <c r="L3481" i="1"/>
  <c r="Q3481" i="1"/>
  <c r="R3481" i="1"/>
  <c r="S3481" i="1"/>
  <c r="T3481" i="1"/>
  <c r="K3482" i="1"/>
  <c r="L3482" i="1"/>
  <c r="Q3482" i="1"/>
  <c r="R3482" i="1"/>
  <c r="S3482" i="1"/>
  <c r="T3482" i="1"/>
  <c r="K3483" i="1"/>
  <c r="L3483" i="1"/>
  <c r="Q3483" i="1"/>
  <c r="R3483" i="1"/>
  <c r="S3483" i="1"/>
  <c r="T3483" i="1"/>
  <c r="K3484" i="1"/>
  <c r="L3484" i="1"/>
  <c r="Q3484" i="1"/>
  <c r="R3484" i="1"/>
  <c r="S3484" i="1"/>
  <c r="T3484" i="1"/>
  <c r="K3485" i="1"/>
  <c r="L3485" i="1"/>
  <c r="Q3485" i="1"/>
  <c r="R3485" i="1"/>
  <c r="S3485" i="1"/>
  <c r="T3485" i="1"/>
  <c r="K3486" i="1"/>
  <c r="L3486" i="1"/>
  <c r="Q3486" i="1"/>
  <c r="R3486" i="1"/>
  <c r="S3486" i="1"/>
  <c r="T3486" i="1"/>
  <c r="K3487" i="1"/>
  <c r="L3487" i="1"/>
  <c r="Q3487" i="1"/>
  <c r="R3487" i="1"/>
  <c r="S3487" i="1"/>
  <c r="T3487" i="1"/>
  <c r="K3488" i="1"/>
  <c r="L3488" i="1"/>
  <c r="Q3488" i="1"/>
  <c r="R3488" i="1"/>
  <c r="S3488" i="1"/>
  <c r="T3488" i="1"/>
  <c r="K3489" i="1"/>
  <c r="L3489" i="1"/>
  <c r="Q3489" i="1"/>
  <c r="R3489" i="1"/>
  <c r="S3489" i="1"/>
  <c r="T3489" i="1"/>
  <c r="K3490" i="1"/>
  <c r="L3490" i="1"/>
  <c r="Q3490" i="1"/>
  <c r="R3490" i="1"/>
  <c r="S3490" i="1"/>
  <c r="T3490" i="1"/>
  <c r="K3491" i="1"/>
  <c r="L3491" i="1"/>
  <c r="Q3491" i="1"/>
  <c r="R3491" i="1"/>
  <c r="S3491" i="1"/>
  <c r="T3491" i="1"/>
  <c r="K3492" i="1"/>
  <c r="L3492" i="1"/>
  <c r="Q3492" i="1"/>
  <c r="R3492" i="1"/>
  <c r="S3492" i="1"/>
  <c r="T3492" i="1"/>
  <c r="K3493" i="1"/>
  <c r="L3493" i="1"/>
  <c r="Q3493" i="1"/>
  <c r="R3493" i="1"/>
  <c r="S3493" i="1"/>
  <c r="T3493" i="1"/>
  <c r="K3494" i="1"/>
  <c r="L3494" i="1"/>
  <c r="Q3494" i="1"/>
  <c r="R3494" i="1"/>
  <c r="S3494" i="1"/>
  <c r="T3494" i="1"/>
  <c r="K3495" i="1"/>
  <c r="L3495" i="1"/>
  <c r="Q3495" i="1"/>
  <c r="R3495" i="1"/>
  <c r="S3495" i="1"/>
  <c r="T3495" i="1"/>
  <c r="K3496" i="1"/>
  <c r="L3496" i="1"/>
  <c r="Q3496" i="1"/>
  <c r="R3496" i="1"/>
  <c r="S3496" i="1"/>
  <c r="T3496" i="1"/>
  <c r="K3497" i="1"/>
  <c r="L3497" i="1"/>
  <c r="Q3497" i="1"/>
  <c r="R3497" i="1"/>
  <c r="S3497" i="1"/>
  <c r="T3497" i="1"/>
  <c r="K3498" i="1"/>
  <c r="L3498" i="1"/>
  <c r="Q3498" i="1"/>
  <c r="R3498" i="1"/>
  <c r="S3498" i="1"/>
  <c r="T3498" i="1"/>
  <c r="K3499" i="1"/>
  <c r="L3499" i="1"/>
  <c r="Q3499" i="1"/>
  <c r="R3499" i="1"/>
  <c r="S3499" i="1"/>
  <c r="T3499" i="1"/>
  <c r="K3500" i="1"/>
  <c r="L3500" i="1"/>
  <c r="Q3500" i="1"/>
  <c r="R3500" i="1"/>
  <c r="S3500" i="1"/>
  <c r="T3500" i="1"/>
  <c r="K3501" i="1"/>
  <c r="L3501" i="1"/>
  <c r="Q3501" i="1"/>
  <c r="R3501" i="1"/>
  <c r="S3501" i="1"/>
  <c r="T3501" i="1"/>
  <c r="K3502" i="1"/>
  <c r="L3502" i="1"/>
  <c r="Q3502" i="1"/>
  <c r="R3502" i="1"/>
  <c r="S3502" i="1"/>
  <c r="T3502" i="1"/>
  <c r="K3503" i="1"/>
  <c r="L3503" i="1"/>
  <c r="Q3503" i="1"/>
  <c r="R3503" i="1"/>
  <c r="S3503" i="1"/>
  <c r="T3503" i="1"/>
  <c r="K3504" i="1"/>
  <c r="L3504" i="1"/>
  <c r="Q3504" i="1"/>
  <c r="R3504" i="1"/>
  <c r="S3504" i="1"/>
  <c r="T3504" i="1"/>
  <c r="K3505" i="1"/>
  <c r="L3505" i="1"/>
  <c r="Q3505" i="1"/>
  <c r="R3505" i="1"/>
  <c r="S3505" i="1"/>
  <c r="T3505" i="1"/>
  <c r="K3506" i="1"/>
  <c r="L3506" i="1"/>
  <c r="Q3506" i="1"/>
  <c r="R3506" i="1"/>
  <c r="S3506" i="1"/>
  <c r="T3506" i="1"/>
  <c r="K3507" i="1"/>
  <c r="L3507" i="1"/>
  <c r="Q3507" i="1"/>
  <c r="R3507" i="1"/>
  <c r="S3507" i="1"/>
  <c r="T3507" i="1"/>
  <c r="K3508" i="1"/>
  <c r="L3508" i="1"/>
  <c r="Q3508" i="1"/>
  <c r="R3508" i="1"/>
  <c r="S3508" i="1"/>
  <c r="T3508" i="1"/>
  <c r="K3509" i="1"/>
  <c r="L3509" i="1"/>
  <c r="Q3509" i="1"/>
  <c r="R3509" i="1"/>
  <c r="S3509" i="1"/>
  <c r="T3509" i="1"/>
  <c r="K3510" i="1"/>
  <c r="L3510" i="1"/>
  <c r="Q3510" i="1"/>
  <c r="R3510" i="1"/>
  <c r="S3510" i="1"/>
  <c r="T3510" i="1"/>
  <c r="K3511" i="1"/>
  <c r="L3511" i="1"/>
  <c r="Q3511" i="1"/>
  <c r="R3511" i="1"/>
  <c r="S3511" i="1"/>
  <c r="T3511" i="1"/>
  <c r="K3512" i="1"/>
  <c r="L3512" i="1"/>
  <c r="Q3512" i="1"/>
  <c r="R3512" i="1"/>
  <c r="S3512" i="1"/>
  <c r="T3512" i="1"/>
  <c r="K3513" i="1"/>
  <c r="L3513" i="1"/>
  <c r="Q3513" i="1"/>
  <c r="R3513" i="1"/>
  <c r="S3513" i="1"/>
  <c r="T3513" i="1"/>
  <c r="K3514" i="1"/>
  <c r="L3514" i="1"/>
  <c r="Q3514" i="1"/>
  <c r="R3514" i="1"/>
  <c r="S3514" i="1"/>
  <c r="T3514" i="1"/>
  <c r="K3515" i="1"/>
  <c r="L3515" i="1"/>
  <c r="Q3515" i="1"/>
  <c r="R3515" i="1"/>
  <c r="S3515" i="1"/>
  <c r="T3515" i="1"/>
  <c r="K3516" i="1"/>
  <c r="L3516" i="1"/>
  <c r="Q3516" i="1"/>
  <c r="R3516" i="1"/>
  <c r="S3516" i="1"/>
  <c r="T3516" i="1"/>
  <c r="K3517" i="1"/>
  <c r="L3517" i="1"/>
  <c r="Q3517" i="1"/>
  <c r="R3517" i="1"/>
  <c r="S3517" i="1"/>
  <c r="T3517" i="1"/>
  <c r="K3518" i="1"/>
  <c r="L3518" i="1"/>
  <c r="Q3518" i="1"/>
  <c r="R3518" i="1"/>
  <c r="S3518" i="1"/>
  <c r="T3518" i="1"/>
  <c r="K3519" i="1"/>
  <c r="L3519" i="1"/>
  <c r="Q3519" i="1"/>
  <c r="R3519" i="1"/>
  <c r="S3519" i="1"/>
  <c r="T3519" i="1"/>
  <c r="K3520" i="1"/>
  <c r="L3520" i="1"/>
  <c r="Q3520" i="1"/>
  <c r="R3520" i="1"/>
  <c r="S3520" i="1"/>
  <c r="T3520" i="1"/>
  <c r="K3521" i="1"/>
  <c r="L3521" i="1"/>
  <c r="Q3521" i="1"/>
  <c r="R3521" i="1"/>
  <c r="S3521" i="1"/>
  <c r="T3521" i="1"/>
  <c r="K3522" i="1"/>
  <c r="L3522" i="1"/>
  <c r="Q3522" i="1"/>
  <c r="R3522" i="1"/>
  <c r="S3522" i="1"/>
  <c r="T3522" i="1"/>
  <c r="K3523" i="1"/>
  <c r="L3523" i="1"/>
  <c r="Q3523" i="1"/>
  <c r="R3523" i="1"/>
  <c r="S3523" i="1"/>
  <c r="T3523" i="1"/>
  <c r="K3524" i="1"/>
  <c r="L3524" i="1"/>
  <c r="Q3524" i="1"/>
  <c r="R3524" i="1"/>
  <c r="S3524" i="1"/>
  <c r="T3524" i="1"/>
  <c r="K3525" i="1"/>
  <c r="L3525" i="1"/>
  <c r="Q3525" i="1"/>
  <c r="R3525" i="1"/>
  <c r="S3525" i="1"/>
  <c r="T3525" i="1"/>
  <c r="K3526" i="1"/>
  <c r="L3526" i="1"/>
  <c r="Q3526" i="1"/>
  <c r="R3526" i="1"/>
  <c r="S3526" i="1"/>
  <c r="T3526" i="1"/>
  <c r="K3527" i="1"/>
  <c r="L3527" i="1"/>
  <c r="Q3527" i="1"/>
  <c r="R3527" i="1"/>
  <c r="S3527" i="1"/>
  <c r="T3527" i="1"/>
  <c r="K3528" i="1"/>
  <c r="L3528" i="1"/>
  <c r="Q3528" i="1"/>
  <c r="R3528" i="1"/>
  <c r="S3528" i="1"/>
  <c r="T3528" i="1"/>
  <c r="K3529" i="1"/>
  <c r="L3529" i="1"/>
  <c r="Q3529" i="1"/>
  <c r="R3529" i="1"/>
  <c r="S3529" i="1"/>
  <c r="T3529" i="1"/>
  <c r="K3530" i="1"/>
  <c r="L3530" i="1"/>
  <c r="Q3530" i="1"/>
  <c r="R3530" i="1"/>
  <c r="S3530" i="1"/>
  <c r="T3530" i="1"/>
  <c r="K3531" i="1"/>
  <c r="L3531" i="1"/>
  <c r="Q3531" i="1"/>
  <c r="R3531" i="1"/>
  <c r="S3531" i="1"/>
  <c r="T3531" i="1"/>
  <c r="K3532" i="1"/>
  <c r="L3532" i="1"/>
  <c r="Q3532" i="1"/>
  <c r="R3532" i="1"/>
  <c r="S3532" i="1"/>
  <c r="T3532" i="1"/>
  <c r="K3533" i="1"/>
  <c r="L3533" i="1"/>
  <c r="Q3533" i="1"/>
  <c r="R3533" i="1"/>
  <c r="S3533" i="1"/>
  <c r="T3533" i="1"/>
  <c r="K3534" i="1"/>
  <c r="L3534" i="1"/>
  <c r="Q3534" i="1"/>
  <c r="R3534" i="1"/>
  <c r="S3534" i="1"/>
  <c r="T3534" i="1"/>
  <c r="K3535" i="1"/>
  <c r="L3535" i="1"/>
  <c r="Q3535" i="1"/>
  <c r="R3535" i="1"/>
  <c r="S3535" i="1"/>
  <c r="T3535" i="1"/>
  <c r="K3536" i="1"/>
  <c r="L3536" i="1"/>
  <c r="Q3536" i="1"/>
  <c r="R3536" i="1"/>
  <c r="S3536" i="1"/>
  <c r="T3536" i="1"/>
  <c r="K3537" i="1"/>
  <c r="L3537" i="1"/>
  <c r="Q3537" i="1"/>
  <c r="R3537" i="1"/>
  <c r="S3537" i="1"/>
  <c r="T3537" i="1"/>
  <c r="K3538" i="1"/>
  <c r="L3538" i="1"/>
  <c r="Q3538" i="1"/>
  <c r="R3538" i="1"/>
  <c r="S3538" i="1"/>
  <c r="T3538" i="1"/>
  <c r="K3539" i="1"/>
  <c r="L3539" i="1"/>
  <c r="Q3539" i="1"/>
  <c r="R3539" i="1"/>
  <c r="S3539" i="1"/>
  <c r="T3539" i="1"/>
  <c r="K3540" i="1"/>
  <c r="L3540" i="1"/>
  <c r="Q3540" i="1"/>
  <c r="R3540" i="1"/>
  <c r="S3540" i="1"/>
  <c r="T3540" i="1"/>
  <c r="K3541" i="1"/>
  <c r="L3541" i="1"/>
  <c r="Q3541" i="1"/>
  <c r="R3541" i="1"/>
  <c r="S3541" i="1"/>
  <c r="T3541" i="1"/>
  <c r="K3542" i="1"/>
  <c r="L3542" i="1"/>
  <c r="Q3542" i="1"/>
  <c r="R3542" i="1"/>
  <c r="S3542" i="1"/>
  <c r="T3542" i="1"/>
  <c r="K3543" i="1"/>
  <c r="L3543" i="1"/>
  <c r="Q3543" i="1"/>
  <c r="R3543" i="1"/>
  <c r="S3543" i="1"/>
  <c r="T3543" i="1"/>
  <c r="K3544" i="1"/>
  <c r="L3544" i="1"/>
  <c r="Q3544" i="1"/>
  <c r="R3544" i="1"/>
  <c r="S3544" i="1"/>
  <c r="T3544" i="1"/>
  <c r="K3545" i="1"/>
  <c r="L3545" i="1"/>
  <c r="Q3545" i="1"/>
  <c r="R3545" i="1"/>
  <c r="S3545" i="1"/>
  <c r="T3545" i="1"/>
  <c r="K3546" i="1"/>
  <c r="L3546" i="1"/>
  <c r="Q3546" i="1"/>
  <c r="R3546" i="1"/>
  <c r="S3546" i="1"/>
  <c r="T3546" i="1"/>
  <c r="K3547" i="1"/>
  <c r="L3547" i="1"/>
  <c r="Q3547" i="1"/>
  <c r="R3547" i="1"/>
  <c r="S3547" i="1"/>
  <c r="T3547" i="1"/>
  <c r="K3548" i="1"/>
  <c r="L3548" i="1"/>
  <c r="Q3548" i="1"/>
  <c r="R3548" i="1"/>
  <c r="S3548" i="1"/>
  <c r="T3548" i="1"/>
  <c r="K3549" i="1"/>
  <c r="L3549" i="1"/>
  <c r="Q3549" i="1"/>
  <c r="R3549" i="1"/>
  <c r="S3549" i="1"/>
  <c r="T3549" i="1"/>
  <c r="K3550" i="1"/>
  <c r="L3550" i="1"/>
  <c r="Q3550" i="1"/>
  <c r="R3550" i="1"/>
  <c r="S3550" i="1"/>
  <c r="T3550" i="1"/>
  <c r="K3551" i="1"/>
  <c r="L3551" i="1"/>
  <c r="Q3551" i="1"/>
  <c r="R3551" i="1"/>
  <c r="S3551" i="1"/>
  <c r="T3551" i="1"/>
  <c r="K3552" i="1"/>
  <c r="L3552" i="1"/>
  <c r="Q3552" i="1"/>
  <c r="R3552" i="1"/>
  <c r="S3552" i="1"/>
  <c r="T3552" i="1"/>
  <c r="K3553" i="1"/>
  <c r="L3553" i="1"/>
  <c r="Q3553" i="1"/>
  <c r="R3553" i="1"/>
  <c r="S3553" i="1"/>
  <c r="T3553" i="1"/>
  <c r="K3554" i="1"/>
  <c r="L3554" i="1"/>
  <c r="Q3554" i="1"/>
  <c r="R3554" i="1"/>
  <c r="S3554" i="1"/>
  <c r="T3554" i="1"/>
  <c r="K3555" i="1"/>
  <c r="L3555" i="1"/>
  <c r="Q3555" i="1"/>
  <c r="R3555" i="1"/>
  <c r="S3555" i="1"/>
  <c r="T3555" i="1"/>
  <c r="K3556" i="1"/>
  <c r="L3556" i="1"/>
  <c r="Q3556" i="1"/>
  <c r="R3556" i="1"/>
  <c r="S3556" i="1"/>
  <c r="T3556" i="1"/>
  <c r="K3557" i="1"/>
  <c r="L3557" i="1"/>
  <c r="Q3557" i="1"/>
  <c r="R3557" i="1"/>
  <c r="S3557" i="1"/>
  <c r="T3557" i="1"/>
  <c r="K3558" i="1"/>
  <c r="L3558" i="1"/>
  <c r="Q3558" i="1"/>
  <c r="R3558" i="1"/>
  <c r="S3558" i="1"/>
  <c r="T3558" i="1"/>
  <c r="K3559" i="1"/>
  <c r="L3559" i="1"/>
  <c r="Q3559" i="1"/>
  <c r="R3559" i="1"/>
  <c r="S3559" i="1"/>
  <c r="T3559" i="1"/>
  <c r="K3560" i="1"/>
  <c r="L3560" i="1"/>
  <c r="Q3560" i="1"/>
  <c r="R3560" i="1"/>
  <c r="S3560" i="1"/>
  <c r="T3560" i="1"/>
  <c r="K3561" i="1"/>
  <c r="L3561" i="1"/>
  <c r="Q3561" i="1"/>
  <c r="R3561" i="1"/>
  <c r="S3561" i="1"/>
  <c r="T3561" i="1"/>
  <c r="K3562" i="1"/>
  <c r="L3562" i="1"/>
  <c r="Q3562" i="1"/>
  <c r="R3562" i="1"/>
  <c r="S3562" i="1"/>
  <c r="T3562" i="1"/>
  <c r="K3563" i="1"/>
  <c r="L3563" i="1"/>
  <c r="Q3563" i="1"/>
  <c r="R3563" i="1"/>
  <c r="S3563" i="1"/>
  <c r="T3563" i="1"/>
  <c r="K3564" i="1"/>
  <c r="L3564" i="1"/>
  <c r="Q3564" i="1"/>
  <c r="R3564" i="1"/>
  <c r="S3564" i="1"/>
  <c r="T3564" i="1"/>
  <c r="K3565" i="1"/>
  <c r="L3565" i="1"/>
  <c r="Q3565" i="1"/>
  <c r="R3565" i="1"/>
  <c r="S3565" i="1"/>
  <c r="T3565" i="1"/>
  <c r="K3566" i="1"/>
  <c r="L3566" i="1"/>
  <c r="Q3566" i="1"/>
  <c r="R3566" i="1"/>
  <c r="S3566" i="1"/>
  <c r="T3566" i="1"/>
  <c r="K3567" i="1"/>
  <c r="L3567" i="1"/>
  <c r="Q3567" i="1"/>
  <c r="R3567" i="1"/>
  <c r="S3567" i="1"/>
  <c r="T3567" i="1"/>
  <c r="K3568" i="1"/>
  <c r="L3568" i="1"/>
  <c r="Q3568" i="1"/>
  <c r="R3568" i="1"/>
  <c r="S3568" i="1"/>
  <c r="T3568" i="1"/>
  <c r="K3569" i="1"/>
  <c r="L3569" i="1"/>
  <c r="Q3569" i="1"/>
  <c r="R3569" i="1"/>
  <c r="S3569" i="1"/>
  <c r="T3569" i="1"/>
  <c r="K3570" i="1"/>
  <c r="L3570" i="1"/>
  <c r="Q3570" i="1"/>
  <c r="R3570" i="1"/>
  <c r="S3570" i="1"/>
  <c r="T3570" i="1"/>
  <c r="K3571" i="1"/>
  <c r="L3571" i="1"/>
  <c r="Q3571" i="1"/>
  <c r="R3571" i="1"/>
  <c r="S3571" i="1"/>
  <c r="T3571" i="1"/>
  <c r="K3572" i="1"/>
  <c r="L3572" i="1"/>
  <c r="Q3572" i="1"/>
  <c r="R3572" i="1"/>
  <c r="S3572" i="1"/>
  <c r="T3572" i="1"/>
  <c r="K3573" i="1"/>
  <c r="L3573" i="1"/>
  <c r="Q3573" i="1"/>
  <c r="R3573" i="1"/>
  <c r="S3573" i="1"/>
  <c r="T3573" i="1"/>
  <c r="K3574" i="1"/>
  <c r="L3574" i="1"/>
  <c r="Q3574" i="1"/>
  <c r="R3574" i="1"/>
  <c r="S3574" i="1"/>
  <c r="T3574" i="1"/>
  <c r="K3575" i="1"/>
  <c r="L3575" i="1"/>
  <c r="Q3575" i="1"/>
  <c r="R3575" i="1"/>
  <c r="S3575" i="1"/>
  <c r="T3575" i="1"/>
  <c r="K3576" i="1"/>
  <c r="L3576" i="1"/>
  <c r="Q3576" i="1"/>
  <c r="R3576" i="1"/>
  <c r="S3576" i="1"/>
  <c r="T3576" i="1"/>
  <c r="K3577" i="1"/>
  <c r="L3577" i="1"/>
  <c r="Q3577" i="1"/>
  <c r="R3577" i="1"/>
  <c r="S3577" i="1"/>
  <c r="T3577" i="1"/>
  <c r="K3578" i="1"/>
  <c r="L3578" i="1"/>
  <c r="Q3578" i="1"/>
  <c r="R3578" i="1"/>
  <c r="S3578" i="1"/>
  <c r="T3578" i="1"/>
  <c r="K3579" i="1"/>
  <c r="L3579" i="1"/>
  <c r="Q3579" i="1"/>
  <c r="R3579" i="1"/>
  <c r="S3579" i="1"/>
  <c r="T3579" i="1"/>
  <c r="K3580" i="1"/>
  <c r="L3580" i="1"/>
  <c r="Q3580" i="1"/>
  <c r="R3580" i="1"/>
  <c r="S3580" i="1"/>
  <c r="T3580" i="1"/>
  <c r="K3581" i="1"/>
  <c r="L3581" i="1"/>
  <c r="Q3581" i="1"/>
  <c r="R3581" i="1"/>
  <c r="S3581" i="1"/>
  <c r="T3581" i="1"/>
  <c r="K3582" i="1"/>
  <c r="L3582" i="1"/>
  <c r="Q3582" i="1"/>
  <c r="R3582" i="1"/>
  <c r="S3582" i="1"/>
  <c r="T3582" i="1"/>
  <c r="K3583" i="1"/>
  <c r="L3583" i="1"/>
  <c r="Q3583" i="1"/>
  <c r="R3583" i="1"/>
  <c r="S3583" i="1"/>
  <c r="T3583" i="1"/>
  <c r="K3584" i="1"/>
  <c r="L3584" i="1"/>
  <c r="Q3584" i="1"/>
  <c r="R3584" i="1"/>
  <c r="S3584" i="1"/>
  <c r="T3584" i="1"/>
  <c r="K3585" i="1"/>
  <c r="L3585" i="1"/>
  <c r="Q3585" i="1"/>
  <c r="R3585" i="1"/>
  <c r="S3585" i="1"/>
  <c r="T3585" i="1"/>
  <c r="K3586" i="1"/>
  <c r="L3586" i="1"/>
  <c r="Q3586" i="1"/>
  <c r="R3586" i="1"/>
  <c r="S3586" i="1"/>
  <c r="T3586" i="1"/>
  <c r="K3587" i="1"/>
  <c r="L3587" i="1"/>
  <c r="Q3587" i="1"/>
  <c r="R3587" i="1"/>
  <c r="S3587" i="1"/>
  <c r="T3587" i="1"/>
  <c r="K3588" i="1"/>
  <c r="L3588" i="1"/>
  <c r="Q3588" i="1"/>
  <c r="R3588" i="1"/>
  <c r="S3588" i="1"/>
  <c r="T3588" i="1"/>
  <c r="K3589" i="1"/>
  <c r="L3589" i="1"/>
  <c r="Q3589" i="1"/>
  <c r="R3589" i="1"/>
  <c r="S3589" i="1"/>
  <c r="T3589" i="1"/>
  <c r="K3590" i="1"/>
  <c r="L3590" i="1"/>
  <c r="Q3590" i="1"/>
  <c r="R3590" i="1"/>
  <c r="S3590" i="1"/>
  <c r="T3590" i="1"/>
  <c r="K3591" i="1"/>
  <c r="L3591" i="1"/>
  <c r="Q3591" i="1"/>
  <c r="R3591" i="1"/>
  <c r="S3591" i="1"/>
  <c r="T3591" i="1"/>
  <c r="K3592" i="1"/>
  <c r="L3592" i="1"/>
  <c r="Q3592" i="1"/>
  <c r="R3592" i="1"/>
  <c r="S3592" i="1"/>
  <c r="T3592" i="1"/>
  <c r="K3593" i="1"/>
  <c r="L3593" i="1"/>
  <c r="Q3593" i="1"/>
  <c r="R3593" i="1"/>
  <c r="S3593" i="1"/>
  <c r="T3593" i="1"/>
  <c r="K3594" i="1"/>
  <c r="L3594" i="1"/>
  <c r="Q3594" i="1"/>
  <c r="R3594" i="1"/>
  <c r="S3594" i="1"/>
  <c r="T3594" i="1"/>
  <c r="K3595" i="1"/>
  <c r="L3595" i="1"/>
  <c r="Q3595" i="1"/>
  <c r="R3595" i="1"/>
  <c r="S3595" i="1"/>
  <c r="T3595" i="1"/>
  <c r="K3596" i="1"/>
  <c r="L3596" i="1"/>
  <c r="Q3596" i="1"/>
  <c r="R3596" i="1"/>
  <c r="S3596" i="1"/>
  <c r="T3596" i="1"/>
  <c r="K3597" i="1"/>
  <c r="L3597" i="1"/>
  <c r="Q3597" i="1"/>
  <c r="R3597" i="1"/>
  <c r="S3597" i="1"/>
  <c r="T3597" i="1"/>
  <c r="K3598" i="1"/>
  <c r="L3598" i="1"/>
  <c r="Q3598" i="1"/>
  <c r="R3598" i="1"/>
  <c r="S3598" i="1"/>
  <c r="T3598" i="1"/>
  <c r="K3599" i="1"/>
  <c r="L3599" i="1"/>
  <c r="Q3599" i="1"/>
  <c r="R3599" i="1"/>
  <c r="S3599" i="1"/>
  <c r="T3599" i="1"/>
  <c r="K3600" i="1"/>
  <c r="L3600" i="1"/>
  <c r="Q3600" i="1"/>
  <c r="R3600" i="1"/>
  <c r="S3600" i="1"/>
  <c r="T3600" i="1"/>
  <c r="K3601" i="1"/>
  <c r="L3601" i="1"/>
  <c r="Q3601" i="1"/>
  <c r="R3601" i="1"/>
  <c r="S3601" i="1"/>
  <c r="T3601" i="1"/>
  <c r="K3602" i="1"/>
  <c r="L3602" i="1"/>
  <c r="Q3602" i="1"/>
  <c r="R3602" i="1"/>
  <c r="S3602" i="1"/>
  <c r="T3602" i="1"/>
  <c r="K3603" i="1"/>
  <c r="L3603" i="1"/>
  <c r="Q3603" i="1"/>
  <c r="R3603" i="1"/>
  <c r="S3603" i="1"/>
  <c r="T3603" i="1"/>
  <c r="K3604" i="1"/>
  <c r="L3604" i="1"/>
  <c r="Q3604" i="1"/>
  <c r="R3604" i="1"/>
  <c r="S3604" i="1"/>
  <c r="T3604" i="1"/>
  <c r="K3605" i="1"/>
  <c r="L3605" i="1"/>
  <c r="Q3605" i="1"/>
  <c r="R3605" i="1"/>
  <c r="S3605" i="1"/>
  <c r="T3605" i="1"/>
  <c r="K3606" i="1"/>
  <c r="L3606" i="1"/>
  <c r="Q3606" i="1"/>
  <c r="R3606" i="1"/>
  <c r="S3606" i="1"/>
  <c r="T3606" i="1"/>
  <c r="K3607" i="1"/>
  <c r="L3607" i="1"/>
  <c r="Q3607" i="1"/>
  <c r="R3607" i="1"/>
  <c r="S3607" i="1"/>
  <c r="T3607" i="1"/>
  <c r="K3608" i="1"/>
  <c r="L3608" i="1"/>
  <c r="Q3608" i="1"/>
  <c r="R3608" i="1"/>
  <c r="S3608" i="1"/>
  <c r="T3608" i="1"/>
  <c r="K3609" i="1"/>
  <c r="L3609" i="1"/>
  <c r="Q3609" i="1"/>
  <c r="R3609" i="1"/>
  <c r="S3609" i="1"/>
  <c r="T3609" i="1"/>
  <c r="K3610" i="1"/>
  <c r="L3610" i="1"/>
  <c r="Q3610" i="1"/>
  <c r="R3610" i="1"/>
  <c r="S3610" i="1"/>
  <c r="T3610" i="1"/>
  <c r="K3611" i="1"/>
  <c r="L3611" i="1"/>
  <c r="Q3611" i="1"/>
  <c r="R3611" i="1"/>
  <c r="S3611" i="1"/>
  <c r="T3611" i="1"/>
  <c r="K3612" i="1"/>
  <c r="L3612" i="1"/>
  <c r="Q3612" i="1"/>
  <c r="R3612" i="1"/>
  <c r="S3612" i="1"/>
  <c r="T3612" i="1"/>
  <c r="K3613" i="1"/>
  <c r="L3613" i="1"/>
  <c r="Q3613" i="1"/>
  <c r="R3613" i="1"/>
  <c r="S3613" i="1"/>
  <c r="T3613" i="1"/>
  <c r="K3614" i="1"/>
  <c r="L3614" i="1"/>
  <c r="Q3614" i="1"/>
  <c r="R3614" i="1"/>
  <c r="S3614" i="1"/>
  <c r="T3614" i="1"/>
  <c r="K3615" i="1"/>
  <c r="L3615" i="1"/>
  <c r="Q3615" i="1"/>
  <c r="R3615" i="1"/>
  <c r="S3615" i="1"/>
  <c r="T3615" i="1"/>
  <c r="K3616" i="1"/>
  <c r="L3616" i="1"/>
  <c r="Q3616" i="1"/>
  <c r="R3616" i="1"/>
  <c r="S3616" i="1"/>
  <c r="T3616" i="1"/>
  <c r="K3617" i="1"/>
  <c r="L3617" i="1"/>
  <c r="Q3617" i="1"/>
  <c r="R3617" i="1"/>
  <c r="S3617" i="1"/>
  <c r="T3617" i="1"/>
  <c r="K3618" i="1"/>
  <c r="L3618" i="1"/>
  <c r="Q3618" i="1"/>
  <c r="R3618" i="1"/>
  <c r="S3618" i="1"/>
  <c r="T3618" i="1"/>
  <c r="K3619" i="1"/>
  <c r="L3619" i="1"/>
  <c r="Q3619" i="1"/>
  <c r="R3619" i="1"/>
  <c r="S3619" i="1"/>
  <c r="T3619" i="1"/>
  <c r="K3620" i="1"/>
  <c r="L3620" i="1"/>
  <c r="Q3620" i="1"/>
  <c r="R3620" i="1"/>
  <c r="S3620" i="1"/>
  <c r="T3620" i="1"/>
  <c r="K3621" i="1"/>
  <c r="L3621" i="1"/>
  <c r="Q3621" i="1"/>
  <c r="R3621" i="1"/>
  <c r="S3621" i="1"/>
  <c r="T3621" i="1"/>
  <c r="K3622" i="1"/>
  <c r="L3622" i="1"/>
  <c r="Q3622" i="1"/>
  <c r="R3622" i="1"/>
  <c r="S3622" i="1"/>
  <c r="T3622" i="1"/>
  <c r="K3623" i="1"/>
  <c r="L3623" i="1"/>
  <c r="Q3623" i="1"/>
  <c r="R3623" i="1"/>
  <c r="S3623" i="1"/>
  <c r="T3623" i="1"/>
  <c r="K3624" i="1"/>
  <c r="L3624" i="1"/>
  <c r="Q3624" i="1"/>
  <c r="R3624" i="1"/>
  <c r="S3624" i="1"/>
  <c r="T3624" i="1"/>
  <c r="K3625" i="1"/>
  <c r="L3625" i="1"/>
  <c r="Q3625" i="1"/>
  <c r="R3625" i="1"/>
  <c r="S3625" i="1"/>
  <c r="T3625" i="1"/>
  <c r="K3626" i="1"/>
  <c r="L3626" i="1"/>
  <c r="Q3626" i="1"/>
  <c r="R3626" i="1"/>
  <c r="S3626" i="1"/>
  <c r="T3626" i="1"/>
  <c r="K3627" i="1"/>
  <c r="L3627" i="1"/>
  <c r="Q3627" i="1"/>
  <c r="R3627" i="1"/>
  <c r="S3627" i="1"/>
  <c r="T3627" i="1"/>
  <c r="K3628" i="1"/>
  <c r="L3628" i="1"/>
  <c r="Q3628" i="1"/>
  <c r="R3628" i="1"/>
  <c r="S3628" i="1"/>
  <c r="T3628" i="1"/>
  <c r="K3629" i="1"/>
  <c r="L3629" i="1"/>
  <c r="Q3629" i="1"/>
  <c r="R3629" i="1"/>
  <c r="S3629" i="1"/>
  <c r="T3629" i="1"/>
  <c r="K3630" i="1"/>
  <c r="L3630" i="1"/>
  <c r="Q3630" i="1"/>
  <c r="R3630" i="1"/>
  <c r="S3630" i="1"/>
  <c r="T3630" i="1"/>
  <c r="K3631" i="1"/>
  <c r="L3631" i="1"/>
  <c r="Q3631" i="1"/>
  <c r="R3631" i="1"/>
  <c r="S3631" i="1"/>
  <c r="T3631" i="1"/>
  <c r="K3632" i="1"/>
  <c r="L3632" i="1"/>
  <c r="Q3632" i="1"/>
  <c r="R3632" i="1"/>
  <c r="S3632" i="1"/>
  <c r="T3632" i="1"/>
  <c r="K3633" i="1"/>
  <c r="L3633" i="1"/>
  <c r="Q3633" i="1"/>
  <c r="R3633" i="1"/>
  <c r="S3633" i="1"/>
  <c r="T3633" i="1"/>
  <c r="K3634" i="1"/>
  <c r="L3634" i="1"/>
  <c r="Q3634" i="1"/>
  <c r="R3634" i="1"/>
  <c r="S3634" i="1"/>
  <c r="T3634" i="1"/>
  <c r="K3635" i="1"/>
  <c r="L3635" i="1"/>
  <c r="Q3635" i="1"/>
  <c r="R3635" i="1"/>
  <c r="S3635" i="1"/>
  <c r="T3635" i="1"/>
  <c r="K3636" i="1"/>
  <c r="L3636" i="1"/>
  <c r="Q3636" i="1"/>
  <c r="R3636" i="1"/>
  <c r="S3636" i="1"/>
  <c r="T3636" i="1"/>
  <c r="K3637" i="1"/>
  <c r="L3637" i="1"/>
  <c r="Q3637" i="1"/>
  <c r="R3637" i="1"/>
  <c r="S3637" i="1"/>
  <c r="T3637" i="1"/>
  <c r="K3638" i="1"/>
  <c r="L3638" i="1"/>
  <c r="Q3638" i="1"/>
  <c r="R3638" i="1"/>
  <c r="S3638" i="1"/>
  <c r="T3638" i="1"/>
  <c r="K3639" i="1"/>
  <c r="L3639" i="1"/>
  <c r="Q3639" i="1"/>
  <c r="R3639" i="1"/>
  <c r="S3639" i="1"/>
  <c r="T3639" i="1"/>
  <c r="K3640" i="1"/>
  <c r="L3640" i="1"/>
  <c r="Q3640" i="1"/>
  <c r="R3640" i="1"/>
  <c r="S3640" i="1"/>
  <c r="T3640" i="1"/>
  <c r="K3641" i="1"/>
  <c r="L3641" i="1"/>
  <c r="Q3641" i="1"/>
  <c r="R3641" i="1"/>
  <c r="S3641" i="1"/>
  <c r="T3641" i="1"/>
  <c r="K3642" i="1"/>
  <c r="L3642" i="1"/>
  <c r="Q3642" i="1"/>
  <c r="R3642" i="1"/>
  <c r="S3642" i="1"/>
  <c r="T3642" i="1"/>
  <c r="K3643" i="1"/>
  <c r="L3643" i="1"/>
  <c r="Q3643" i="1"/>
  <c r="R3643" i="1"/>
  <c r="S3643" i="1"/>
  <c r="T3643" i="1"/>
  <c r="K3644" i="1"/>
  <c r="L3644" i="1"/>
  <c r="Q3644" i="1"/>
  <c r="R3644" i="1"/>
  <c r="S3644" i="1"/>
  <c r="T3644" i="1"/>
  <c r="K3645" i="1"/>
  <c r="L3645" i="1"/>
  <c r="Q3645" i="1"/>
  <c r="R3645" i="1"/>
  <c r="S3645" i="1"/>
  <c r="T3645" i="1"/>
  <c r="K3646" i="1"/>
  <c r="L3646" i="1"/>
  <c r="Q3646" i="1"/>
  <c r="R3646" i="1"/>
  <c r="S3646" i="1"/>
  <c r="T3646" i="1"/>
  <c r="K3647" i="1"/>
  <c r="L3647" i="1"/>
  <c r="Q3647" i="1"/>
  <c r="R3647" i="1"/>
  <c r="S3647" i="1"/>
  <c r="T3647" i="1"/>
  <c r="K3648" i="1"/>
  <c r="L3648" i="1"/>
  <c r="Q3648" i="1"/>
  <c r="R3648" i="1"/>
  <c r="S3648" i="1"/>
  <c r="T3648" i="1"/>
  <c r="K3649" i="1"/>
  <c r="L3649" i="1"/>
  <c r="Q3649" i="1"/>
  <c r="R3649" i="1"/>
  <c r="S3649" i="1"/>
  <c r="T3649" i="1"/>
  <c r="K3650" i="1"/>
  <c r="L3650" i="1"/>
  <c r="Q3650" i="1"/>
  <c r="R3650" i="1"/>
  <c r="S3650" i="1"/>
  <c r="T3650" i="1"/>
  <c r="K3651" i="1"/>
  <c r="L3651" i="1"/>
  <c r="Q3651" i="1"/>
  <c r="R3651" i="1"/>
  <c r="S3651" i="1"/>
  <c r="T3651" i="1"/>
  <c r="K3652" i="1"/>
  <c r="L3652" i="1"/>
  <c r="Q3652" i="1"/>
  <c r="R3652" i="1"/>
  <c r="S3652" i="1"/>
  <c r="T3652" i="1"/>
  <c r="K3653" i="1"/>
  <c r="L3653" i="1"/>
  <c r="Q3653" i="1"/>
  <c r="R3653" i="1"/>
  <c r="S3653" i="1"/>
  <c r="T3653" i="1"/>
  <c r="K3654" i="1"/>
  <c r="L3654" i="1"/>
  <c r="Q3654" i="1"/>
  <c r="R3654" i="1"/>
  <c r="S3654" i="1"/>
  <c r="T3654" i="1"/>
  <c r="K3655" i="1"/>
  <c r="L3655" i="1"/>
  <c r="Q3655" i="1"/>
  <c r="R3655" i="1"/>
  <c r="S3655" i="1"/>
  <c r="T3655" i="1"/>
  <c r="K3656" i="1"/>
  <c r="L3656" i="1"/>
  <c r="Q3656" i="1"/>
  <c r="R3656" i="1"/>
  <c r="S3656" i="1"/>
  <c r="T3656" i="1"/>
  <c r="K3657" i="1"/>
  <c r="L3657" i="1"/>
  <c r="Q3657" i="1"/>
  <c r="R3657" i="1"/>
  <c r="S3657" i="1"/>
  <c r="T3657" i="1"/>
  <c r="K3658" i="1"/>
  <c r="L3658" i="1"/>
  <c r="Q3658" i="1"/>
  <c r="R3658" i="1"/>
  <c r="S3658" i="1"/>
  <c r="T3658" i="1"/>
  <c r="K3659" i="1"/>
  <c r="L3659" i="1"/>
  <c r="Q3659" i="1"/>
  <c r="R3659" i="1"/>
  <c r="S3659" i="1"/>
  <c r="T3659" i="1"/>
  <c r="K3660" i="1"/>
  <c r="L3660" i="1"/>
  <c r="Q3660" i="1"/>
  <c r="R3660" i="1"/>
  <c r="S3660" i="1"/>
  <c r="T3660" i="1"/>
  <c r="K3661" i="1"/>
  <c r="L3661" i="1"/>
  <c r="Q3661" i="1"/>
  <c r="R3661" i="1"/>
  <c r="S3661" i="1"/>
  <c r="T3661" i="1"/>
  <c r="K3662" i="1"/>
  <c r="L3662" i="1"/>
  <c r="Q3662" i="1"/>
  <c r="R3662" i="1"/>
  <c r="S3662" i="1"/>
  <c r="T3662" i="1"/>
  <c r="K3663" i="1"/>
  <c r="L3663" i="1"/>
  <c r="Q3663" i="1"/>
  <c r="R3663" i="1"/>
  <c r="S3663" i="1"/>
  <c r="T3663" i="1"/>
  <c r="K3664" i="1"/>
  <c r="L3664" i="1"/>
  <c r="Q3664" i="1"/>
  <c r="R3664" i="1"/>
  <c r="S3664" i="1"/>
  <c r="T3664" i="1"/>
  <c r="K3665" i="1"/>
  <c r="L3665" i="1"/>
  <c r="Q3665" i="1"/>
  <c r="R3665" i="1"/>
  <c r="S3665" i="1"/>
  <c r="T3665" i="1"/>
  <c r="K3666" i="1"/>
  <c r="L3666" i="1"/>
  <c r="Q3666" i="1"/>
  <c r="R3666" i="1"/>
  <c r="S3666" i="1"/>
  <c r="T3666" i="1"/>
  <c r="K3667" i="1"/>
  <c r="L3667" i="1"/>
  <c r="Q3667" i="1"/>
  <c r="R3667" i="1"/>
  <c r="S3667" i="1"/>
  <c r="T3667" i="1"/>
  <c r="K3668" i="1"/>
  <c r="L3668" i="1"/>
  <c r="Q3668" i="1"/>
  <c r="R3668" i="1"/>
  <c r="S3668" i="1"/>
  <c r="T3668" i="1"/>
  <c r="K3669" i="1"/>
  <c r="L3669" i="1"/>
  <c r="Q3669" i="1"/>
  <c r="R3669" i="1"/>
  <c r="S3669" i="1"/>
  <c r="T3669" i="1"/>
  <c r="K3670" i="1"/>
  <c r="L3670" i="1"/>
  <c r="Q3670" i="1"/>
  <c r="R3670" i="1"/>
  <c r="S3670" i="1"/>
  <c r="T3670" i="1"/>
  <c r="K3671" i="1"/>
  <c r="L3671" i="1"/>
  <c r="Q3671" i="1"/>
  <c r="R3671" i="1"/>
  <c r="S3671" i="1"/>
  <c r="T3671" i="1"/>
  <c r="K3672" i="1"/>
  <c r="L3672" i="1"/>
  <c r="Q3672" i="1"/>
  <c r="R3672" i="1"/>
  <c r="S3672" i="1"/>
  <c r="T3672" i="1"/>
  <c r="K3673" i="1"/>
  <c r="L3673" i="1"/>
  <c r="Q3673" i="1"/>
  <c r="R3673" i="1"/>
  <c r="S3673" i="1"/>
  <c r="T3673" i="1"/>
  <c r="K3674" i="1"/>
  <c r="L3674" i="1"/>
  <c r="Q3674" i="1"/>
  <c r="R3674" i="1"/>
  <c r="S3674" i="1"/>
  <c r="T3674" i="1"/>
  <c r="K3675" i="1"/>
  <c r="L3675" i="1"/>
  <c r="Q3675" i="1"/>
  <c r="R3675" i="1"/>
  <c r="S3675" i="1"/>
  <c r="T3675" i="1"/>
  <c r="K3676" i="1"/>
  <c r="L3676" i="1"/>
  <c r="Q3676" i="1"/>
  <c r="R3676" i="1"/>
  <c r="S3676" i="1"/>
  <c r="T3676" i="1"/>
  <c r="K3677" i="1"/>
  <c r="L3677" i="1"/>
  <c r="Q3677" i="1"/>
  <c r="R3677" i="1"/>
  <c r="S3677" i="1"/>
  <c r="T3677" i="1"/>
  <c r="K3678" i="1"/>
  <c r="L3678" i="1"/>
  <c r="Q3678" i="1"/>
  <c r="R3678" i="1"/>
  <c r="S3678" i="1"/>
  <c r="T3678" i="1"/>
  <c r="K3679" i="1"/>
  <c r="L3679" i="1"/>
  <c r="Q3679" i="1"/>
  <c r="R3679" i="1"/>
  <c r="S3679" i="1"/>
  <c r="T3679" i="1"/>
  <c r="K3680" i="1"/>
  <c r="L3680" i="1"/>
  <c r="Q3680" i="1"/>
  <c r="R3680" i="1"/>
  <c r="S3680" i="1"/>
  <c r="T3680" i="1"/>
  <c r="K3681" i="1"/>
  <c r="L3681" i="1"/>
  <c r="Q3681" i="1"/>
  <c r="R3681" i="1"/>
  <c r="S3681" i="1"/>
  <c r="T3681" i="1"/>
  <c r="K3682" i="1"/>
  <c r="L3682" i="1"/>
  <c r="Q3682" i="1"/>
  <c r="R3682" i="1"/>
  <c r="S3682" i="1"/>
  <c r="T3682" i="1"/>
  <c r="K3683" i="1"/>
  <c r="L3683" i="1"/>
  <c r="Q3683" i="1"/>
  <c r="R3683" i="1"/>
  <c r="S3683" i="1"/>
  <c r="T3683" i="1"/>
  <c r="K3684" i="1"/>
  <c r="L3684" i="1"/>
  <c r="Q3684" i="1"/>
  <c r="R3684" i="1"/>
  <c r="S3684" i="1"/>
  <c r="T3684" i="1"/>
  <c r="K3685" i="1"/>
  <c r="L3685" i="1"/>
  <c r="Q3685" i="1"/>
  <c r="R3685" i="1"/>
  <c r="S3685" i="1"/>
  <c r="T3685" i="1"/>
  <c r="K3686" i="1"/>
  <c r="L3686" i="1"/>
  <c r="Q3686" i="1"/>
  <c r="R3686" i="1"/>
  <c r="S3686" i="1"/>
  <c r="T3686" i="1"/>
  <c r="K3687" i="1"/>
  <c r="L3687" i="1"/>
  <c r="Q3687" i="1"/>
  <c r="R3687" i="1"/>
  <c r="S3687" i="1"/>
  <c r="T3687" i="1"/>
  <c r="K3688" i="1"/>
  <c r="L3688" i="1"/>
  <c r="Q3688" i="1"/>
  <c r="R3688" i="1"/>
  <c r="S3688" i="1"/>
  <c r="T3688" i="1"/>
  <c r="K3689" i="1"/>
  <c r="L3689" i="1"/>
  <c r="Q3689" i="1"/>
  <c r="R3689" i="1"/>
  <c r="S3689" i="1"/>
  <c r="T3689" i="1"/>
  <c r="K3690" i="1"/>
  <c r="L3690" i="1"/>
  <c r="Q3690" i="1"/>
  <c r="R3690" i="1"/>
  <c r="S3690" i="1"/>
  <c r="T3690" i="1"/>
  <c r="K3691" i="1"/>
  <c r="L3691" i="1"/>
  <c r="Q3691" i="1"/>
  <c r="R3691" i="1"/>
  <c r="S3691" i="1"/>
  <c r="T3691" i="1"/>
  <c r="K3692" i="1"/>
  <c r="L3692" i="1"/>
  <c r="Q3692" i="1"/>
  <c r="R3692" i="1"/>
  <c r="S3692" i="1"/>
  <c r="T3692" i="1"/>
  <c r="K3693" i="1"/>
  <c r="L3693" i="1"/>
  <c r="Q3693" i="1"/>
  <c r="R3693" i="1"/>
  <c r="S3693" i="1"/>
  <c r="T3693" i="1"/>
  <c r="K3694" i="1"/>
  <c r="L3694" i="1"/>
  <c r="Q3694" i="1"/>
  <c r="R3694" i="1"/>
  <c r="S3694" i="1"/>
  <c r="T3694" i="1"/>
  <c r="K3695" i="1"/>
  <c r="L3695" i="1"/>
  <c r="Q3695" i="1"/>
  <c r="R3695" i="1"/>
  <c r="S3695" i="1"/>
  <c r="T3695" i="1"/>
  <c r="K3696" i="1"/>
  <c r="L3696" i="1"/>
  <c r="Q3696" i="1"/>
  <c r="R3696" i="1"/>
  <c r="S3696" i="1"/>
  <c r="T3696" i="1"/>
  <c r="K3697" i="1"/>
  <c r="L3697" i="1"/>
  <c r="Q3697" i="1"/>
  <c r="R3697" i="1"/>
  <c r="S3697" i="1"/>
  <c r="T3697" i="1"/>
  <c r="K3698" i="1"/>
  <c r="L3698" i="1"/>
  <c r="Q3698" i="1"/>
  <c r="R3698" i="1"/>
  <c r="S3698" i="1"/>
  <c r="T3698" i="1"/>
  <c r="K3699" i="1"/>
  <c r="L3699" i="1"/>
  <c r="Q3699" i="1"/>
  <c r="R3699" i="1"/>
  <c r="S3699" i="1"/>
  <c r="T3699" i="1"/>
  <c r="K3700" i="1"/>
  <c r="L3700" i="1"/>
  <c r="Q3700" i="1"/>
  <c r="R3700" i="1"/>
  <c r="S3700" i="1"/>
  <c r="T3700" i="1"/>
  <c r="K3701" i="1"/>
  <c r="L3701" i="1"/>
  <c r="Q3701" i="1"/>
  <c r="R3701" i="1"/>
  <c r="S3701" i="1"/>
  <c r="T3701" i="1"/>
  <c r="K3702" i="1"/>
  <c r="L3702" i="1"/>
  <c r="Q3702" i="1"/>
  <c r="R3702" i="1"/>
  <c r="S3702" i="1"/>
  <c r="T3702" i="1"/>
  <c r="K3703" i="1"/>
  <c r="L3703" i="1"/>
  <c r="Q3703" i="1"/>
  <c r="R3703" i="1"/>
  <c r="S3703" i="1"/>
  <c r="T3703" i="1"/>
  <c r="K3704" i="1"/>
  <c r="L3704" i="1"/>
  <c r="Q3704" i="1"/>
  <c r="R3704" i="1"/>
  <c r="S3704" i="1"/>
  <c r="T3704" i="1"/>
  <c r="K3705" i="1"/>
  <c r="L3705" i="1"/>
  <c r="Q3705" i="1"/>
  <c r="R3705" i="1"/>
  <c r="S3705" i="1"/>
  <c r="T3705" i="1"/>
  <c r="K3706" i="1"/>
  <c r="L3706" i="1"/>
  <c r="Q3706" i="1"/>
  <c r="R3706" i="1"/>
  <c r="S3706" i="1"/>
  <c r="T3706" i="1"/>
  <c r="K3707" i="1"/>
  <c r="L3707" i="1"/>
  <c r="Q3707" i="1"/>
  <c r="R3707" i="1"/>
  <c r="S3707" i="1"/>
  <c r="T3707" i="1"/>
  <c r="K3708" i="1"/>
  <c r="L3708" i="1"/>
  <c r="Q3708" i="1"/>
  <c r="R3708" i="1"/>
  <c r="S3708" i="1"/>
  <c r="T3708" i="1"/>
  <c r="K3709" i="1"/>
  <c r="L3709" i="1"/>
  <c r="Q3709" i="1"/>
  <c r="R3709" i="1"/>
  <c r="S3709" i="1"/>
  <c r="T3709" i="1"/>
  <c r="K3710" i="1"/>
  <c r="L3710" i="1"/>
  <c r="Q3710" i="1"/>
  <c r="R3710" i="1"/>
  <c r="S3710" i="1"/>
  <c r="T3710" i="1"/>
  <c r="K3711" i="1"/>
  <c r="L3711" i="1"/>
  <c r="Q3711" i="1"/>
  <c r="R3711" i="1"/>
  <c r="S3711" i="1"/>
  <c r="T3711" i="1"/>
  <c r="K3712" i="1"/>
  <c r="L3712" i="1"/>
  <c r="Q3712" i="1"/>
  <c r="R3712" i="1"/>
  <c r="S3712" i="1"/>
  <c r="T3712" i="1"/>
  <c r="K3713" i="1"/>
  <c r="L3713" i="1"/>
  <c r="Q3713" i="1"/>
  <c r="R3713" i="1"/>
  <c r="S3713" i="1"/>
  <c r="T3713" i="1"/>
  <c r="K3714" i="1"/>
  <c r="L3714" i="1"/>
  <c r="Q3714" i="1"/>
  <c r="R3714" i="1"/>
  <c r="S3714" i="1"/>
  <c r="T3714" i="1"/>
  <c r="K3715" i="1"/>
  <c r="L3715" i="1"/>
  <c r="Q3715" i="1"/>
  <c r="R3715" i="1"/>
  <c r="S3715" i="1"/>
  <c r="T3715" i="1"/>
  <c r="K3716" i="1"/>
  <c r="L3716" i="1"/>
  <c r="Q3716" i="1"/>
  <c r="R3716" i="1"/>
  <c r="S3716" i="1"/>
  <c r="T3716" i="1"/>
  <c r="K3717" i="1"/>
  <c r="L3717" i="1"/>
  <c r="Q3717" i="1"/>
  <c r="R3717" i="1"/>
  <c r="S3717" i="1"/>
  <c r="T3717" i="1"/>
  <c r="K3718" i="1"/>
  <c r="L3718" i="1"/>
  <c r="Q3718" i="1"/>
  <c r="R3718" i="1"/>
  <c r="S3718" i="1"/>
  <c r="T3718" i="1"/>
  <c r="K3719" i="1"/>
  <c r="L3719" i="1"/>
  <c r="Q3719" i="1"/>
  <c r="R3719" i="1"/>
  <c r="S3719" i="1"/>
  <c r="T3719" i="1"/>
  <c r="K3720" i="1"/>
  <c r="L3720" i="1"/>
  <c r="Q3720" i="1"/>
  <c r="R3720" i="1"/>
  <c r="S3720" i="1"/>
  <c r="T3720" i="1"/>
  <c r="K3721" i="1"/>
  <c r="L3721" i="1"/>
  <c r="Q3721" i="1"/>
  <c r="R3721" i="1"/>
  <c r="S3721" i="1"/>
  <c r="T3721" i="1"/>
  <c r="K3722" i="1"/>
  <c r="L3722" i="1"/>
  <c r="Q3722" i="1"/>
  <c r="R3722" i="1"/>
  <c r="S3722" i="1"/>
  <c r="T3722" i="1"/>
  <c r="K3723" i="1"/>
  <c r="L3723" i="1"/>
  <c r="Q3723" i="1"/>
  <c r="R3723" i="1"/>
  <c r="S3723" i="1"/>
  <c r="T3723" i="1"/>
  <c r="K3724" i="1"/>
  <c r="L3724" i="1"/>
  <c r="Q3724" i="1"/>
  <c r="R3724" i="1"/>
  <c r="S3724" i="1"/>
  <c r="T3724" i="1"/>
  <c r="K3725" i="1"/>
  <c r="L3725" i="1"/>
  <c r="Q3725" i="1"/>
  <c r="R3725" i="1"/>
  <c r="S3725" i="1"/>
  <c r="T3725" i="1"/>
  <c r="K3726" i="1"/>
  <c r="L3726" i="1"/>
  <c r="Q3726" i="1"/>
  <c r="R3726" i="1"/>
  <c r="S3726" i="1"/>
  <c r="T3726" i="1"/>
  <c r="K3727" i="1"/>
  <c r="L3727" i="1"/>
  <c r="Q3727" i="1"/>
  <c r="R3727" i="1"/>
  <c r="S3727" i="1"/>
  <c r="T3727" i="1"/>
  <c r="K3728" i="1"/>
  <c r="L3728" i="1"/>
  <c r="Q3728" i="1"/>
  <c r="R3728" i="1"/>
  <c r="S3728" i="1"/>
  <c r="T3728" i="1"/>
  <c r="K3729" i="1"/>
  <c r="L3729" i="1"/>
  <c r="Q3729" i="1"/>
  <c r="R3729" i="1"/>
  <c r="S3729" i="1"/>
  <c r="T3729" i="1"/>
  <c r="K3730" i="1"/>
  <c r="L3730" i="1"/>
  <c r="Q3730" i="1"/>
  <c r="R3730" i="1"/>
  <c r="S3730" i="1"/>
  <c r="T3730" i="1"/>
  <c r="K3731" i="1"/>
  <c r="L3731" i="1"/>
  <c r="Q3731" i="1"/>
  <c r="R3731" i="1"/>
  <c r="S3731" i="1"/>
  <c r="T3731" i="1"/>
  <c r="K3732" i="1"/>
  <c r="L3732" i="1"/>
  <c r="Q3732" i="1"/>
  <c r="R3732" i="1"/>
  <c r="S3732" i="1"/>
  <c r="T3732" i="1"/>
  <c r="K3733" i="1"/>
  <c r="L3733" i="1"/>
  <c r="Q3733" i="1"/>
  <c r="R3733" i="1"/>
  <c r="S3733" i="1"/>
  <c r="T3733" i="1"/>
  <c r="K3734" i="1"/>
  <c r="L3734" i="1"/>
  <c r="Q3734" i="1"/>
  <c r="R3734" i="1"/>
  <c r="S3734" i="1"/>
  <c r="T3734" i="1"/>
  <c r="K3735" i="1"/>
  <c r="L3735" i="1"/>
  <c r="Q3735" i="1"/>
  <c r="R3735" i="1"/>
  <c r="S3735" i="1"/>
  <c r="T3735" i="1"/>
  <c r="K3736" i="1"/>
  <c r="L3736" i="1"/>
  <c r="Q3736" i="1"/>
  <c r="R3736" i="1"/>
  <c r="S3736" i="1"/>
  <c r="T3736" i="1"/>
  <c r="K3737" i="1"/>
  <c r="L3737" i="1"/>
  <c r="Q3737" i="1"/>
  <c r="R3737" i="1"/>
  <c r="S3737" i="1"/>
  <c r="T3737" i="1"/>
  <c r="K3738" i="1"/>
  <c r="L3738" i="1"/>
  <c r="Q3738" i="1"/>
  <c r="R3738" i="1"/>
  <c r="S3738" i="1"/>
  <c r="T3738" i="1"/>
  <c r="K3739" i="1"/>
  <c r="L3739" i="1"/>
  <c r="Q3739" i="1"/>
  <c r="R3739" i="1"/>
  <c r="S3739" i="1"/>
  <c r="T3739" i="1"/>
  <c r="K3740" i="1"/>
  <c r="L3740" i="1"/>
  <c r="Q3740" i="1"/>
  <c r="R3740" i="1"/>
  <c r="S3740" i="1"/>
  <c r="T3740" i="1"/>
  <c r="K3741" i="1"/>
  <c r="L3741" i="1"/>
  <c r="Q3741" i="1"/>
  <c r="R3741" i="1"/>
  <c r="S3741" i="1"/>
  <c r="T3741" i="1"/>
  <c r="K3742" i="1"/>
  <c r="L3742" i="1"/>
  <c r="Q3742" i="1"/>
  <c r="R3742" i="1"/>
  <c r="S3742" i="1"/>
  <c r="T3742" i="1"/>
  <c r="K3743" i="1"/>
  <c r="L3743" i="1"/>
  <c r="Q3743" i="1"/>
  <c r="R3743" i="1"/>
  <c r="S3743" i="1"/>
  <c r="T3743" i="1"/>
  <c r="K3744" i="1"/>
  <c r="L3744" i="1"/>
  <c r="Q3744" i="1"/>
  <c r="R3744" i="1"/>
  <c r="S3744" i="1"/>
  <c r="T3744" i="1"/>
  <c r="K3745" i="1"/>
  <c r="L3745" i="1"/>
  <c r="Q3745" i="1"/>
  <c r="R3745" i="1"/>
  <c r="S3745" i="1"/>
  <c r="T3745" i="1"/>
  <c r="K3746" i="1"/>
  <c r="L3746" i="1"/>
  <c r="Q3746" i="1"/>
  <c r="R3746" i="1"/>
  <c r="S3746" i="1"/>
  <c r="T3746" i="1"/>
  <c r="K3747" i="1"/>
  <c r="L3747" i="1"/>
  <c r="Q3747" i="1"/>
  <c r="R3747" i="1"/>
  <c r="S3747" i="1"/>
  <c r="T3747" i="1"/>
  <c r="K3748" i="1"/>
  <c r="L3748" i="1"/>
  <c r="Q3748" i="1"/>
  <c r="R3748" i="1"/>
  <c r="S3748" i="1"/>
  <c r="T3748" i="1"/>
  <c r="K3749" i="1"/>
  <c r="L3749" i="1"/>
  <c r="Q3749" i="1"/>
  <c r="R3749" i="1"/>
  <c r="S3749" i="1"/>
  <c r="T3749" i="1"/>
  <c r="K3750" i="1"/>
  <c r="L3750" i="1"/>
  <c r="Q3750" i="1"/>
  <c r="R3750" i="1"/>
  <c r="S3750" i="1"/>
  <c r="T3750" i="1"/>
  <c r="K3751" i="1"/>
  <c r="L3751" i="1"/>
  <c r="Q3751" i="1"/>
  <c r="R3751" i="1"/>
  <c r="S3751" i="1"/>
  <c r="T3751" i="1"/>
  <c r="K3752" i="1"/>
  <c r="L3752" i="1"/>
  <c r="Q3752" i="1"/>
  <c r="R3752" i="1"/>
  <c r="S3752" i="1"/>
  <c r="T3752" i="1"/>
  <c r="K3753" i="1"/>
  <c r="L3753" i="1"/>
  <c r="Q3753" i="1"/>
  <c r="R3753" i="1"/>
  <c r="S3753" i="1"/>
  <c r="T3753" i="1"/>
  <c r="K3754" i="1"/>
  <c r="L3754" i="1"/>
  <c r="Q3754" i="1"/>
  <c r="R3754" i="1"/>
  <c r="S3754" i="1"/>
  <c r="T3754" i="1"/>
  <c r="K3755" i="1"/>
  <c r="L3755" i="1"/>
  <c r="Q3755" i="1"/>
  <c r="R3755" i="1"/>
  <c r="S3755" i="1"/>
  <c r="T3755" i="1"/>
  <c r="K3756" i="1"/>
  <c r="L3756" i="1"/>
  <c r="Q3756" i="1"/>
  <c r="R3756" i="1"/>
  <c r="S3756" i="1"/>
  <c r="T3756" i="1"/>
  <c r="K3757" i="1"/>
  <c r="L3757" i="1"/>
  <c r="Q3757" i="1"/>
  <c r="R3757" i="1"/>
  <c r="S3757" i="1"/>
  <c r="T3757" i="1"/>
  <c r="K3758" i="1"/>
  <c r="L3758" i="1"/>
  <c r="Q3758" i="1"/>
  <c r="R3758" i="1"/>
  <c r="S3758" i="1"/>
  <c r="T3758" i="1"/>
  <c r="K3759" i="1"/>
  <c r="L3759" i="1"/>
  <c r="Q3759" i="1"/>
  <c r="R3759" i="1"/>
  <c r="S3759" i="1"/>
  <c r="T3759" i="1"/>
  <c r="K3760" i="1"/>
  <c r="L3760" i="1"/>
  <c r="Q3760" i="1"/>
  <c r="R3760" i="1"/>
  <c r="S3760" i="1"/>
  <c r="T3760" i="1"/>
  <c r="K3761" i="1"/>
  <c r="L3761" i="1"/>
  <c r="Q3761" i="1"/>
  <c r="R3761" i="1"/>
  <c r="S3761" i="1"/>
  <c r="T3761" i="1"/>
  <c r="K3762" i="1"/>
  <c r="L3762" i="1"/>
  <c r="Q3762" i="1"/>
  <c r="R3762" i="1"/>
  <c r="S3762" i="1"/>
  <c r="T3762" i="1"/>
  <c r="K3763" i="1"/>
  <c r="L3763" i="1"/>
  <c r="Q3763" i="1"/>
  <c r="R3763" i="1"/>
  <c r="S3763" i="1"/>
  <c r="T3763" i="1"/>
  <c r="K3764" i="1"/>
  <c r="L3764" i="1"/>
  <c r="Q3764" i="1"/>
  <c r="R3764" i="1"/>
  <c r="S3764" i="1"/>
  <c r="T3764" i="1"/>
  <c r="K3765" i="1"/>
  <c r="L3765" i="1"/>
  <c r="Q3765" i="1"/>
  <c r="R3765" i="1"/>
  <c r="S3765" i="1"/>
  <c r="T3765" i="1"/>
  <c r="K3766" i="1"/>
  <c r="L3766" i="1"/>
  <c r="Q3766" i="1"/>
  <c r="R3766" i="1"/>
  <c r="S3766" i="1"/>
  <c r="T3766" i="1"/>
  <c r="K3767" i="1"/>
  <c r="L3767" i="1"/>
  <c r="Q3767" i="1"/>
  <c r="R3767" i="1"/>
  <c r="S3767" i="1"/>
  <c r="T3767" i="1"/>
  <c r="K3768" i="1"/>
  <c r="L3768" i="1"/>
  <c r="Q3768" i="1"/>
  <c r="R3768" i="1"/>
  <c r="S3768" i="1"/>
  <c r="T3768" i="1"/>
  <c r="K3769" i="1"/>
  <c r="L3769" i="1"/>
  <c r="Q3769" i="1"/>
  <c r="R3769" i="1"/>
  <c r="S3769" i="1"/>
  <c r="T3769" i="1"/>
  <c r="K3770" i="1"/>
  <c r="L3770" i="1"/>
  <c r="Q3770" i="1"/>
  <c r="R3770" i="1"/>
  <c r="S3770" i="1"/>
  <c r="T3770" i="1"/>
  <c r="K3771" i="1"/>
  <c r="L3771" i="1"/>
  <c r="Q3771" i="1"/>
  <c r="R3771" i="1"/>
  <c r="S3771" i="1"/>
  <c r="T3771" i="1"/>
  <c r="K3772" i="1"/>
  <c r="L3772" i="1"/>
  <c r="Q3772" i="1"/>
  <c r="R3772" i="1"/>
  <c r="S3772" i="1"/>
  <c r="T3772" i="1"/>
  <c r="K3773" i="1"/>
  <c r="L3773" i="1"/>
  <c r="Q3773" i="1"/>
  <c r="R3773" i="1"/>
  <c r="S3773" i="1"/>
  <c r="T3773" i="1"/>
  <c r="K3774" i="1"/>
  <c r="L3774" i="1"/>
  <c r="Q3774" i="1"/>
  <c r="R3774" i="1"/>
  <c r="S3774" i="1"/>
  <c r="T3774" i="1"/>
  <c r="K3775" i="1"/>
  <c r="L3775" i="1"/>
  <c r="Q3775" i="1"/>
  <c r="R3775" i="1"/>
  <c r="S3775" i="1"/>
  <c r="T3775" i="1"/>
  <c r="K3776" i="1"/>
  <c r="L3776" i="1"/>
  <c r="Q3776" i="1"/>
  <c r="R3776" i="1"/>
  <c r="S3776" i="1"/>
  <c r="T3776" i="1"/>
  <c r="K3777" i="1"/>
  <c r="L3777" i="1"/>
  <c r="Q3777" i="1"/>
  <c r="R3777" i="1"/>
  <c r="S3777" i="1"/>
  <c r="T3777" i="1"/>
  <c r="K3778" i="1"/>
  <c r="L3778" i="1"/>
  <c r="Q3778" i="1"/>
  <c r="R3778" i="1"/>
  <c r="S3778" i="1"/>
  <c r="T3778" i="1"/>
  <c r="K3779" i="1"/>
  <c r="L3779" i="1"/>
  <c r="Q3779" i="1"/>
  <c r="R3779" i="1"/>
  <c r="S3779" i="1"/>
  <c r="T3779" i="1"/>
  <c r="K3780" i="1"/>
  <c r="L3780" i="1"/>
  <c r="Q3780" i="1"/>
  <c r="R3780" i="1"/>
  <c r="S3780" i="1"/>
  <c r="T3780" i="1"/>
  <c r="K3781" i="1"/>
  <c r="L3781" i="1"/>
  <c r="Q3781" i="1"/>
  <c r="R3781" i="1"/>
  <c r="S3781" i="1"/>
  <c r="T3781" i="1"/>
  <c r="K3782" i="1"/>
  <c r="L3782" i="1"/>
  <c r="Q3782" i="1"/>
  <c r="R3782" i="1"/>
  <c r="S3782" i="1"/>
  <c r="T3782" i="1"/>
  <c r="K3783" i="1"/>
  <c r="L3783" i="1"/>
  <c r="Q3783" i="1"/>
  <c r="R3783" i="1"/>
  <c r="S3783" i="1"/>
  <c r="T3783" i="1"/>
  <c r="K3784" i="1"/>
  <c r="L3784" i="1"/>
  <c r="Q3784" i="1"/>
  <c r="R3784" i="1"/>
  <c r="S3784" i="1"/>
  <c r="T3784" i="1"/>
  <c r="K3785" i="1"/>
  <c r="L3785" i="1"/>
  <c r="Q3785" i="1"/>
  <c r="R3785" i="1"/>
  <c r="S3785" i="1"/>
  <c r="T3785" i="1"/>
  <c r="K3786" i="1"/>
  <c r="L3786" i="1"/>
  <c r="Q3786" i="1"/>
  <c r="R3786" i="1"/>
  <c r="S3786" i="1"/>
  <c r="T3786" i="1"/>
  <c r="K3787" i="1"/>
  <c r="L3787" i="1"/>
  <c r="Q3787" i="1"/>
  <c r="R3787" i="1"/>
  <c r="S3787" i="1"/>
  <c r="T3787" i="1"/>
  <c r="K3788" i="1"/>
  <c r="L3788" i="1"/>
  <c r="Q3788" i="1"/>
  <c r="R3788" i="1"/>
  <c r="S3788" i="1"/>
  <c r="T3788" i="1"/>
  <c r="K3789" i="1"/>
  <c r="L3789" i="1"/>
  <c r="Q3789" i="1"/>
  <c r="R3789" i="1"/>
  <c r="S3789" i="1"/>
  <c r="T3789" i="1"/>
  <c r="K3790" i="1"/>
  <c r="L3790" i="1"/>
  <c r="Q3790" i="1"/>
  <c r="R3790" i="1"/>
  <c r="S3790" i="1"/>
  <c r="T3790" i="1"/>
  <c r="K3791" i="1"/>
  <c r="L3791" i="1"/>
  <c r="Q3791" i="1"/>
  <c r="R3791" i="1"/>
  <c r="S3791" i="1"/>
  <c r="T3791" i="1"/>
  <c r="K3792" i="1"/>
  <c r="L3792" i="1"/>
  <c r="Q3792" i="1"/>
  <c r="R3792" i="1"/>
  <c r="S3792" i="1"/>
  <c r="T3792" i="1"/>
  <c r="K3793" i="1"/>
  <c r="L3793" i="1"/>
  <c r="Q3793" i="1"/>
  <c r="R3793" i="1"/>
  <c r="S3793" i="1"/>
  <c r="T3793" i="1"/>
  <c r="K3794" i="1"/>
  <c r="L3794" i="1"/>
  <c r="Q3794" i="1"/>
  <c r="R3794" i="1"/>
  <c r="S3794" i="1"/>
  <c r="T3794" i="1"/>
  <c r="K3795" i="1"/>
  <c r="L3795" i="1"/>
  <c r="Q3795" i="1"/>
  <c r="R3795" i="1"/>
  <c r="S3795" i="1"/>
  <c r="T3795" i="1"/>
  <c r="K3796" i="1"/>
  <c r="L3796" i="1"/>
  <c r="Q3796" i="1"/>
  <c r="R3796" i="1"/>
  <c r="S3796" i="1"/>
  <c r="T3796" i="1"/>
  <c r="K3797" i="1"/>
  <c r="L3797" i="1"/>
  <c r="Q3797" i="1"/>
  <c r="R3797" i="1"/>
  <c r="S3797" i="1"/>
  <c r="T3797" i="1"/>
  <c r="K3798" i="1"/>
  <c r="L3798" i="1"/>
  <c r="Q3798" i="1"/>
  <c r="R3798" i="1"/>
  <c r="S3798" i="1"/>
  <c r="T3798" i="1"/>
  <c r="K3799" i="1"/>
  <c r="L3799" i="1"/>
  <c r="Q3799" i="1"/>
  <c r="R3799" i="1"/>
  <c r="S3799" i="1"/>
  <c r="T3799" i="1"/>
  <c r="K3800" i="1"/>
  <c r="L3800" i="1"/>
  <c r="Q3800" i="1"/>
  <c r="R3800" i="1"/>
  <c r="S3800" i="1"/>
  <c r="T3800" i="1"/>
  <c r="K3801" i="1"/>
  <c r="L3801" i="1"/>
  <c r="Q3801" i="1"/>
  <c r="R3801" i="1"/>
  <c r="S3801" i="1"/>
  <c r="T3801" i="1"/>
  <c r="K3802" i="1"/>
  <c r="L3802" i="1"/>
  <c r="Q3802" i="1"/>
  <c r="R3802" i="1"/>
  <c r="S3802" i="1"/>
  <c r="T3802" i="1"/>
  <c r="K3803" i="1"/>
  <c r="L3803" i="1"/>
  <c r="Q3803" i="1"/>
  <c r="R3803" i="1"/>
  <c r="S3803" i="1"/>
  <c r="T3803" i="1"/>
  <c r="K3804" i="1"/>
  <c r="L3804" i="1"/>
  <c r="Q3804" i="1"/>
  <c r="R3804" i="1"/>
  <c r="S3804" i="1"/>
  <c r="T3804" i="1"/>
  <c r="K3805" i="1"/>
  <c r="L3805" i="1"/>
  <c r="Q3805" i="1"/>
  <c r="R3805" i="1"/>
  <c r="S3805" i="1"/>
  <c r="T3805" i="1"/>
  <c r="K3806" i="1"/>
  <c r="L3806" i="1"/>
  <c r="Q3806" i="1"/>
  <c r="R3806" i="1"/>
  <c r="S3806" i="1"/>
  <c r="T3806" i="1"/>
  <c r="K3807" i="1"/>
  <c r="L3807" i="1"/>
  <c r="Q3807" i="1"/>
  <c r="R3807" i="1"/>
  <c r="S3807" i="1"/>
  <c r="T3807" i="1"/>
  <c r="K3808" i="1"/>
  <c r="L3808" i="1"/>
  <c r="Q3808" i="1"/>
  <c r="R3808" i="1"/>
  <c r="S3808" i="1"/>
  <c r="T3808" i="1"/>
  <c r="K3809" i="1"/>
  <c r="L3809" i="1"/>
  <c r="Q3809" i="1"/>
  <c r="R3809" i="1"/>
  <c r="S3809" i="1"/>
  <c r="T3809" i="1"/>
  <c r="K3810" i="1"/>
  <c r="L3810" i="1"/>
  <c r="Q3810" i="1"/>
  <c r="R3810" i="1"/>
  <c r="S3810" i="1"/>
  <c r="T3810" i="1"/>
  <c r="K3811" i="1"/>
  <c r="L3811" i="1"/>
  <c r="Q3811" i="1"/>
  <c r="R3811" i="1"/>
  <c r="S3811" i="1"/>
  <c r="T3811" i="1"/>
  <c r="K3812" i="1"/>
  <c r="L3812" i="1"/>
  <c r="Q3812" i="1"/>
  <c r="R3812" i="1"/>
  <c r="S3812" i="1"/>
  <c r="T3812" i="1"/>
  <c r="K3813" i="1"/>
  <c r="L3813" i="1"/>
  <c r="Q3813" i="1"/>
  <c r="R3813" i="1"/>
  <c r="S3813" i="1"/>
  <c r="T3813" i="1"/>
  <c r="K3814" i="1"/>
  <c r="L3814" i="1"/>
  <c r="Q3814" i="1"/>
  <c r="R3814" i="1"/>
  <c r="S3814" i="1"/>
  <c r="T3814" i="1"/>
  <c r="K3815" i="1"/>
  <c r="L3815" i="1"/>
  <c r="Q3815" i="1"/>
  <c r="R3815" i="1"/>
  <c r="S3815" i="1"/>
  <c r="T3815" i="1"/>
  <c r="K3816" i="1"/>
  <c r="L3816" i="1"/>
  <c r="Q3816" i="1"/>
  <c r="R3816" i="1"/>
  <c r="S3816" i="1"/>
  <c r="T3816" i="1"/>
  <c r="K3817" i="1"/>
  <c r="L3817" i="1"/>
  <c r="Q3817" i="1"/>
  <c r="R3817" i="1"/>
  <c r="S3817" i="1"/>
  <c r="T3817" i="1"/>
  <c r="K3818" i="1"/>
  <c r="L3818" i="1"/>
  <c r="Q3818" i="1"/>
  <c r="R3818" i="1"/>
  <c r="S3818" i="1"/>
  <c r="T3818" i="1"/>
  <c r="K3819" i="1"/>
  <c r="L3819" i="1"/>
  <c r="Q3819" i="1"/>
  <c r="R3819" i="1"/>
  <c r="S3819" i="1"/>
  <c r="T3819" i="1"/>
  <c r="K3820" i="1"/>
  <c r="L3820" i="1"/>
  <c r="Q3820" i="1"/>
  <c r="R3820" i="1"/>
  <c r="S3820" i="1"/>
  <c r="T3820" i="1"/>
  <c r="K3821" i="1"/>
  <c r="L3821" i="1"/>
  <c r="Q3821" i="1"/>
  <c r="R3821" i="1"/>
  <c r="S3821" i="1"/>
  <c r="T3821" i="1"/>
  <c r="K3822" i="1"/>
  <c r="L3822" i="1"/>
  <c r="Q3822" i="1"/>
  <c r="R3822" i="1"/>
  <c r="S3822" i="1"/>
  <c r="T3822" i="1"/>
  <c r="K3823" i="1"/>
  <c r="L3823" i="1"/>
  <c r="Q3823" i="1"/>
  <c r="R3823" i="1"/>
  <c r="S3823" i="1"/>
  <c r="T3823" i="1"/>
  <c r="K3824" i="1"/>
  <c r="L3824" i="1"/>
  <c r="Q3824" i="1"/>
  <c r="R3824" i="1"/>
  <c r="S3824" i="1"/>
  <c r="T3824" i="1"/>
  <c r="K3825" i="1"/>
  <c r="L3825" i="1"/>
  <c r="Q3825" i="1"/>
  <c r="R3825" i="1"/>
  <c r="S3825" i="1"/>
  <c r="T3825" i="1"/>
  <c r="K3826" i="1"/>
  <c r="L3826" i="1"/>
  <c r="Q3826" i="1"/>
  <c r="R3826" i="1"/>
  <c r="S3826" i="1"/>
  <c r="T3826" i="1"/>
  <c r="K3827" i="1"/>
  <c r="L3827" i="1"/>
  <c r="Q3827" i="1"/>
  <c r="R3827" i="1"/>
  <c r="S3827" i="1"/>
  <c r="T3827" i="1"/>
  <c r="K3828" i="1"/>
  <c r="L3828" i="1"/>
  <c r="Q3828" i="1"/>
  <c r="R3828" i="1"/>
  <c r="S3828" i="1"/>
  <c r="T3828" i="1"/>
  <c r="K3829" i="1"/>
  <c r="L3829" i="1"/>
  <c r="Q3829" i="1"/>
  <c r="R3829" i="1"/>
  <c r="S3829" i="1"/>
  <c r="T3829" i="1"/>
  <c r="K3830" i="1"/>
  <c r="L3830" i="1"/>
  <c r="Q3830" i="1"/>
  <c r="R3830" i="1"/>
  <c r="S3830" i="1"/>
  <c r="T3830" i="1"/>
  <c r="K3831" i="1"/>
  <c r="L3831" i="1"/>
  <c r="Q3831" i="1"/>
  <c r="R3831" i="1"/>
  <c r="S3831" i="1"/>
  <c r="T3831" i="1"/>
  <c r="K3832" i="1"/>
  <c r="L3832" i="1"/>
  <c r="Q3832" i="1"/>
  <c r="R3832" i="1"/>
  <c r="S3832" i="1"/>
  <c r="T3832" i="1"/>
  <c r="K3833" i="1"/>
  <c r="L3833" i="1"/>
  <c r="Q3833" i="1"/>
  <c r="R3833" i="1"/>
  <c r="S3833" i="1"/>
  <c r="T3833" i="1"/>
  <c r="K3834" i="1"/>
  <c r="L3834" i="1"/>
  <c r="Q3834" i="1"/>
  <c r="R3834" i="1"/>
  <c r="S3834" i="1"/>
  <c r="T3834" i="1"/>
  <c r="K3835" i="1"/>
  <c r="L3835" i="1"/>
  <c r="Q3835" i="1"/>
  <c r="R3835" i="1"/>
  <c r="S3835" i="1"/>
  <c r="T3835" i="1"/>
  <c r="K3836" i="1"/>
  <c r="L3836" i="1"/>
  <c r="Q3836" i="1"/>
  <c r="R3836" i="1"/>
  <c r="S3836" i="1"/>
  <c r="T3836" i="1"/>
  <c r="K3837" i="1"/>
  <c r="L3837" i="1"/>
  <c r="Q3837" i="1"/>
  <c r="R3837" i="1"/>
  <c r="S3837" i="1"/>
  <c r="T3837" i="1"/>
  <c r="K3838" i="1"/>
  <c r="L3838" i="1"/>
  <c r="Q3838" i="1"/>
  <c r="R3838" i="1"/>
  <c r="S3838" i="1"/>
  <c r="T3838" i="1"/>
  <c r="K3839" i="1"/>
  <c r="L3839" i="1"/>
  <c r="Q3839" i="1"/>
  <c r="R3839" i="1"/>
  <c r="S3839" i="1"/>
  <c r="T3839" i="1"/>
  <c r="K3840" i="1"/>
  <c r="L3840" i="1"/>
  <c r="Q3840" i="1"/>
  <c r="R3840" i="1"/>
  <c r="S3840" i="1"/>
  <c r="T3840" i="1"/>
  <c r="K3841" i="1"/>
  <c r="L3841" i="1"/>
  <c r="Q3841" i="1"/>
  <c r="R3841" i="1"/>
  <c r="S3841" i="1"/>
  <c r="T3841" i="1"/>
  <c r="K3842" i="1"/>
  <c r="L3842" i="1"/>
  <c r="Q3842" i="1"/>
  <c r="R3842" i="1"/>
  <c r="S3842" i="1"/>
  <c r="T3842" i="1"/>
  <c r="K3843" i="1"/>
  <c r="L3843" i="1"/>
  <c r="Q3843" i="1"/>
  <c r="R3843" i="1"/>
  <c r="S3843" i="1"/>
  <c r="T3843" i="1"/>
  <c r="K3844" i="1"/>
  <c r="L3844" i="1"/>
  <c r="Q3844" i="1"/>
  <c r="R3844" i="1"/>
  <c r="S3844" i="1"/>
  <c r="T3844" i="1"/>
  <c r="K3845" i="1"/>
  <c r="L3845" i="1"/>
  <c r="Q3845" i="1"/>
  <c r="R3845" i="1"/>
  <c r="S3845" i="1"/>
  <c r="T3845" i="1"/>
  <c r="K3846" i="1"/>
  <c r="L3846" i="1"/>
  <c r="Q3846" i="1"/>
  <c r="R3846" i="1"/>
  <c r="S3846" i="1"/>
  <c r="T3846" i="1"/>
  <c r="K3847" i="1"/>
  <c r="L3847" i="1"/>
  <c r="Q3847" i="1"/>
  <c r="R3847" i="1"/>
  <c r="S3847" i="1"/>
  <c r="T3847" i="1"/>
  <c r="K3848" i="1"/>
  <c r="L3848" i="1"/>
  <c r="Q3848" i="1"/>
  <c r="R3848" i="1"/>
  <c r="S3848" i="1"/>
  <c r="T3848" i="1"/>
  <c r="K3849" i="1"/>
  <c r="L3849" i="1"/>
  <c r="Q3849" i="1"/>
  <c r="R3849" i="1"/>
  <c r="S3849" i="1"/>
  <c r="T3849" i="1"/>
  <c r="K3850" i="1"/>
  <c r="L3850" i="1"/>
  <c r="Q3850" i="1"/>
  <c r="R3850" i="1"/>
  <c r="S3850" i="1"/>
  <c r="T3850" i="1"/>
  <c r="K3851" i="1"/>
  <c r="L3851" i="1"/>
  <c r="Q3851" i="1"/>
  <c r="R3851" i="1"/>
  <c r="S3851" i="1"/>
  <c r="T3851" i="1"/>
  <c r="K3852" i="1"/>
  <c r="L3852" i="1"/>
  <c r="Q3852" i="1"/>
  <c r="R3852" i="1"/>
  <c r="S3852" i="1"/>
  <c r="T3852" i="1"/>
  <c r="K3853" i="1"/>
  <c r="L3853" i="1"/>
  <c r="Q3853" i="1"/>
  <c r="R3853" i="1"/>
  <c r="S3853" i="1"/>
  <c r="T3853" i="1"/>
  <c r="K3854" i="1"/>
  <c r="L3854" i="1"/>
  <c r="Q3854" i="1"/>
  <c r="R3854" i="1"/>
  <c r="S3854" i="1"/>
  <c r="T3854" i="1"/>
  <c r="K3855" i="1"/>
  <c r="L3855" i="1"/>
  <c r="Q3855" i="1"/>
  <c r="R3855" i="1"/>
  <c r="S3855" i="1"/>
  <c r="T3855" i="1"/>
  <c r="K3856" i="1"/>
  <c r="L3856" i="1"/>
  <c r="Q3856" i="1"/>
  <c r="R3856" i="1"/>
  <c r="S3856" i="1"/>
  <c r="T3856" i="1"/>
  <c r="K3857" i="1"/>
  <c r="L3857" i="1"/>
  <c r="Q3857" i="1"/>
  <c r="R3857" i="1"/>
  <c r="S3857" i="1"/>
  <c r="T3857" i="1"/>
  <c r="K3858" i="1"/>
  <c r="L3858" i="1"/>
  <c r="Q3858" i="1"/>
  <c r="R3858" i="1"/>
  <c r="S3858" i="1"/>
  <c r="T3858" i="1"/>
  <c r="K3859" i="1"/>
  <c r="L3859" i="1"/>
  <c r="Q3859" i="1"/>
  <c r="R3859" i="1"/>
  <c r="S3859" i="1"/>
  <c r="T3859" i="1"/>
  <c r="K3860" i="1"/>
  <c r="L3860" i="1"/>
  <c r="Q3860" i="1"/>
  <c r="R3860" i="1"/>
  <c r="S3860" i="1"/>
  <c r="T3860" i="1"/>
  <c r="K3861" i="1"/>
  <c r="L3861" i="1"/>
  <c r="Q3861" i="1"/>
  <c r="R3861" i="1"/>
  <c r="S3861" i="1"/>
  <c r="T3861" i="1"/>
  <c r="K3862" i="1"/>
  <c r="L3862" i="1"/>
  <c r="Q3862" i="1"/>
  <c r="R3862" i="1"/>
  <c r="S3862" i="1"/>
  <c r="T3862" i="1"/>
  <c r="K3863" i="1"/>
  <c r="L3863" i="1"/>
  <c r="Q3863" i="1"/>
  <c r="R3863" i="1"/>
  <c r="S3863" i="1"/>
  <c r="T3863" i="1"/>
  <c r="K3864" i="1"/>
  <c r="L3864" i="1"/>
  <c r="Q3864" i="1"/>
  <c r="R3864" i="1"/>
  <c r="S3864" i="1"/>
  <c r="T3864" i="1"/>
  <c r="K3865" i="1"/>
  <c r="L3865" i="1"/>
  <c r="Q3865" i="1"/>
  <c r="R3865" i="1"/>
  <c r="S3865" i="1"/>
  <c r="T3865" i="1"/>
  <c r="K3866" i="1"/>
  <c r="L3866" i="1"/>
  <c r="Q3866" i="1"/>
  <c r="R3866" i="1"/>
  <c r="S3866" i="1"/>
  <c r="T3866" i="1"/>
  <c r="K3867" i="1"/>
  <c r="L3867" i="1"/>
  <c r="Q3867" i="1"/>
  <c r="R3867" i="1"/>
  <c r="S3867" i="1"/>
  <c r="T3867" i="1"/>
  <c r="K3868" i="1"/>
  <c r="L3868" i="1"/>
  <c r="Q3868" i="1"/>
  <c r="R3868" i="1"/>
  <c r="S3868" i="1"/>
  <c r="T3868" i="1"/>
  <c r="K3869" i="1"/>
  <c r="L3869" i="1"/>
  <c r="Q3869" i="1"/>
  <c r="R3869" i="1"/>
  <c r="S3869" i="1"/>
  <c r="T3869" i="1"/>
  <c r="K3870" i="1"/>
  <c r="L3870" i="1"/>
  <c r="Q3870" i="1"/>
  <c r="R3870" i="1"/>
  <c r="S3870" i="1"/>
  <c r="T3870" i="1"/>
  <c r="K3871" i="1"/>
  <c r="L3871" i="1"/>
  <c r="Q3871" i="1"/>
  <c r="R3871" i="1"/>
  <c r="S3871" i="1"/>
  <c r="T3871" i="1"/>
  <c r="K3872" i="1"/>
  <c r="L3872" i="1"/>
  <c r="Q3872" i="1"/>
  <c r="R3872" i="1"/>
  <c r="S3872" i="1"/>
  <c r="T3872" i="1"/>
  <c r="K3873" i="1"/>
  <c r="L3873" i="1"/>
  <c r="Q3873" i="1"/>
  <c r="R3873" i="1"/>
  <c r="S3873" i="1"/>
  <c r="T3873" i="1"/>
  <c r="K3874" i="1"/>
  <c r="L3874" i="1"/>
  <c r="Q3874" i="1"/>
  <c r="R3874" i="1"/>
  <c r="S3874" i="1"/>
  <c r="T3874" i="1"/>
  <c r="K3875" i="1"/>
  <c r="L3875" i="1"/>
  <c r="Q3875" i="1"/>
  <c r="R3875" i="1"/>
  <c r="S3875" i="1"/>
  <c r="T3875" i="1"/>
  <c r="K3876" i="1"/>
  <c r="L3876" i="1"/>
  <c r="Q3876" i="1"/>
  <c r="R3876" i="1"/>
  <c r="S3876" i="1"/>
  <c r="T3876" i="1"/>
  <c r="K3877" i="1"/>
  <c r="L3877" i="1"/>
  <c r="Q3877" i="1"/>
  <c r="R3877" i="1"/>
  <c r="S3877" i="1"/>
  <c r="T3877" i="1"/>
  <c r="K3878" i="1"/>
  <c r="L3878" i="1"/>
  <c r="Q3878" i="1"/>
  <c r="R3878" i="1"/>
  <c r="S3878" i="1"/>
  <c r="T3878" i="1"/>
  <c r="K3879" i="1"/>
  <c r="L3879" i="1"/>
  <c r="Q3879" i="1"/>
  <c r="R3879" i="1"/>
  <c r="S3879" i="1"/>
  <c r="T3879" i="1"/>
  <c r="K3880" i="1"/>
  <c r="L3880" i="1"/>
  <c r="Q3880" i="1"/>
  <c r="R3880" i="1"/>
  <c r="S3880" i="1"/>
  <c r="T3880" i="1"/>
  <c r="K3881" i="1"/>
  <c r="L3881" i="1"/>
  <c r="Q3881" i="1"/>
  <c r="R3881" i="1"/>
  <c r="S3881" i="1"/>
  <c r="T3881" i="1"/>
  <c r="K3882" i="1"/>
  <c r="L3882" i="1"/>
  <c r="Q3882" i="1"/>
  <c r="R3882" i="1"/>
  <c r="S3882" i="1"/>
  <c r="T3882" i="1"/>
  <c r="K3883" i="1"/>
  <c r="L3883" i="1"/>
  <c r="Q3883" i="1"/>
  <c r="R3883" i="1"/>
  <c r="S3883" i="1"/>
  <c r="T3883" i="1"/>
  <c r="K3884" i="1"/>
  <c r="L3884" i="1"/>
  <c r="Q3884" i="1"/>
  <c r="R3884" i="1"/>
  <c r="S3884" i="1"/>
  <c r="T3884" i="1"/>
  <c r="K3885" i="1"/>
  <c r="L3885" i="1"/>
  <c r="Q3885" i="1"/>
  <c r="R3885" i="1"/>
  <c r="S3885" i="1"/>
  <c r="T3885" i="1"/>
  <c r="K3886" i="1"/>
  <c r="L3886" i="1"/>
  <c r="Q3886" i="1"/>
  <c r="R3886" i="1"/>
  <c r="S3886" i="1"/>
  <c r="T3886" i="1"/>
  <c r="K3887" i="1"/>
  <c r="L3887" i="1"/>
  <c r="Q3887" i="1"/>
  <c r="R3887" i="1"/>
  <c r="S3887" i="1"/>
  <c r="T3887" i="1"/>
  <c r="K3888" i="1"/>
  <c r="L3888" i="1"/>
  <c r="Q3888" i="1"/>
  <c r="R3888" i="1"/>
  <c r="S3888" i="1"/>
  <c r="T3888" i="1"/>
  <c r="K3889" i="1"/>
  <c r="L3889" i="1"/>
  <c r="Q3889" i="1"/>
  <c r="R3889" i="1"/>
  <c r="S3889" i="1"/>
  <c r="T3889" i="1"/>
  <c r="K3890" i="1"/>
  <c r="L3890" i="1"/>
  <c r="Q3890" i="1"/>
  <c r="R3890" i="1"/>
  <c r="S3890" i="1"/>
  <c r="T3890" i="1"/>
  <c r="K3891" i="1"/>
  <c r="L3891" i="1"/>
  <c r="Q3891" i="1"/>
  <c r="R3891" i="1"/>
  <c r="S3891" i="1"/>
  <c r="T3891" i="1"/>
  <c r="K3892" i="1"/>
  <c r="L3892" i="1"/>
  <c r="Q3892" i="1"/>
  <c r="R3892" i="1"/>
  <c r="S3892" i="1"/>
  <c r="T3892" i="1"/>
  <c r="K3893" i="1"/>
  <c r="L3893" i="1"/>
  <c r="Q3893" i="1"/>
  <c r="R3893" i="1"/>
  <c r="S3893" i="1"/>
  <c r="T3893" i="1"/>
  <c r="K3894" i="1"/>
  <c r="L3894" i="1"/>
  <c r="Q3894" i="1"/>
  <c r="R3894" i="1"/>
  <c r="S3894" i="1"/>
  <c r="T3894" i="1"/>
  <c r="K3895" i="1"/>
  <c r="L3895" i="1"/>
  <c r="Q3895" i="1"/>
  <c r="R3895" i="1"/>
  <c r="S3895" i="1"/>
  <c r="T3895" i="1"/>
  <c r="K3896" i="1"/>
  <c r="L3896" i="1"/>
  <c r="Q3896" i="1"/>
  <c r="R3896" i="1"/>
  <c r="S3896" i="1"/>
  <c r="T3896" i="1"/>
  <c r="K3897" i="1"/>
  <c r="L3897" i="1"/>
  <c r="Q3897" i="1"/>
  <c r="R3897" i="1"/>
  <c r="S3897" i="1"/>
  <c r="T3897" i="1"/>
  <c r="K3898" i="1"/>
  <c r="L3898" i="1"/>
  <c r="Q3898" i="1"/>
  <c r="R3898" i="1"/>
  <c r="S3898" i="1"/>
  <c r="T3898" i="1"/>
  <c r="K3899" i="1"/>
  <c r="L3899" i="1"/>
  <c r="Q3899" i="1"/>
  <c r="R3899" i="1"/>
  <c r="S3899" i="1"/>
  <c r="T3899" i="1"/>
  <c r="K3900" i="1"/>
  <c r="L3900" i="1"/>
  <c r="Q3900" i="1"/>
  <c r="R3900" i="1"/>
  <c r="S3900" i="1"/>
  <c r="T3900" i="1"/>
  <c r="K3901" i="1"/>
  <c r="L3901" i="1"/>
  <c r="Q3901" i="1"/>
  <c r="R3901" i="1"/>
  <c r="S3901" i="1"/>
  <c r="T3901" i="1"/>
  <c r="K3902" i="1"/>
  <c r="L3902" i="1"/>
  <c r="Q3902" i="1"/>
  <c r="R3902" i="1"/>
  <c r="S3902" i="1"/>
  <c r="T3902" i="1"/>
  <c r="K3903" i="1"/>
  <c r="L3903" i="1"/>
  <c r="Q3903" i="1"/>
  <c r="R3903" i="1"/>
  <c r="S3903" i="1"/>
  <c r="T3903" i="1"/>
  <c r="K3904" i="1"/>
  <c r="L3904" i="1"/>
  <c r="Q3904" i="1"/>
  <c r="R3904" i="1"/>
  <c r="S3904" i="1"/>
  <c r="T3904" i="1"/>
  <c r="K3905" i="1"/>
  <c r="L3905" i="1"/>
  <c r="Q3905" i="1"/>
  <c r="R3905" i="1"/>
  <c r="S3905" i="1"/>
  <c r="T3905" i="1"/>
  <c r="K3906" i="1"/>
  <c r="L3906" i="1"/>
  <c r="Q3906" i="1"/>
  <c r="R3906" i="1"/>
  <c r="S3906" i="1"/>
  <c r="T3906" i="1"/>
  <c r="K3907" i="1"/>
  <c r="L3907" i="1"/>
  <c r="Q3907" i="1"/>
  <c r="R3907" i="1"/>
  <c r="S3907" i="1"/>
  <c r="T3907" i="1"/>
  <c r="K3908" i="1"/>
  <c r="L3908" i="1"/>
  <c r="Q3908" i="1"/>
  <c r="R3908" i="1"/>
  <c r="S3908" i="1"/>
  <c r="T3908" i="1"/>
  <c r="K3909" i="1"/>
  <c r="L3909" i="1"/>
  <c r="Q3909" i="1"/>
  <c r="R3909" i="1"/>
  <c r="S3909" i="1"/>
  <c r="T3909" i="1"/>
  <c r="K3910" i="1"/>
  <c r="L3910" i="1"/>
  <c r="Q3910" i="1"/>
  <c r="R3910" i="1"/>
  <c r="S3910" i="1"/>
  <c r="T3910" i="1"/>
  <c r="K3911" i="1"/>
  <c r="L3911" i="1"/>
  <c r="Q3911" i="1"/>
  <c r="R3911" i="1"/>
  <c r="S3911" i="1"/>
  <c r="T3911" i="1"/>
  <c r="K3912" i="1"/>
  <c r="L3912" i="1"/>
  <c r="Q3912" i="1"/>
  <c r="R3912" i="1"/>
  <c r="S3912" i="1"/>
  <c r="T3912" i="1"/>
  <c r="K3913" i="1"/>
  <c r="L3913" i="1"/>
  <c r="Q3913" i="1"/>
  <c r="R3913" i="1"/>
  <c r="S3913" i="1"/>
  <c r="T3913" i="1"/>
  <c r="K3914" i="1"/>
  <c r="L3914" i="1"/>
  <c r="Q3914" i="1"/>
  <c r="R3914" i="1"/>
  <c r="S3914" i="1"/>
  <c r="T3914" i="1"/>
  <c r="K3915" i="1"/>
  <c r="L3915" i="1"/>
  <c r="Q3915" i="1"/>
  <c r="R3915" i="1"/>
  <c r="S3915" i="1"/>
  <c r="T3915" i="1"/>
  <c r="K3916" i="1"/>
  <c r="L3916" i="1"/>
  <c r="Q3916" i="1"/>
  <c r="R3916" i="1"/>
  <c r="S3916" i="1"/>
  <c r="T3916" i="1"/>
  <c r="K3917" i="1"/>
  <c r="L3917" i="1"/>
  <c r="Q3917" i="1"/>
  <c r="R3917" i="1"/>
  <c r="S3917" i="1"/>
  <c r="T3917" i="1"/>
  <c r="K3918" i="1"/>
  <c r="L3918" i="1"/>
  <c r="Q3918" i="1"/>
  <c r="R3918" i="1"/>
  <c r="S3918" i="1"/>
  <c r="T3918" i="1"/>
  <c r="K3919" i="1"/>
  <c r="L3919" i="1"/>
  <c r="Q3919" i="1"/>
  <c r="R3919" i="1"/>
  <c r="S3919" i="1"/>
  <c r="T3919" i="1"/>
  <c r="K3920" i="1"/>
  <c r="L3920" i="1"/>
  <c r="Q3920" i="1"/>
  <c r="R3920" i="1"/>
  <c r="S3920" i="1"/>
  <c r="T3920" i="1"/>
  <c r="K3921" i="1"/>
  <c r="L3921" i="1"/>
  <c r="Q3921" i="1"/>
  <c r="R3921" i="1"/>
  <c r="S3921" i="1"/>
  <c r="T3921" i="1"/>
  <c r="K3922" i="1"/>
  <c r="L3922" i="1"/>
  <c r="Q3922" i="1"/>
  <c r="R3922" i="1"/>
  <c r="S3922" i="1"/>
  <c r="T3922" i="1"/>
  <c r="K3923" i="1"/>
  <c r="L3923" i="1"/>
  <c r="Q3923" i="1"/>
  <c r="R3923" i="1"/>
  <c r="S3923" i="1"/>
  <c r="T3923" i="1"/>
  <c r="K3924" i="1"/>
  <c r="L3924" i="1"/>
  <c r="Q3924" i="1"/>
  <c r="R3924" i="1"/>
  <c r="S3924" i="1"/>
  <c r="T3924" i="1"/>
  <c r="K3925" i="1"/>
  <c r="L3925" i="1"/>
  <c r="Q3925" i="1"/>
  <c r="R3925" i="1"/>
  <c r="S3925" i="1"/>
  <c r="T3925" i="1"/>
  <c r="K3926" i="1"/>
  <c r="L3926" i="1"/>
  <c r="Q3926" i="1"/>
  <c r="R3926" i="1"/>
  <c r="S3926" i="1"/>
  <c r="T3926" i="1"/>
  <c r="K3927" i="1"/>
  <c r="L3927" i="1"/>
  <c r="Q3927" i="1"/>
  <c r="R3927" i="1"/>
  <c r="S3927" i="1"/>
  <c r="T3927" i="1"/>
  <c r="K3928" i="1"/>
  <c r="L3928" i="1"/>
  <c r="Q3928" i="1"/>
  <c r="R3928" i="1"/>
  <c r="S3928" i="1"/>
  <c r="T3928" i="1"/>
  <c r="K3929" i="1"/>
  <c r="L3929" i="1"/>
  <c r="Q3929" i="1"/>
  <c r="R3929" i="1"/>
  <c r="S3929" i="1"/>
  <c r="T3929" i="1"/>
  <c r="K3930" i="1"/>
  <c r="L3930" i="1"/>
  <c r="Q3930" i="1"/>
  <c r="R3930" i="1"/>
  <c r="S3930" i="1"/>
  <c r="T3930" i="1"/>
  <c r="K3931" i="1"/>
  <c r="L3931" i="1"/>
  <c r="Q3931" i="1"/>
  <c r="R3931" i="1"/>
  <c r="S3931" i="1"/>
  <c r="T3931" i="1"/>
  <c r="K3932" i="1"/>
  <c r="L3932" i="1"/>
  <c r="Q3932" i="1"/>
  <c r="R3932" i="1"/>
  <c r="S3932" i="1"/>
  <c r="T3932" i="1"/>
  <c r="K3933" i="1"/>
  <c r="L3933" i="1"/>
  <c r="Q3933" i="1"/>
  <c r="R3933" i="1"/>
  <c r="S3933" i="1"/>
  <c r="T3933" i="1"/>
  <c r="K3934" i="1"/>
  <c r="L3934" i="1"/>
  <c r="Q3934" i="1"/>
  <c r="R3934" i="1"/>
  <c r="S3934" i="1"/>
  <c r="T3934" i="1"/>
  <c r="K3935" i="1"/>
  <c r="L3935" i="1"/>
  <c r="Q3935" i="1"/>
  <c r="R3935" i="1"/>
  <c r="S3935" i="1"/>
  <c r="T3935" i="1"/>
  <c r="K3936" i="1"/>
  <c r="L3936" i="1"/>
  <c r="Q3936" i="1"/>
  <c r="R3936" i="1"/>
  <c r="S3936" i="1"/>
  <c r="T3936" i="1"/>
  <c r="K3937" i="1"/>
  <c r="L3937" i="1"/>
  <c r="Q3937" i="1"/>
  <c r="R3937" i="1"/>
  <c r="S3937" i="1"/>
  <c r="T3937" i="1"/>
  <c r="K3938" i="1"/>
  <c r="L3938" i="1"/>
  <c r="Q3938" i="1"/>
  <c r="R3938" i="1"/>
  <c r="S3938" i="1"/>
  <c r="T3938" i="1"/>
  <c r="K3939" i="1"/>
  <c r="L3939" i="1"/>
  <c r="Q3939" i="1"/>
  <c r="R3939" i="1"/>
  <c r="S3939" i="1"/>
  <c r="T3939" i="1"/>
  <c r="K3940" i="1"/>
  <c r="L3940" i="1"/>
  <c r="Q3940" i="1"/>
  <c r="R3940" i="1"/>
  <c r="S3940" i="1"/>
  <c r="T3940" i="1"/>
  <c r="K3941" i="1"/>
  <c r="L3941" i="1"/>
  <c r="Q3941" i="1"/>
  <c r="R3941" i="1"/>
  <c r="S3941" i="1"/>
  <c r="T3941" i="1"/>
  <c r="K3942" i="1"/>
  <c r="L3942" i="1"/>
  <c r="Q3942" i="1"/>
  <c r="R3942" i="1"/>
  <c r="S3942" i="1"/>
  <c r="T3942" i="1"/>
  <c r="K3943" i="1"/>
  <c r="L3943" i="1"/>
  <c r="Q3943" i="1"/>
  <c r="R3943" i="1"/>
  <c r="S3943" i="1"/>
  <c r="T3943" i="1"/>
  <c r="K3944" i="1"/>
  <c r="L3944" i="1"/>
  <c r="Q3944" i="1"/>
  <c r="R3944" i="1"/>
  <c r="S3944" i="1"/>
  <c r="T3944" i="1"/>
  <c r="K3945" i="1"/>
  <c r="L3945" i="1"/>
  <c r="Q3945" i="1"/>
  <c r="R3945" i="1"/>
  <c r="S3945" i="1"/>
  <c r="T3945" i="1"/>
  <c r="K3946" i="1"/>
  <c r="L3946" i="1"/>
  <c r="Q3946" i="1"/>
  <c r="R3946" i="1"/>
  <c r="S3946" i="1"/>
  <c r="T3946" i="1"/>
  <c r="K3947" i="1"/>
  <c r="L3947" i="1"/>
  <c r="Q3947" i="1"/>
  <c r="R3947" i="1"/>
  <c r="S3947" i="1"/>
  <c r="T3947" i="1"/>
  <c r="K3948" i="1"/>
  <c r="L3948" i="1"/>
  <c r="Q3948" i="1"/>
  <c r="R3948" i="1"/>
  <c r="S3948" i="1"/>
  <c r="T3948" i="1"/>
  <c r="K3949" i="1"/>
  <c r="L3949" i="1"/>
  <c r="Q3949" i="1"/>
  <c r="R3949" i="1"/>
  <c r="S3949" i="1"/>
  <c r="T3949" i="1"/>
  <c r="K3950" i="1"/>
  <c r="L3950" i="1"/>
  <c r="Q3950" i="1"/>
  <c r="R3950" i="1"/>
  <c r="S3950" i="1"/>
  <c r="T3950" i="1"/>
  <c r="K3951" i="1"/>
  <c r="L3951" i="1"/>
  <c r="Q3951" i="1"/>
  <c r="R3951" i="1"/>
  <c r="S3951" i="1"/>
  <c r="T3951" i="1"/>
  <c r="K3952" i="1"/>
  <c r="L3952" i="1"/>
  <c r="Q3952" i="1"/>
  <c r="R3952" i="1"/>
  <c r="S3952" i="1"/>
  <c r="T3952" i="1"/>
  <c r="K3953" i="1"/>
  <c r="L3953" i="1"/>
  <c r="Q3953" i="1"/>
  <c r="R3953" i="1"/>
  <c r="S3953" i="1"/>
  <c r="T3953" i="1"/>
  <c r="K3954" i="1"/>
  <c r="L3954" i="1"/>
  <c r="Q3954" i="1"/>
  <c r="R3954" i="1"/>
  <c r="S3954" i="1"/>
  <c r="T3954" i="1"/>
  <c r="K3955" i="1"/>
  <c r="L3955" i="1"/>
  <c r="Q3955" i="1"/>
  <c r="R3955" i="1"/>
  <c r="S3955" i="1"/>
  <c r="T3955" i="1"/>
  <c r="K3956" i="1"/>
  <c r="L3956" i="1"/>
  <c r="Q3956" i="1"/>
  <c r="R3956" i="1"/>
  <c r="S3956" i="1"/>
  <c r="T3956" i="1"/>
  <c r="K3957" i="1"/>
  <c r="L3957" i="1"/>
  <c r="Q3957" i="1"/>
  <c r="R3957" i="1"/>
  <c r="S3957" i="1"/>
  <c r="T3957" i="1"/>
  <c r="K3958" i="1"/>
  <c r="L3958" i="1"/>
  <c r="Q3958" i="1"/>
  <c r="R3958" i="1"/>
  <c r="S3958" i="1"/>
  <c r="T3958" i="1"/>
  <c r="K3959" i="1"/>
  <c r="L3959" i="1"/>
  <c r="Q3959" i="1"/>
  <c r="R3959" i="1"/>
  <c r="S3959" i="1"/>
  <c r="T3959" i="1"/>
  <c r="K3960" i="1"/>
  <c r="L3960" i="1"/>
  <c r="Q3960" i="1"/>
  <c r="R3960" i="1"/>
  <c r="S3960" i="1"/>
  <c r="T3960" i="1"/>
  <c r="K3961" i="1"/>
  <c r="L3961" i="1"/>
  <c r="Q3961" i="1"/>
  <c r="R3961" i="1"/>
  <c r="S3961" i="1"/>
  <c r="T3961" i="1"/>
  <c r="K3962" i="1"/>
  <c r="L3962" i="1"/>
  <c r="Q3962" i="1"/>
  <c r="R3962" i="1"/>
  <c r="S3962" i="1"/>
  <c r="T3962" i="1"/>
  <c r="K3963" i="1"/>
  <c r="L3963" i="1"/>
  <c r="Q3963" i="1"/>
  <c r="R3963" i="1"/>
  <c r="S3963" i="1"/>
  <c r="T3963" i="1"/>
  <c r="K3964" i="1"/>
  <c r="L3964" i="1"/>
  <c r="Q3964" i="1"/>
  <c r="R3964" i="1"/>
  <c r="S3964" i="1"/>
  <c r="T3964" i="1"/>
  <c r="K3965" i="1"/>
  <c r="L3965" i="1"/>
  <c r="Q3965" i="1"/>
  <c r="R3965" i="1"/>
  <c r="S3965" i="1"/>
  <c r="T3965" i="1"/>
  <c r="K3966" i="1"/>
  <c r="L3966" i="1"/>
  <c r="Q3966" i="1"/>
  <c r="R3966" i="1"/>
  <c r="S3966" i="1"/>
  <c r="T3966" i="1"/>
  <c r="K3967" i="1"/>
  <c r="L3967" i="1"/>
  <c r="Q3967" i="1"/>
  <c r="R3967" i="1"/>
  <c r="S3967" i="1"/>
  <c r="T3967" i="1"/>
  <c r="K3968" i="1"/>
  <c r="L3968" i="1"/>
  <c r="Q3968" i="1"/>
  <c r="R3968" i="1"/>
  <c r="S3968" i="1"/>
  <c r="T3968" i="1"/>
  <c r="K3969" i="1"/>
  <c r="L3969" i="1"/>
  <c r="Q3969" i="1"/>
  <c r="R3969" i="1"/>
  <c r="S3969" i="1"/>
  <c r="T3969" i="1"/>
  <c r="K3970" i="1"/>
  <c r="L3970" i="1"/>
  <c r="Q3970" i="1"/>
  <c r="R3970" i="1"/>
  <c r="S3970" i="1"/>
  <c r="T3970" i="1"/>
  <c r="K3971" i="1"/>
  <c r="L3971" i="1"/>
  <c r="Q3971" i="1"/>
  <c r="R3971" i="1"/>
  <c r="S3971" i="1"/>
  <c r="T3971" i="1"/>
  <c r="K3972" i="1"/>
  <c r="L3972" i="1"/>
  <c r="Q3972" i="1"/>
  <c r="R3972" i="1"/>
  <c r="S3972" i="1"/>
  <c r="T3972" i="1"/>
  <c r="K3973" i="1"/>
  <c r="L3973" i="1"/>
  <c r="Q3973" i="1"/>
  <c r="R3973" i="1"/>
  <c r="S3973" i="1"/>
  <c r="T3973" i="1"/>
  <c r="K3974" i="1"/>
  <c r="L3974" i="1"/>
  <c r="Q3974" i="1"/>
  <c r="R3974" i="1"/>
  <c r="S3974" i="1"/>
  <c r="T3974" i="1"/>
  <c r="K3975" i="1"/>
  <c r="L3975" i="1"/>
  <c r="Q3975" i="1"/>
  <c r="R3975" i="1"/>
  <c r="S3975" i="1"/>
  <c r="T3975" i="1"/>
  <c r="K3976" i="1"/>
  <c r="L3976" i="1"/>
  <c r="Q3976" i="1"/>
  <c r="R3976" i="1"/>
  <c r="S3976" i="1"/>
  <c r="T3976" i="1"/>
  <c r="K3977" i="1"/>
  <c r="L3977" i="1"/>
  <c r="Q3977" i="1"/>
  <c r="R3977" i="1"/>
  <c r="S3977" i="1"/>
  <c r="T3977" i="1"/>
  <c r="K3978" i="1"/>
  <c r="L3978" i="1"/>
  <c r="Q3978" i="1"/>
  <c r="R3978" i="1"/>
  <c r="S3978" i="1"/>
  <c r="T3978" i="1"/>
  <c r="K3979" i="1"/>
  <c r="L3979" i="1"/>
  <c r="Q3979" i="1"/>
  <c r="R3979" i="1"/>
  <c r="S3979" i="1"/>
  <c r="T3979" i="1"/>
  <c r="K3980" i="1"/>
  <c r="L3980" i="1"/>
  <c r="Q3980" i="1"/>
  <c r="R3980" i="1"/>
  <c r="S3980" i="1"/>
  <c r="T3980" i="1"/>
  <c r="K3981" i="1"/>
  <c r="L3981" i="1"/>
  <c r="Q3981" i="1"/>
  <c r="R3981" i="1"/>
  <c r="S3981" i="1"/>
  <c r="T3981" i="1"/>
  <c r="K3982" i="1"/>
  <c r="L3982" i="1"/>
  <c r="Q3982" i="1"/>
  <c r="R3982" i="1"/>
  <c r="S3982" i="1"/>
  <c r="T3982" i="1"/>
  <c r="K3983" i="1"/>
  <c r="L3983" i="1"/>
  <c r="Q3983" i="1"/>
  <c r="R3983" i="1"/>
  <c r="S3983" i="1"/>
  <c r="T3983" i="1"/>
  <c r="K3984" i="1"/>
  <c r="L3984" i="1"/>
  <c r="Q3984" i="1"/>
  <c r="R3984" i="1"/>
  <c r="S3984" i="1"/>
  <c r="T3984" i="1"/>
  <c r="K3985" i="1"/>
  <c r="L3985" i="1"/>
  <c r="Q3985" i="1"/>
  <c r="R3985" i="1"/>
  <c r="S3985" i="1"/>
  <c r="T3985" i="1"/>
  <c r="K3986" i="1"/>
  <c r="L3986" i="1"/>
  <c r="Q3986" i="1"/>
  <c r="R3986" i="1"/>
  <c r="S3986" i="1"/>
  <c r="T3986" i="1"/>
  <c r="K3987" i="1"/>
  <c r="L3987" i="1"/>
  <c r="Q3987" i="1"/>
  <c r="R3987" i="1"/>
  <c r="S3987" i="1"/>
  <c r="T3987" i="1"/>
  <c r="K3988" i="1"/>
  <c r="L3988" i="1"/>
  <c r="Q3988" i="1"/>
  <c r="R3988" i="1"/>
  <c r="S3988" i="1"/>
  <c r="T3988" i="1"/>
  <c r="K3989" i="1"/>
  <c r="L3989" i="1"/>
  <c r="Q3989" i="1"/>
  <c r="R3989" i="1"/>
  <c r="S3989" i="1"/>
  <c r="T3989" i="1"/>
  <c r="K3990" i="1"/>
  <c r="L3990" i="1"/>
  <c r="Q3990" i="1"/>
  <c r="R3990" i="1"/>
  <c r="S3990" i="1"/>
  <c r="T3990" i="1"/>
  <c r="K3991" i="1"/>
  <c r="L3991" i="1"/>
  <c r="Q3991" i="1"/>
  <c r="R3991" i="1"/>
  <c r="S3991" i="1"/>
  <c r="T3991" i="1"/>
  <c r="K3992" i="1"/>
  <c r="L3992" i="1"/>
  <c r="Q3992" i="1"/>
  <c r="R3992" i="1"/>
  <c r="S3992" i="1"/>
  <c r="T3992" i="1"/>
  <c r="K3993" i="1"/>
  <c r="L3993" i="1"/>
  <c r="Q3993" i="1"/>
  <c r="R3993" i="1"/>
  <c r="S3993" i="1"/>
  <c r="T3993" i="1"/>
  <c r="K3994" i="1"/>
  <c r="L3994" i="1"/>
  <c r="Q3994" i="1"/>
  <c r="R3994" i="1"/>
  <c r="S3994" i="1"/>
  <c r="T3994" i="1"/>
  <c r="K3995" i="1"/>
  <c r="L3995" i="1"/>
  <c r="Q3995" i="1"/>
  <c r="R3995" i="1"/>
  <c r="S3995" i="1"/>
  <c r="T3995" i="1"/>
  <c r="K3996" i="1"/>
  <c r="L3996" i="1"/>
  <c r="Q3996" i="1"/>
  <c r="R3996" i="1"/>
  <c r="S3996" i="1"/>
  <c r="T3996" i="1"/>
  <c r="K3997" i="1"/>
  <c r="L3997" i="1"/>
  <c r="Q3997" i="1"/>
  <c r="R3997" i="1"/>
  <c r="S3997" i="1"/>
  <c r="T3997" i="1"/>
  <c r="K3998" i="1"/>
  <c r="L3998" i="1"/>
  <c r="Q3998" i="1"/>
  <c r="R3998" i="1"/>
  <c r="S3998" i="1"/>
  <c r="T3998" i="1"/>
  <c r="K3999" i="1"/>
  <c r="L3999" i="1"/>
  <c r="Q3999" i="1"/>
  <c r="R3999" i="1"/>
  <c r="S3999" i="1"/>
  <c r="T3999" i="1"/>
  <c r="K4000" i="1"/>
  <c r="L4000" i="1"/>
  <c r="Q4000" i="1"/>
  <c r="R4000" i="1"/>
  <c r="S4000" i="1"/>
  <c r="T4000" i="1"/>
  <c r="K4001" i="1"/>
  <c r="L4001" i="1"/>
  <c r="Q4001" i="1"/>
  <c r="R4001" i="1"/>
  <c r="S4001" i="1"/>
  <c r="T4001" i="1"/>
  <c r="K4002" i="1"/>
  <c r="L4002" i="1"/>
  <c r="Q4002" i="1"/>
  <c r="R4002" i="1"/>
  <c r="S4002" i="1"/>
  <c r="T4002" i="1"/>
  <c r="K4003" i="1"/>
  <c r="L4003" i="1"/>
  <c r="Q4003" i="1"/>
  <c r="R4003" i="1"/>
  <c r="S4003" i="1"/>
  <c r="T4003" i="1"/>
  <c r="K4004" i="1"/>
  <c r="L4004" i="1"/>
  <c r="Q4004" i="1"/>
  <c r="R4004" i="1"/>
  <c r="S4004" i="1"/>
  <c r="T4004" i="1"/>
  <c r="K4005" i="1"/>
  <c r="L4005" i="1"/>
  <c r="Q4005" i="1"/>
  <c r="R4005" i="1"/>
  <c r="S4005" i="1"/>
  <c r="T4005" i="1"/>
  <c r="K4006" i="1"/>
  <c r="L4006" i="1"/>
  <c r="Q4006" i="1"/>
  <c r="R4006" i="1"/>
  <c r="S4006" i="1"/>
  <c r="T4006" i="1"/>
  <c r="K4007" i="1"/>
  <c r="L4007" i="1"/>
  <c r="Q4007" i="1"/>
  <c r="R4007" i="1"/>
  <c r="S4007" i="1"/>
  <c r="T4007" i="1"/>
  <c r="K4008" i="1"/>
  <c r="L4008" i="1"/>
  <c r="Q4008" i="1"/>
  <c r="R4008" i="1"/>
  <c r="S4008" i="1"/>
  <c r="T4008" i="1"/>
  <c r="K4009" i="1"/>
  <c r="L4009" i="1"/>
  <c r="Q4009" i="1"/>
  <c r="R4009" i="1"/>
  <c r="S4009" i="1"/>
  <c r="T4009" i="1"/>
  <c r="K4010" i="1"/>
  <c r="L4010" i="1"/>
  <c r="Q4010" i="1"/>
  <c r="R4010" i="1"/>
  <c r="S4010" i="1"/>
  <c r="T4010" i="1"/>
  <c r="K4011" i="1"/>
  <c r="L4011" i="1"/>
  <c r="Q4011" i="1"/>
  <c r="R4011" i="1"/>
  <c r="S4011" i="1"/>
  <c r="T4011" i="1"/>
  <c r="K4012" i="1"/>
  <c r="L4012" i="1"/>
  <c r="Q4012" i="1"/>
  <c r="R4012" i="1"/>
  <c r="S4012" i="1"/>
  <c r="T4012" i="1"/>
  <c r="K4013" i="1"/>
  <c r="L4013" i="1"/>
  <c r="Q4013" i="1"/>
  <c r="R4013" i="1"/>
  <c r="S4013" i="1"/>
  <c r="T4013" i="1"/>
  <c r="K4014" i="1"/>
  <c r="L4014" i="1"/>
  <c r="Q4014" i="1"/>
  <c r="R4014" i="1"/>
  <c r="S4014" i="1"/>
  <c r="T4014" i="1"/>
  <c r="K4015" i="1"/>
  <c r="L4015" i="1"/>
  <c r="Q4015" i="1"/>
  <c r="R4015" i="1"/>
  <c r="S4015" i="1"/>
  <c r="T4015" i="1"/>
  <c r="K4016" i="1"/>
  <c r="L4016" i="1"/>
  <c r="Q4016" i="1"/>
  <c r="R4016" i="1"/>
  <c r="S4016" i="1"/>
  <c r="T4016" i="1"/>
  <c r="K4017" i="1"/>
  <c r="L4017" i="1"/>
  <c r="Q4017" i="1"/>
  <c r="R4017" i="1"/>
  <c r="S4017" i="1"/>
  <c r="T4017" i="1"/>
  <c r="K4018" i="1"/>
  <c r="L4018" i="1"/>
  <c r="Q4018" i="1"/>
  <c r="R4018" i="1"/>
  <c r="S4018" i="1"/>
  <c r="T4018" i="1"/>
  <c r="K4019" i="1"/>
  <c r="L4019" i="1"/>
  <c r="Q4019" i="1"/>
  <c r="R4019" i="1"/>
  <c r="S4019" i="1"/>
  <c r="T4019" i="1"/>
  <c r="K4020" i="1"/>
  <c r="L4020" i="1"/>
  <c r="Q4020" i="1"/>
  <c r="R4020" i="1"/>
  <c r="S4020" i="1"/>
  <c r="T4020" i="1"/>
  <c r="K4021" i="1"/>
  <c r="L4021" i="1"/>
  <c r="Q4021" i="1"/>
  <c r="R4021" i="1"/>
  <c r="S4021" i="1"/>
  <c r="T4021" i="1"/>
  <c r="K4022" i="1"/>
  <c r="L4022" i="1"/>
  <c r="Q4022" i="1"/>
  <c r="R4022" i="1"/>
  <c r="S4022" i="1"/>
  <c r="T4022" i="1"/>
  <c r="K4023" i="1"/>
  <c r="L4023" i="1"/>
  <c r="Q4023" i="1"/>
  <c r="R4023" i="1"/>
  <c r="S4023" i="1"/>
  <c r="T4023" i="1"/>
  <c r="K4024" i="1"/>
  <c r="L4024" i="1"/>
  <c r="Q4024" i="1"/>
  <c r="R4024" i="1"/>
  <c r="S4024" i="1"/>
  <c r="T4024" i="1"/>
  <c r="K4025" i="1"/>
  <c r="L4025" i="1"/>
  <c r="Q4025" i="1"/>
  <c r="R4025" i="1"/>
  <c r="S4025" i="1"/>
  <c r="T4025" i="1"/>
  <c r="K4026" i="1"/>
  <c r="L4026" i="1"/>
  <c r="Q4026" i="1"/>
  <c r="R4026" i="1"/>
  <c r="S4026" i="1"/>
  <c r="T4026" i="1"/>
  <c r="K4027" i="1"/>
  <c r="L4027" i="1"/>
  <c r="Q4027" i="1"/>
  <c r="R4027" i="1"/>
  <c r="S4027" i="1"/>
  <c r="T4027" i="1"/>
  <c r="K4028" i="1"/>
  <c r="L4028" i="1"/>
  <c r="Q4028" i="1"/>
  <c r="R4028" i="1"/>
  <c r="S4028" i="1"/>
  <c r="T4028" i="1"/>
  <c r="K4029" i="1"/>
  <c r="L4029" i="1"/>
  <c r="Q4029" i="1"/>
  <c r="R4029" i="1"/>
  <c r="S4029" i="1"/>
  <c r="T4029" i="1"/>
  <c r="K4030" i="1"/>
  <c r="L4030" i="1"/>
  <c r="Q4030" i="1"/>
  <c r="R4030" i="1"/>
  <c r="S4030" i="1"/>
  <c r="T4030" i="1"/>
  <c r="K4031" i="1"/>
  <c r="L4031" i="1"/>
  <c r="Q4031" i="1"/>
  <c r="R4031" i="1"/>
  <c r="S4031" i="1"/>
  <c r="T4031" i="1"/>
  <c r="K4032" i="1"/>
  <c r="L4032" i="1"/>
  <c r="Q4032" i="1"/>
  <c r="R4032" i="1"/>
  <c r="S4032" i="1"/>
  <c r="T4032" i="1"/>
  <c r="K4033" i="1"/>
  <c r="L4033" i="1"/>
  <c r="Q4033" i="1"/>
  <c r="R4033" i="1"/>
  <c r="S4033" i="1"/>
  <c r="T4033" i="1"/>
  <c r="K4034" i="1"/>
  <c r="L4034" i="1"/>
  <c r="Q4034" i="1"/>
  <c r="R4034" i="1"/>
  <c r="S4034" i="1"/>
  <c r="T4034" i="1"/>
  <c r="K4035" i="1"/>
  <c r="L4035" i="1"/>
  <c r="Q4035" i="1"/>
  <c r="R4035" i="1"/>
  <c r="S4035" i="1"/>
  <c r="T4035" i="1"/>
  <c r="K4036" i="1"/>
  <c r="L4036" i="1"/>
  <c r="Q4036" i="1"/>
  <c r="R4036" i="1"/>
  <c r="S4036" i="1"/>
  <c r="T4036" i="1"/>
  <c r="K4037" i="1"/>
  <c r="L4037" i="1"/>
  <c r="Q4037" i="1"/>
  <c r="R4037" i="1"/>
  <c r="S4037" i="1"/>
  <c r="T4037" i="1"/>
  <c r="K4038" i="1"/>
  <c r="L4038" i="1"/>
  <c r="Q4038" i="1"/>
  <c r="R4038" i="1"/>
  <c r="S4038" i="1"/>
  <c r="T4038" i="1"/>
  <c r="K4039" i="1"/>
  <c r="L4039" i="1"/>
  <c r="Q4039" i="1"/>
  <c r="R4039" i="1"/>
  <c r="S4039" i="1"/>
  <c r="T4039" i="1"/>
  <c r="K4040" i="1"/>
  <c r="L4040" i="1"/>
  <c r="Q4040" i="1"/>
  <c r="R4040" i="1"/>
  <c r="S4040" i="1"/>
  <c r="T4040" i="1"/>
  <c r="K4041" i="1"/>
  <c r="L4041" i="1"/>
  <c r="Q4041" i="1"/>
  <c r="R4041" i="1"/>
  <c r="S4041" i="1"/>
  <c r="T4041" i="1"/>
  <c r="K4042" i="1"/>
  <c r="L4042" i="1"/>
  <c r="Q4042" i="1"/>
  <c r="R4042" i="1"/>
  <c r="S4042" i="1"/>
  <c r="T4042" i="1"/>
  <c r="K4043" i="1"/>
  <c r="L4043" i="1"/>
  <c r="Q4043" i="1"/>
  <c r="R4043" i="1"/>
  <c r="S4043" i="1"/>
  <c r="T4043" i="1"/>
  <c r="K4044" i="1"/>
  <c r="L4044" i="1"/>
  <c r="Q4044" i="1"/>
  <c r="R4044" i="1"/>
  <c r="S4044" i="1"/>
  <c r="T4044" i="1"/>
  <c r="K4045" i="1"/>
  <c r="L4045" i="1"/>
  <c r="Q4045" i="1"/>
  <c r="R4045" i="1"/>
  <c r="S4045" i="1"/>
  <c r="T4045" i="1"/>
  <c r="K4046" i="1"/>
  <c r="L4046" i="1"/>
  <c r="Q4046" i="1"/>
  <c r="R4046" i="1"/>
  <c r="S4046" i="1"/>
  <c r="T4046" i="1"/>
  <c r="K4047" i="1"/>
  <c r="L4047" i="1"/>
  <c r="Q4047" i="1"/>
  <c r="R4047" i="1"/>
  <c r="S4047" i="1"/>
  <c r="T4047" i="1"/>
  <c r="K4048" i="1"/>
  <c r="L4048" i="1"/>
  <c r="Q4048" i="1"/>
  <c r="R4048" i="1"/>
  <c r="S4048" i="1"/>
  <c r="T4048" i="1"/>
  <c r="K4049" i="1"/>
  <c r="L4049" i="1"/>
  <c r="Q4049" i="1"/>
  <c r="R4049" i="1"/>
  <c r="S4049" i="1"/>
  <c r="T4049" i="1"/>
  <c r="K4050" i="1"/>
  <c r="L4050" i="1"/>
  <c r="Q4050" i="1"/>
  <c r="R4050" i="1"/>
  <c r="S4050" i="1"/>
  <c r="T4050" i="1"/>
  <c r="K4051" i="1"/>
  <c r="L4051" i="1"/>
  <c r="Q4051" i="1"/>
  <c r="R4051" i="1"/>
  <c r="S4051" i="1"/>
  <c r="T4051" i="1"/>
  <c r="K4052" i="1"/>
  <c r="L4052" i="1"/>
  <c r="Q4052" i="1"/>
  <c r="R4052" i="1"/>
  <c r="S4052" i="1"/>
  <c r="T4052" i="1"/>
  <c r="K4053" i="1"/>
  <c r="L4053" i="1"/>
  <c r="Q4053" i="1"/>
  <c r="R4053" i="1"/>
  <c r="S4053" i="1"/>
  <c r="T4053" i="1"/>
  <c r="K4054" i="1"/>
  <c r="L4054" i="1"/>
  <c r="Q4054" i="1"/>
  <c r="R4054" i="1"/>
  <c r="S4054" i="1"/>
  <c r="T4054" i="1"/>
  <c r="K4055" i="1"/>
  <c r="L4055" i="1"/>
  <c r="Q4055" i="1"/>
  <c r="R4055" i="1"/>
  <c r="S4055" i="1"/>
  <c r="T4055" i="1"/>
  <c r="K4056" i="1"/>
  <c r="L4056" i="1"/>
  <c r="Q4056" i="1"/>
  <c r="R4056" i="1"/>
  <c r="S4056" i="1"/>
  <c r="T4056" i="1"/>
  <c r="K4057" i="1"/>
  <c r="L4057" i="1"/>
  <c r="Q4057" i="1"/>
  <c r="R4057" i="1"/>
  <c r="S4057" i="1"/>
  <c r="T4057" i="1"/>
  <c r="K4058" i="1"/>
  <c r="L4058" i="1"/>
  <c r="Q4058" i="1"/>
  <c r="R4058" i="1"/>
  <c r="S4058" i="1"/>
  <c r="T4058" i="1"/>
  <c r="K4059" i="1"/>
  <c r="L4059" i="1"/>
  <c r="Q4059" i="1"/>
  <c r="R4059" i="1"/>
  <c r="S4059" i="1"/>
  <c r="T4059" i="1"/>
  <c r="K4060" i="1"/>
  <c r="L4060" i="1"/>
  <c r="Q4060" i="1"/>
  <c r="R4060" i="1"/>
  <c r="S4060" i="1"/>
  <c r="T4060" i="1"/>
  <c r="K4061" i="1"/>
  <c r="L4061" i="1"/>
  <c r="Q4061" i="1"/>
  <c r="R4061" i="1"/>
  <c r="S4061" i="1"/>
  <c r="T4061" i="1"/>
  <c r="K4062" i="1"/>
  <c r="L4062" i="1"/>
  <c r="Q4062" i="1"/>
  <c r="R4062" i="1"/>
  <c r="S4062" i="1"/>
  <c r="T4062" i="1"/>
  <c r="K4063" i="1"/>
  <c r="L4063" i="1"/>
  <c r="Q4063" i="1"/>
  <c r="R4063" i="1"/>
  <c r="S4063" i="1"/>
  <c r="T4063" i="1"/>
  <c r="K4064" i="1"/>
  <c r="L4064" i="1"/>
  <c r="Q4064" i="1"/>
  <c r="R4064" i="1"/>
  <c r="S4064" i="1"/>
  <c r="T4064" i="1"/>
  <c r="K4065" i="1"/>
  <c r="L4065" i="1"/>
  <c r="Q4065" i="1"/>
  <c r="R4065" i="1"/>
  <c r="S4065" i="1"/>
  <c r="T4065" i="1"/>
  <c r="K4066" i="1"/>
  <c r="L4066" i="1"/>
  <c r="Q4066" i="1"/>
  <c r="R4066" i="1"/>
  <c r="S4066" i="1"/>
  <c r="T4066" i="1"/>
  <c r="K4067" i="1"/>
  <c r="L4067" i="1"/>
  <c r="Q4067" i="1"/>
  <c r="R4067" i="1"/>
  <c r="S4067" i="1"/>
  <c r="T4067" i="1"/>
  <c r="K4068" i="1"/>
  <c r="L4068" i="1"/>
  <c r="Q4068" i="1"/>
  <c r="R4068" i="1"/>
  <c r="S4068" i="1"/>
  <c r="T4068" i="1"/>
  <c r="K4069" i="1"/>
  <c r="L4069" i="1"/>
  <c r="Q4069" i="1"/>
  <c r="R4069" i="1"/>
  <c r="S4069" i="1"/>
  <c r="T4069" i="1"/>
  <c r="K4070" i="1"/>
  <c r="L4070" i="1"/>
  <c r="Q4070" i="1"/>
  <c r="R4070" i="1"/>
  <c r="S4070" i="1"/>
  <c r="T4070" i="1"/>
  <c r="K4071" i="1"/>
  <c r="L4071" i="1"/>
  <c r="Q4071" i="1"/>
  <c r="R4071" i="1"/>
  <c r="S4071" i="1"/>
  <c r="T4071" i="1"/>
  <c r="K4072" i="1"/>
  <c r="L4072" i="1"/>
  <c r="Q4072" i="1"/>
  <c r="R4072" i="1"/>
  <c r="S4072" i="1"/>
  <c r="T4072" i="1"/>
  <c r="K4073" i="1"/>
  <c r="L4073" i="1"/>
  <c r="Q4073" i="1"/>
  <c r="R4073" i="1"/>
  <c r="S4073" i="1"/>
  <c r="T4073" i="1"/>
  <c r="K4074" i="1"/>
  <c r="L4074" i="1"/>
  <c r="Q4074" i="1"/>
  <c r="R4074" i="1"/>
  <c r="S4074" i="1"/>
  <c r="T4074" i="1"/>
  <c r="K4075" i="1"/>
  <c r="L4075" i="1"/>
  <c r="Q4075" i="1"/>
  <c r="R4075" i="1"/>
  <c r="S4075" i="1"/>
  <c r="T4075" i="1"/>
  <c r="K4076" i="1"/>
  <c r="L4076" i="1"/>
  <c r="Q4076" i="1"/>
  <c r="R4076" i="1"/>
  <c r="S4076" i="1"/>
  <c r="T4076" i="1"/>
  <c r="K4077" i="1"/>
  <c r="L4077" i="1"/>
  <c r="Q4077" i="1"/>
  <c r="R4077" i="1"/>
  <c r="S4077" i="1"/>
  <c r="T4077" i="1"/>
  <c r="K4078" i="1"/>
  <c r="L4078" i="1"/>
  <c r="Q4078" i="1"/>
  <c r="R4078" i="1"/>
  <c r="S4078" i="1"/>
  <c r="T4078" i="1"/>
  <c r="K4079" i="1"/>
  <c r="L4079" i="1"/>
  <c r="Q4079" i="1"/>
  <c r="R4079" i="1"/>
  <c r="S4079" i="1"/>
  <c r="T4079" i="1"/>
  <c r="K4080" i="1"/>
  <c r="L4080" i="1"/>
  <c r="Q4080" i="1"/>
  <c r="R4080" i="1"/>
  <c r="S4080" i="1"/>
  <c r="T4080" i="1"/>
  <c r="K4081" i="1"/>
  <c r="L4081" i="1"/>
  <c r="Q4081" i="1"/>
  <c r="R4081" i="1"/>
  <c r="S4081" i="1"/>
  <c r="T4081" i="1"/>
  <c r="K4082" i="1"/>
  <c r="L4082" i="1"/>
  <c r="Q4082" i="1"/>
  <c r="R4082" i="1"/>
  <c r="S4082" i="1"/>
  <c r="T4082" i="1"/>
  <c r="K4083" i="1"/>
  <c r="L4083" i="1"/>
  <c r="Q4083" i="1"/>
  <c r="R4083" i="1"/>
  <c r="S4083" i="1"/>
  <c r="T4083" i="1"/>
  <c r="K4084" i="1"/>
  <c r="L4084" i="1"/>
  <c r="Q4084" i="1"/>
  <c r="R4084" i="1"/>
  <c r="S4084" i="1"/>
  <c r="T4084" i="1"/>
  <c r="K4085" i="1"/>
  <c r="L4085" i="1"/>
  <c r="Q4085" i="1"/>
  <c r="R4085" i="1"/>
  <c r="S4085" i="1"/>
  <c r="T4085" i="1"/>
  <c r="K4086" i="1"/>
  <c r="L4086" i="1"/>
  <c r="Q4086" i="1"/>
  <c r="R4086" i="1"/>
  <c r="S4086" i="1"/>
  <c r="T4086" i="1"/>
  <c r="K4087" i="1"/>
  <c r="L4087" i="1"/>
  <c r="Q4087" i="1"/>
  <c r="R4087" i="1"/>
  <c r="S4087" i="1"/>
  <c r="T4087" i="1"/>
  <c r="K4088" i="1"/>
  <c r="L4088" i="1"/>
  <c r="Q4088" i="1"/>
  <c r="R4088" i="1"/>
  <c r="S4088" i="1"/>
  <c r="T4088" i="1"/>
  <c r="K4089" i="1"/>
  <c r="L4089" i="1"/>
  <c r="Q4089" i="1"/>
  <c r="R4089" i="1"/>
  <c r="S4089" i="1"/>
  <c r="T4089" i="1"/>
  <c r="K4090" i="1"/>
  <c r="L4090" i="1"/>
  <c r="Q4090" i="1"/>
  <c r="R4090" i="1"/>
  <c r="S4090" i="1"/>
  <c r="T4090" i="1"/>
  <c r="K4091" i="1"/>
  <c r="L4091" i="1"/>
  <c r="Q4091" i="1"/>
  <c r="R4091" i="1"/>
  <c r="S4091" i="1"/>
  <c r="T4091" i="1"/>
  <c r="K4092" i="1"/>
  <c r="L4092" i="1"/>
  <c r="Q4092" i="1"/>
  <c r="R4092" i="1"/>
  <c r="S4092" i="1"/>
  <c r="T4092" i="1"/>
  <c r="K4093" i="1"/>
  <c r="L4093" i="1"/>
  <c r="Q4093" i="1"/>
  <c r="R4093" i="1"/>
  <c r="S4093" i="1"/>
  <c r="T4093" i="1"/>
  <c r="K4094" i="1"/>
  <c r="L4094" i="1"/>
  <c r="Q4094" i="1"/>
  <c r="R4094" i="1"/>
  <c r="S4094" i="1"/>
  <c r="T4094" i="1"/>
  <c r="K4095" i="1"/>
  <c r="L4095" i="1"/>
  <c r="Q4095" i="1"/>
  <c r="R4095" i="1"/>
  <c r="S4095" i="1"/>
  <c r="T4095" i="1"/>
  <c r="K4096" i="1"/>
  <c r="L4096" i="1"/>
  <c r="Q4096" i="1"/>
  <c r="R4096" i="1"/>
  <c r="S4096" i="1"/>
  <c r="T4096" i="1"/>
  <c r="K4097" i="1"/>
  <c r="L4097" i="1"/>
  <c r="Q4097" i="1"/>
  <c r="R4097" i="1"/>
  <c r="S4097" i="1"/>
  <c r="T4097" i="1"/>
  <c r="K4098" i="1"/>
  <c r="L4098" i="1"/>
  <c r="Q4098" i="1"/>
  <c r="R4098" i="1"/>
  <c r="S4098" i="1"/>
  <c r="T4098" i="1"/>
  <c r="K4099" i="1"/>
  <c r="L4099" i="1"/>
  <c r="Q4099" i="1"/>
  <c r="R4099" i="1"/>
  <c r="S4099" i="1"/>
  <c r="T4099" i="1"/>
  <c r="K4100" i="1"/>
  <c r="L4100" i="1"/>
  <c r="Q4100" i="1"/>
  <c r="R4100" i="1"/>
  <c r="S4100" i="1"/>
  <c r="T4100" i="1"/>
  <c r="K4101" i="1"/>
  <c r="L4101" i="1"/>
  <c r="Q4101" i="1"/>
  <c r="R4101" i="1"/>
  <c r="S4101" i="1"/>
  <c r="T4101" i="1"/>
  <c r="K4102" i="1"/>
  <c r="L4102" i="1"/>
  <c r="Q4102" i="1"/>
  <c r="R4102" i="1"/>
  <c r="S4102" i="1"/>
  <c r="T4102" i="1"/>
  <c r="K4103" i="1"/>
  <c r="L4103" i="1"/>
  <c r="Q4103" i="1"/>
  <c r="R4103" i="1"/>
  <c r="S4103" i="1"/>
  <c r="T4103" i="1"/>
  <c r="K4104" i="1"/>
  <c r="L4104" i="1"/>
  <c r="Q4104" i="1"/>
  <c r="R4104" i="1"/>
  <c r="S4104" i="1"/>
  <c r="T4104" i="1"/>
  <c r="K4105" i="1"/>
  <c r="L4105" i="1"/>
  <c r="Q4105" i="1"/>
  <c r="R4105" i="1"/>
  <c r="S4105" i="1"/>
  <c r="T4105" i="1"/>
  <c r="K4106" i="1"/>
  <c r="L4106" i="1"/>
  <c r="Q4106" i="1"/>
  <c r="R4106" i="1"/>
  <c r="S4106" i="1"/>
  <c r="T4106" i="1"/>
  <c r="K4107" i="1"/>
  <c r="L4107" i="1"/>
  <c r="Q4107" i="1"/>
  <c r="R4107" i="1"/>
  <c r="S4107" i="1"/>
  <c r="T4107" i="1"/>
  <c r="K4108" i="1"/>
  <c r="L4108" i="1"/>
  <c r="Q4108" i="1"/>
  <c r="R4108" i="1"/>
  <c r="S4108" i="1"/>
  <c r="T4108" i="1"/>
  <c r="K4109" i="1"/>
  <c r="L4109" i="1"/>
  <c r="Q4109" i="1"/>
  <c r="R4109" i="1"/>
  <c r="S4109" i="1"/>
  <c r="T4109" i="1"/>
  <c r="K4110" i="1"/>
  <c r="L4110" i="1"/>
  <c r="Q4110" i="1"/>
  <c r="R4110" i="1"/>
  <c r="S4110" i="1"/>
  <c r="T4110" i="1"/>
  <c r="K4111" i="1"/>
  <c r="L4111" i="1"/>
  <c r="Q4111" i="1"/>
  <c r="R4111" i="1"/>
  <c r="S4111" i="1"/>
  <c r="T4111" i="1"/>
  <c r="K4112" i="1"/>
  <c r="L4112" i="1"/>
  <c r="Q4112" i="1"/>
  <c r="R4112" i="1"/>
  <c r="S4112" i="1"/>
  <c r="T4112" i="1"/>
  <c r="K4113" i="1"/>
  <c r="L4113" i="1"/>
  <c r="Q4113" i="1"/>
  <c r="R4113" i="1"/>
  <c r="S4113" i="1"/>
  <c r="T4113" i="1"/>
  <c r="K4114" i="1"/>
  <c r="L4114" i="1"/>
  <c r="Q4114" i="1"/>
  <c r="R4114" i="1"/>
  <c r="S4114" i="1"/>
  <c r="T4114" i="1"/>
  <c r="K4115" i="1"/>
  <c r="L4115" i="1"/>
  <c r="Q4115" i="1"/>
  <c r="R4115" i="1"/>
  <c r="S4115" i="1"/>
  <c r="T4115" i="1"/>
  <c r="L2" i="1"/>
  <c r="K2" i="1"/>
  <c r="T2" i="1"/>
  <c r="S2" i="1"/>
  <c r="R2" i="1"/>
  <c r="Q2" i="1"/>
</calcChain>
</file>

<file path=xl/sharedStrings.xml><?xml version="1.0" encoding="utf-8"?>
<sst xmlns="http://schemas.openxmlformats.org/spreadsheetml/2006/main" count="24792" uniqueCount="8334">
  <si>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</si>
  <si>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</si>
  <si>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</si>
  <si>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</si>
  <si>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</si>
  <si>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</si>
  <si>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</si>
  <si>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</si>
  <si>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</si>
  <si>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</si>
  <si>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</si>
  <si>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</si>
  <si>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</si>
  <si>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</si>
  <si>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</si>
  <si>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</si>
  <si>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</si>
  <si>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</si>
  <si>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</si>
  <si>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</si>
  <si>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</si>
  <si>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</si>
  <si>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</si>
  <si>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</si>
  <si>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</si>
  <si>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</si>
  <si>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</si>
  <si>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</si>
  <si>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</si>
  <si>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</si>
  <si>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</si>
  <si>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</si>
  <si>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</si>
  <si>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</si>
  <si>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</si>
  <si>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</si>
  <si>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</si>
  <si>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</si>
  <si>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</si>
  <si>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</si>
  <si>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</si>
  <si>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</si>
  <si>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</si>
  <si>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</si>
  <si>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</si>
  <si>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</si>
  <si>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</si>
  <si>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</si>
  <si>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</si>
  <si>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</si>
  <si>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</si>
  <si>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</si>
  <si>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</si>
  <si>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</si>
  <si>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</si>
  <si>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</si>
  <si>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</si>
  <si>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</si>
  <si>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</si>
  <si>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</si>
  <si>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</si>
  <si>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</si>
  <si>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</si>
  <si>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</si>
  <si>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</si>
  <si>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</si>
  <si>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</si>
  <si>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</si>
  <si>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</si>
  <si>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</si>
  <si>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</si>
  <si>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</si>
  <si>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</si>
  <si>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</si>
  <si>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</si>
  <si>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</si>
  <si>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</si>
  <si>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</si>
  <si>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</si>
  <si>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</si>
  <si>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</si>
  <si>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</si>
  <si>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</si>
  <si>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</si>
  <si>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</si>
  <si>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</si>
  <si>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</si>
  <si>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</si>
  <si>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</si>
  <si>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</si>
  <si>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</si>
  <si>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</si>
  <si>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</si>
  <si>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</si>
  <si>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</si>
  <si>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</si>
  <si>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</si>
  <si>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</si>
  <si>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</si>
  <si>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</si>
  <si>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</si>
  <si>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</si>
  <si>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</si>
  <si>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</si>
  <si>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</si>
  <si>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</si>
  <si>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</si>
  <si>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</si>
  <si>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</si>
  <si>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</si>
  <si>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</si>
  <si>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</si>
  <si>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</si>
  <si>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</si>
  <si>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</si>
  <si>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</si>
  <si>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</si>
  <si>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</si>
  <si>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</si>
  <si>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</si>
  <si>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</si>
  <si>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</si>
  <si>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</si>
  <si>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</si>
  <si>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</si>
  <si>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</si>
  <si>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</si>
  <si>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</si>
  <si>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</si>
  <si>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</si>
  <si>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</si>
  <si>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</si>
  <si>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</si>
  <si>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</si>
  <si>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</si>
  <si>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</si>
  <si>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</si>
  <si>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</si>
  <si>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</si>
  <si>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</si>
  <si>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</si>
  <si>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</si>
  <si>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</si>
  <si>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</si>
  <si>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</si>
  <si>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</si>
  <si>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</si>
  <si>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</si>
  <si>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</si>
  <si>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</si>
  <si>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</si>
  <si>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</si>
  <si>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</si>
  <si>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</si>
  <si>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</si>
  <si>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</si>
  <si>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</si>
  <si>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</si>
  <si>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</si>
  <si>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</si>
  <si>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</si>
  <si>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</si>
  <si>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</si>
  <si>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</si>
  <si>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</si>
  <si>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</si>
  <si>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</si>
  <si>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</si>
  <si>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</si>
  <si>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</si>
  <si>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</si>
  <si>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</si>
  <si>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</si>
  <si>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</si>
  <si>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</si>
  <si>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</si>
  <si>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</si>
  <si>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</si>
  <si>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</si>
  <si>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</si>
  <si>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</si>
  <si>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</si>
  <si>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</si>
  <si>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</si>
  <si>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</si>
  <si>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</si>
  <si>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</si>
  <si>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</si>
  <si>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</si>
  <si>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</si>
  <si>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</si>
  <si>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</si>
  <si>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</si>
  <si>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</si>
  <si>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</si>
  <si>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</si>
  <si>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</si>
  <si>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</si>
  <si>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</si>
  <si>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</si>
  <si>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</si>
  <si>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</si>
  <si>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</si>
  <si>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</si>
  <si>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</si>
  <si>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</si>
  <si>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</si>
  <si>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</si>
  <si>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</si>
  <si>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</si>
  <si>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</si>
  <si>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</si>
  <si>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</si>
  <si>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</si>
  <si>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</si>
  <si>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</si>
  <si>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</si>
  <si>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</si>
  <si>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</si>
  <si>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</si>
  <si>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</si>
  <si>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</si>
  <si>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</si>
  <si>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</si>
  <si>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</si>
  <si>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</si>
  <si>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</si>
  <si>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</si>
  <si>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</si>
  <si>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</si>
  <si>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</si>
  <si>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</si>
  <si>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</si>
  <si>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</si>
  <si>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</si>
  <si>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</si>
  <si>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</si>
  <si>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</si>
  <si>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</si>
  <si>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</si>
  <si>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</si>
  <si>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</si>
  <si>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</si>
  <si>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</si>
  <si>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</si>
  <si>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</si>
  <si>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</si>
  <si>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</si>
  <si>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</si>
  <si>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</si>
  <si>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</si>
  <si>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</si>
  <si>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</si>
  <si>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</si>
  <si>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</si>
  <si>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</si>
  <si>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</si>
  <si>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</si>
  <si>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</si>
  <si>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</si>
  <si>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</si>
  <si>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</si>
  <si>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</si>
  <si>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</si>
  <si>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</si>
  <si>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</si>
  <si>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</si>
  <si>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</si>
  <si>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</si>
  <si>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</si>
  <si>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</si>
  <si>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</si>
  <si>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</si>
  <si>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</si>
  <si>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</si>
  <si>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</si>
  <si>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</si>
  <si>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</si>
  <si>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</si>
  <si>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</si>
  <si>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</si>
  <si>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</si>
  <si>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</si>
  <si>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</si>
  <si>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</si>
  <si>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</si>
  <si>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</si>
  <si>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</si>
  <si>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</si>
  <si>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</si>
  <si>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</si>
  <si>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</si>
  <si>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</si>
  <si>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</si>
  <si>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</si>
  <si>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</si>
  <si>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</si>
  <si>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</si>
  <si>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</si>
  <si>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</si>
  <si>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</si>
  <si>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</si>
  <si>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</si>
  <si>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</si>
  <si>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</si>
  <si>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</si>
  <si>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</si>
  <si>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</si>
  <si>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</si>
  <si>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</si>
  <si>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</si>
  <si>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</si>
  <si>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</si>
  <si>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</si>
  <si>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</si>
  <si>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</si>
  <si>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</si>
  <si>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</si>
  <si>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</si>
  <si>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</si>
  <si>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</si>
  <si>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</si>
  <si>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</si>
  <si>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</si>
  <si>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</si>
  <si>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</si>
  <si>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</si>
  <si>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</si>
  <si>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</si>
  <si>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</si>
  <si>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</si>
  <si>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</si>
  <si>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</si>
  <si>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</si>
  <si>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</si>
  <si>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</si>
  <si>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</si>
  <si>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</si>
  <si>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</si>
  <si>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</si>
  <si>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</si>
  <si>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</si>
  <si>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</si>
  <si>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</si>
  <si>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</si>
  <si>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</si>
  <si>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</si>
  <si>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</si>
  <si>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</si>
  <si>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</si>
  <si>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</si>
  <si>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</si>
  <si>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</si>
  <si>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</si>
  <si>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</si>
  <si>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</si>
  <si>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</si>
  <si>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</si>
  <si>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</si>
  <si>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</si>
  <si>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</si>
  <si>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</si>
  <si>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</si>
  <si>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</si>
  <si>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</si>
  <si>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</si>
  <si>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</si>
  <si>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</si>
  <si>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</si>
  <si>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</si>
  <si>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</si>
  <si>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</si>
  <si>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</si>
  <si>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</si>
  <si>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</si>
  <si>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</si>
  <si>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</si>
  <si>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</si>
  <si>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</si>
  <si>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</si>
  <si>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</si>
  <si>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</si>
  <si>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</si>
  <si>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</si>
  <si>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</si>
  <si>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</si>
  <si>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</si>
  <si>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</si>
  <si>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</si>
  <si>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</si>
  <si>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</si>
  <si>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</si>
  <si>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</si>
  <si>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</si>
  <si>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</si>
  <si>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</si>
  <si>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</si>
  <si>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</si>
  <si>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</si>
  <si>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</si>
  <si>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</si>
  <si>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</si>
  <si>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</si>
  <si>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</si>
  <si>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</si>
  <si>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</si>
  <si>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</si>
  <si>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</si>
  <si>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</si>
  <si>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</si>
  <si>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</si>
  <si>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</si>
  <si>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</si>
  <si>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</si>
  <si>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</si>
  <si>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</si>
  <si>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</si>
  <si>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</si>
  <si>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</si>
  <si>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</si>
  <si>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</si>
  <si>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</si>
  <si>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</si>
  <si>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</si>
  <si>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</si>
  <si>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</si>
  <si>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</si>
  <si>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</si>
  <si>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</si>
  <si>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</si>
  <si>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</si>
  <si>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</si>
  <si>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</si>
  <si>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</si>
  <si>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</si>
  <si>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</si>
  <si>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</si>
  <si>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</si>
  <si>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</si>
  <si>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</si>
  <si>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</si>
  <si>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</si>
  <si>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</si>
  <si>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</si>
  <si>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</si>
  <si>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</si>
  <si>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</si>
  <si>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</si>
  <si>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</si>
  <si>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</si>
  <si>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</si>
  <si>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</si>
  <si>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</si>
  <si>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</si>
  <si>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</si>
  <si>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</si>
  <si>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</si>
  <si>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</si>
  <si>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</si>
  <si>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</si>
  <si>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</si>
  <si>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</si>
  <si>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</si>
  <si>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</si>
  <si>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</si>
  <si>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</si>
  <si>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</si>
  <si>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</si>
  <si>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</si>
  <si>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</si>
  <si>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</si>
  <si>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</si>
  <si>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</si>
  <si>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</si>
  <si>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</si>
  <si>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</si>
  <si>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</si>
  <si>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</si>
  <si>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</si>
  <si>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</si>
  <si>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</si>
  <si>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</si>
  <si>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</si>
  <si>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</si>
  <si>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</si>
  <si>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</si>
  <si>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</si>
  <si>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</si>
  <si>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</si>
  <si>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</si>
  <si>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</si>
  <si>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</si>
  <si>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</si>
  <si>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</si>
  <si>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</si>
  <si>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</si>
  <si>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</si>
  <si>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</si>
  <si>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</si>
  <si>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</si>
  <si>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</si>
  <si>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</si>
  <si>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</si>
  <si>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</si>
  <si>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</si>
  <si>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</si>
  <si>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</si>
  <si>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</si>
  <si>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</si>
  <si>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</si>
  <si>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</si>
  <si>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</si>
  <si>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</si>
  <si>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</si>
  <si>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</si>
  <si>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</si>
  <si>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</si>
  <si>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</si>
  <si>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</si>
  <si>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</si>
  <si>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</si>
  <si>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</si>
  <si>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</si>
  <si>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</si>
  <si>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</si>
  <si>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</si>
  <si>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</si>
  <si>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</si>
  <si>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</si>
  <si>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</si>
  <si>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</si>
  <si>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</si>
  <si>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</si>
  <si>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</si>
  <si>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</si>
  <si>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</si>
  <si>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</si>
  <si>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</si>
  <si>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</si>
  <si>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</si>
  <si>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</si>
  <si>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</si>
  <si>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</si>
  <si>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</si>
  <si>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</si>
  <si>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</si>
  <si>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</si>
  <si>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</si>
  <si>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</si>
  <si>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</si>
  <si>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</si>
  <si>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</si>
  <si>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</si>
  <si>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</si>
  <si>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</si>
  <si>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</si>
  <si>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</si>
  <si>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</si>
  <si>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</si>
  <si>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</si>
  <si>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</si>
  <si>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</si>
  <si>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</si>
  <si>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</si>
  <si>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</si>
  <si>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</si>
  <si>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</si>
  <si>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</si>
  <si>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</si>
  <si>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</si>
  <si>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</si>
  <si>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</si>
  <si>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</si>
  <si>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</si>
  <si>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</si>
  <si>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</si>
  <si>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</si>
  <si>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</si>
  <si>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</si>
  <si>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</si>
  <si>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</si>
  <si>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</si>
  <si>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</si>
  <si>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</si>
  <si>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</si>
  <si>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</si>
  <si>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</si>
  <si>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</si>
  <si>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</si>
  <si>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</si>
  <si>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</si>
  <si>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</si>
  <si>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</si>
  <si>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</si>
  <si>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</si>
  <si>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</si>
  <si>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</si>
  <si>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</si>
  <si>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</si>
  <si>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</si>
  <si>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</si>
  <si>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</si>
  <si>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</si>
  <si>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</si>
  <si>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</si>
  <si>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</si>
  <si>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</si>
  <si>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</si>
  <si>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</si>
  <si>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</si>
  <si>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</si>
  <si>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</si>
  <si>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</si>
  <si>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</si>
  <si>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</si>
  <si>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</si>
  <si>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</si>
  <si>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</si>
  <si>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</si>
  <si>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</si>
  <si>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</si>
  <si>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</si>
  <si>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</si>
  <si>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</si>
  <si>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</si>
  <si>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</si>
  <si>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</si>
  <si>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</si>
  <si>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</si>
  <si>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</si>
  <si>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</si>
  <si>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</si>
  <si>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</si>
  <si>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</si>
  <si>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</si>
  <si>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</si>
  <si>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</si>
  <si>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</si>
  <si>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</si>
  <si>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</si>
  <si>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</si>
  <si>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</si>
  <si>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</si>
  <si>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</si>
  <si>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</si>
  <si>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</si>
  <si>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</si>
  <si>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</si>
  <si>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</si>
  <si>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</si>
  <si>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</si>
  <si>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</si>
  <si>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</si>
  <si>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</si>
  <si>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</si>
  <si>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</si>
  <si>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</si>
  <si>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</si>
  <si>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</si>
  <si>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</si>
  <si>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</si>
  <si>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</si>
  <si>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</si>
  <si>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</si>
  <si>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</si>
  <si>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</si>
  <si>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</si>
  <si>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</si>
  <si>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</si>
  <si>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</si>
  <si>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</si>
  <si>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</si>
  <si>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</si>
  <si>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</si>
  <si>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</si>
  <si>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</si>
  <si>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</si>
  <si>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</si>
  <si>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</si>
  <si>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</si>
  <si>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</si>
  <si>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</si>
  <si>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</si>
  <si>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</si>
  <si>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</si>
  <si>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</si>
  <si>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</si>
  <si>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</si>
  <si>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</si>
  <si>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</si>
  <si>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</si>
  <si>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</si>
  <si>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</si>
  <si>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</si>
  <si>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</si>
  <si>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</si>
  <si>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</si>
  <si>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</si>
  <si>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</si>
  <si>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</si>
  <si>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</si>
  <si>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</si>
  <si>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</si>
  <si>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</si>
  <si>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</si>
  <si>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</si>
  <si>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</si>
  <si>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</si>
  <si>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</si>
  <si>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</si>
  <si>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</si>
  <si>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</si>
  <si>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</si>
  <si>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</si>
  <si>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</si>
  <si>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</si>
  <si>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</si>
  <si>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</si>
  <si>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</si>
  <si>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</si>
  <si>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</si>
  <si>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</si>
  <si>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</si>
  <si>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</si>
  <si>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</si>
  <si>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</si>
  <si>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</si>
  <si>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</si>
  <si>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</si>
  <si>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</si>
  <si>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</si>
  <si>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</si>
  <si>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</si>
  <si>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</si>
  <si>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</si>
  <si>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</si>
  <si>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</si>
  <si>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</si>
  <si>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</si>
  <si>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</si>
  <si>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</si>
  <si>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</si>
  <si>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</si>
  <si>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</si>
  <si>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</si>
  <si>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</si>
  <si>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</si>
  <si>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</si>
  <si>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</si>
  <si>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</si>
  <si>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</si>
  <si>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</si>
  <si>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</si>
  <si>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</si>
  <si>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</si>
  <si>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</si>
  <si>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</si>
  <si>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</si>
  <si>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</si>
  <si>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</si>
  <si>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</si>
  <si>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</si>
  <si>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</si>
  <si>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</si>
  <si>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</si>
  <si>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</si>
  <si>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</si>
  <si>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</si>
  <si>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</si>
  <si>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</si>
  <si>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</si>
  <si>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</si>
  <si>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</si>
  <si>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</si>
  <si>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</si>
  <si>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</si>
  <si>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</si>
  <si>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</si>
  <si>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</si>
  <si>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</si>
  <si>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</si>
  <si>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</si>
  <si>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</si>
  <si>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</si>
  <si>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</si>
  <si>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</si>
  <si>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</si>
  <si>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</si>
  <si>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</si>
  <si>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</si>
  <si>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</si>
  <si>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</si>
  <si>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</si>
  <si>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</si>
  <si>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</si>
  <si>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</si>
  <si>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</si>
  <si>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</si>
  <si>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</si>
  <si>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</si>
  <si>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</si>
  <si>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</si>
  <si>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</si>
  <si>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</si>
  <si>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</si>
  <si>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</si>
  <si>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</si>
  <si>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</si>
  <si>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</si>
  <si>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</si>
  <si>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</si>
  <si>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</si>
  <si>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</si>
  <si>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</si>
  <si>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</si>
  <si>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</si>
  <si>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</si>
  <si>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</si>
  <si>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</si>
  <si>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</si>
  <si>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</si>
  <si>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</si>
  <si>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</si>
  <si>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</si>
  <si>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</si>
  <si>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</si>
  <si>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</si>
  <si>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</si>
  <si>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</si>
  <si>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</si>
  <si>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</si>
  <si>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</si>
  <si>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</si>
  <si>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</si>
  <si>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</si>
  <si>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</si>
  <si>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</si>
  <si>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</si>
  <si>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</si>
  <si>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</si>
  <si>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</si>
  <si>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</si>
  <si>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</si>
  <si>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</si>
  <si>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</si>
  <si>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</si>
  <si>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</si>
  <si>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</si>
  <si>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</si>
  <si>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</si>
  <si>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</si>
  <si>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</si>
  <si>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</si>
  <si>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</si>
  <si>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</si>
  <si>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</si>
  <si>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</si>
  <si>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</si>
  <si>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</si>
  <si>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</si>
  <si>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</si>
  <si>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</si>
  <si>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</si>
  <si>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</si>
  <si>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</si>
  <si>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</si>
  <si>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</si>
  <si>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</si>
  <si>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</si>
  <si>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</si>
  <si>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</si>
  <si>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</si>
  <si>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</si>
  <si>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</si>
  <si>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</si>
  <si>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</si>
  <si>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</si>
  <si>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</si>
  <si>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</si>
  <si>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</si>
  <si>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</si>
  <si>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</si>
  <si>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</si>
  <si>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</si>
  <si>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</si>
  <si>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</si>
  <si>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</si>
  <si>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</si>
  <si>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</si>
  <si>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</si>
  <si>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</si>
  <si>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</si>
  <si>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</si>
  <si>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</si>
  <si>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</si>
  <si>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</si>
  <si>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</si>
  <si>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</si>
  <si>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</si>
  <si>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</si>
  <si>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</si>
  <si>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</si>
  <si>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</si>
  <si>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</si>
  <si>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</si>
  <si>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</si>
  <si>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</si>
  <si>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</si>
  <si>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</si>
  <si>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</si>
  <si>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</si>
  <si>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</si>
  <si>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</si>
  <si>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</si>
  <si>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</si>
  <si>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</si>
  <si>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</si>
  <si>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</si>
  <si>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</si>
  <si>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</si>
  <si>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</si>
  <si>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</si>
  <si>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</si>
  <si>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</si>
  <si>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</si>
  <si>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</si>
  <si>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</si>
  <si>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</si>
  <si>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</si>
  <si>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</si>
  <si>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</si>
  <si>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</si>
  <si>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</si>
  <si>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</si>
  <si>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</si>
  <si>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</si>
  <si>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</si>
  <si>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</si>
  <si>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</si>
  <si>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</si>
  <si>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</si>
  <si>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</si>
  <si>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</si>
  <si>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</si>
  <si>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</si>
  <si>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</si>
  <si>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</si>
  <si>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</si>
  <si>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</si>
  <si>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</si>
  <si>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</si>
  <si>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</si>
  <si>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</si>
  <si>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</si>
  <si>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</si>
  <si>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</si>
  <si>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</si>
  <si>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</si>
  <si>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</si>
  <si>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</si>
  <si>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</si>
  <si>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</si>
  <si>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</si>
  <si>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</si>
  <si>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</si>
  <si>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</si>
  <si>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</si>
  <si>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</si>
  <si>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</si>
  <si>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</si>
  <si>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</si>
  <si>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</si>
  <si>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</si>
  <si>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</si>
  <si>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</si>
  <si>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</si>
  <si>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</si>
  <si>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</si>
  <si>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</si>
  <si>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</si>
  <si>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</si>
  <si>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</si>
  <si>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</si>
  <si>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</si>
  <si>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</si>
  <si>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</si>
  <si>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</si>
  <si>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</si>
  <si>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</si>
  <si>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</si>
  <si>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</si>
  <si>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</si>
  <si>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</si>
  <si>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</si>
  <si>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</si>
  <si>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</si>
  <si>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</si>
  <si>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</si>
  <si>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</si>
  <si>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</si>
  <si>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</si>
  <si>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</si>
  <si>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</si>
  <si>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</si>
  <si>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</si>
  <si>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</si>
  <si>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</si>
  <si>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</si>
  <si>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</si>
  <si>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</si>
  <si>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</si>
  <si>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</si>
  <si>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</si>
  <si>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</si>
  <si>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</si>
  <si>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</si>
  <si>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</si>
  <si>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</si>
  <si>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</si>
  <si>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</si>
  <si>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</si>
  <si>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</si>
  <si>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</si>
  <si>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</si>
  <si>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</si>
  <si>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</si>
  <si>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</si>
  <si>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</si>
  <si>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</si>
  <si>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</si>
  <si>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</si>
  <si>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</si>
  <si>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</si>
  <si>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</si>
  <si>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</si>
  <si>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</si>
  <si>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</si>
  <si>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</si>
  <si>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</si>
  <si>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</si>
  <si>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</si>
  <si>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</si>
  <si>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</si>
  <si>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</si>
  <si>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</si>
  <si>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</si>
  <si>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</si>
  <si>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</si>
  <si>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</si>
  <si>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</si>
  <si>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</si>
  <si>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</si>
  <si>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</si>
  <si>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</si>
  <si>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</si>
  <si>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</si>
  <si>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</si>
  <si>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</si>
  <si>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</si>
  <si>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</si>
  <si>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</si>
  <si>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</si>
  <si>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</si>
  <si>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</si>
  <si>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</si>
  <si>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</si>
  <si>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</si>
  <si>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</si>
  <si>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</si>
  <si>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</si>
  <si>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</si>
  <si>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</si>
  <si>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</si>
  <si>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</si>
  <si>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</si>
  <si>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</si>
  <si>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</si>
  <si>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</si>
  <si>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</si>
  <si>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</si>
  <si>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</si>
  <si>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</si>
  <si>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</si>
  <si>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</si>
  <si>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</si>
  <si>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</si>
  <si>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</si>
  <si>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</si>
  <si>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</si>
  <si>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</si>
  <si>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</si>
  <si>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</si>
  <si>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</si>
  <si>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</si>
  <si>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</si>
  <si>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</si>
  <si>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</si>
  <si>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</si>
  <si>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</si>
  <si>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</si>
  <si>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</si>
  <si>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</si>
  <si>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</si>
  <si>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</si>
  <si>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</si>
  <si>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</si>
  <si>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</si>
  <si>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</si>
  <si>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</si>
  <si>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</si>
  <si>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</si>
  <si>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</si>
  <si>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</si>
  <si>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</si>
  <si>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</si>
  <si>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</si>
  <si>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</si>
  <si>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</si>
  <si>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</si>
  <si>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</si>
  <si>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</si>
  <si>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</si>
  <si>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</si>
  <si>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</si>
  <si>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</si>
  <si>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</si>
  <si>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</si>
  <si>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</si>
  <si>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</si>
  <si>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</si>
  <si>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</si>
  <si>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</si>
  <si>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</si>
  <si>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</si>
  <si>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</si>
  <si>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</si>
  <si>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</si>
  <si>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</si>
  <si>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</si>
  <si>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</si>
  <si>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</si>
  <si>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</si>
  <si>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</si>
  <si>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</si>
  <si>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</si>
  <si>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</si>
  <si>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</si>
  <si>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</si>
  <si>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</si>
  <si>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</si>
  <si>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</si>
  <si>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</si>
  <si>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</si>
  <si>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</si>
  <si>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</si>
  <si>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</si>
  <si>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</si>
  <si>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</si>
  <si>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</si>
  <si>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</si>
  <si>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</si>
  <si>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</si>
  <si>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</si>
  <si>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</si>
  <si>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</si>
  <si>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</si>
  <si>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</si>
  <si>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</si>
  <si>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</si>
  <si>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</si>
  <si>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</si>
  <si>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</si>
  <si>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</si>
  <si>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</si>
  <si>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</si>
  <si>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</si>
  <si>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</si>
  <si>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</si>
  <si>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</si>
  <si>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</si>
  <si>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</si>
  <si>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</si>
  <si>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</si>
  <si>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</si>
  <si>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</si>
  <si>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</si>
  <si>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</si>
  <si>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</si>
  <si>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</si>
  <si>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</si>
  <si>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</si>
  <si>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</si>
  <si>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</si>
  <si>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</si>
  <si>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</si>
  <si>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</si>
  <si>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</si>
  <si>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</si>
  <si>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</si>
  <si>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</si>
  <si>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</si>
  <si>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</si>
  <si>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</si>
  <si>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</si>
  <si>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</si>
  <si>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</si>
  <si>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</si>
  <si>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</si>
  <si>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</si>
  <si>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</si>
  <si>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</si>
  <si>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</si>
  <si>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</si>
  <si>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</si>
  <si>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</si>
  <si>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</si>
  <si>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</si>
  <si>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</si>
  <si>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</si>
  <si>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</si>
  <si>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</si>
  <si>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</si>
  <si>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</si>
  <si>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</si>
  <si>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</si>
  <si>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</si>
  <si>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</si>
  <si>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</si>
  <si>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</si>
  <si>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</si>
  <si>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</si>
  <si>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</si>
  <si>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</si>
  <si>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</si>
  <si>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</si>
  <si>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</si>
  <si>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</si>
  <si>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</si>
  <si>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</si>
  <si>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</si>
  <si>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</si>
  <si>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</si>
  <si>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</si>
  <si>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</si>
  <si>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</si>
  <si>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</si>
  <si>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</si>
  <si>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</si>
  <si>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</si>
  <si>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</si>
  <si>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</si>
  <si>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</si>
  <si>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</si>
  <si>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</si>
  <si>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</si>
  <si>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</si>
  <si>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</si>
  <si>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</si>
  <si>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</si>
  <si>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</si>
  <si>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</si>
  <si>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</si>
  <si>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</si>
  <si>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</si>
  <si>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</si>
  <si>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</si>
  <si>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</si>
  <si>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</si>
  <si>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</si>
  <si>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</si>
  <si>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</si>
  <si>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</si>
  <si>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</si>
  <si>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</si>
  <si>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</si>
  <si>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</si>
  <si>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</si>
  <si>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</si>
  <si>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</si>
  <si>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</si>
  <si>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</si>
  <si>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</si>
  <si>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</si>
  <si>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</si>
  <si>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</si>
  <si>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</si>
  <si>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</si>
  <si>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</si>
  <si>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</si>
  <si>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</si>
  <si>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</si>
  <si>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</si>
  <si>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</si>
  <si>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</si>
  <si>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</si>
  <si>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</si>
  <si>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</si>
  <si>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</si>
  <si>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</si>
  <si>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</si>
  <si>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</si>
  <si>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</si>
  <si>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</si>
  <si>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</si>
  <si>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</si>
  <si>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</si>
  <si>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</si>
  <si>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</si>
  <si>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</si>
  <si>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</si>
  <si>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</si>
  <si>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</si>
  <si>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</si>
  <si>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</si>
  <si>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</si>
  <si>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</si>
  <si>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</si>
  <si>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</si>
  <si>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</si>
  <si>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</si>
  <si>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</si>
  <si>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</si>
  <si>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</si>
  <si>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</si>
  <si>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</si>
  <si>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</si>
  <si>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</si>
  <si>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</si>
  <si>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</si>
  <si>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</si>
  <si>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</si>
  <si>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</si>
  <si>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</si>
  <si>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</si>
  <si>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</si>
  <si>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</si>
  <si>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</si>
  <si>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</si>
  <si>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</si>
  <si>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</si>
  <si>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</si>
  <si>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</si>
  <si>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</si>
  <si>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</si>
  <si>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</si>
  <si>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</si>
  <si>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</si>
  <si>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</si>
  <si>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</si>
  <si>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</si>
  <si>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</si>
  <si>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</si>
  <si>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</si>
  <si>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</si>
  <si>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</si>
  <si>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</si>
  <si>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</si>
  <si>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</si>
  <si>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</si>
  <si>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</si>
  <si>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</si>
  <si>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</si>
  <si>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</si>
  <si>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</si>
  <si>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</si>
  <si>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</si>
  <si>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</si>
  <si>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</si>
  <si>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</si>
  <si>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</si>
  <si>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</si>
  <si>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</si>
  <si>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</si>
  <si>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</si>
  <si>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</si>
  <si>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</si>
  <si>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</si>
  <si>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</si>
  <si>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</si>
  <si>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</si>
  <si>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</si>
  <si>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</si>
  <si>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</si>
  <si>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</si>
  <si>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</si>
  <si>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</si>
  <si>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</si>
  <si>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</si>
  <si>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</si>
  <si>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</si>
  <si>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</si>
  <si>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</si>
  <si>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</si>
  <si>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</si>
  <si>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</si>
  <si>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</si>
  <si>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</si>
  <si>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</si>
  <si>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</si>
  <si>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</si>
  <si>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</si>
  <si>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</si>
  <si>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</si>
  <si>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</si>
  <si>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</si>
  <si>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</si>
  <si>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</si>
  <si>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</si>
  <si>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</si>
  <si>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</si>
  <si>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</si>
  <si>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</si>
  <si>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</si>
  <si>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</si>
  <si>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</si>
  <si>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</si>
  <si>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</si>
  <si>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</si>
  <si>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</si>
  <si>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</si>
  <si>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</si>
  <si>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</si>
  <si>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</si>
  <si>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</si>
  <si>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</si>
  <si>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</si>
  <si>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</si>
  <si>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</si>
  <si>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</si>
  <si>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</si>
  <si>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</si>
  <si>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</si>
  <si>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</si>
  <si>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</si>
  <si>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</si>
  <si>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</si>
  <si>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</si>
  <si>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</si>
  <si>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</si>
  <si>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</si>
  <si>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</si>
  <si>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</si>
  <si>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</si>
  <si>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</si>
  <si>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</si>
  <si>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</si>
  <si>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</si>
  <si>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</si>
  <si>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</si>
  <si>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</si>
  <si>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</si>
  <si>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</si>
  <si>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</si>
  <si>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</si>
  <si>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</si>
  <si>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</si>
  <si>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</si>
  <si>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</si>
  <si>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</si>
  <si>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</si>
  <si>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</si>
  <si>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</si>
  <si>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</si>
  <si>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</si>
  <si>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</si>
  <si>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</si>
  <si>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</si>
  <si>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</si>
  <si>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</si>
  <si>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</si>
  <si>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</si>
  <si>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</si>
  <si>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</si>
  <si>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</si>
  <si>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</si>
  <si>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</si>
  <si>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</si>
  <si>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</si>
  <si>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</si>
  <si>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</si>
  <si>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</si>
  <si>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</si>
  <si>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</si>
  <si>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</si>
  <si>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</si>
  <si>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</si>
  <si>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</si>
  <si>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</si>
  <si>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</si>
  <si>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</si>
  <si>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</si>
  <si>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</si>
  <si>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</si>
  <si>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</si>
  <si>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</si>
  <si>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</si>
  <si>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</si>
  <si>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</si>
  <si>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</si>
  <si>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</si>
  <si>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</si>
  <si>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</si>
  <si>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</si>
  <si>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</si>
  <si>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</si>
  <si>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</si>
  <si>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</si>
  <si>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</si>
  <si>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</si>
  <si>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</si>
  <si>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</si>
  <si>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</si>
  <si>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</si>
  <si>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</si>
  <si>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</si>
  <si>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</si>
  <si>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</si>
  <si>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</si>
  <si>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</si>
  <si>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</si>
  <si>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</si>
  <si>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</si>
  <si>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</si>
  <si>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</si>
  <si>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</si>
  <si>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</si>
  <si>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</si>
  <si>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</si>
  <si>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</si>
  <si>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</si>
  <si>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</si>
  <si>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</si>
  <si>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</si>
  <si>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</si>
  <si>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</si>
  <si>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</si>
  <si>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</si>
  <si>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</si>
  <si>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</si>
  <si>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</si>
  <si>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</si>
  <si>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</si>
  <si>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</si>
  <si>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</si>
  <si>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</si>
  <si>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</si>
  <si>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</si>
  <si>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</si>
  <si>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</si>
  <si>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</si>
  <si>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</si>
  <si>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</si>
  <si>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</si>
  <si>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</si>
  <si>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</si>
  <si>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</si>
  <si>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</si>
  <si>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</si>
  <si>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</si>
  <si>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</si>
  <si>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</si>
  <si>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</si>
  <si>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</si>
  <si>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</si>
  <si>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</si>
  <si>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</si>
  <si>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</si>
  <si>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</si>
  <si>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</si>
  <si>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</si>
  <si>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</si>
  <si>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</si>
  <si>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</si>
  <si>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</si>
  <si>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</si>
  <si>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</si>
  <si>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</si>
  <si>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</si>
  <si>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</si>
  <si>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</si>
  <si>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</si>
  <si>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</si>
  <si>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</si>
  <si>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</si>
  <si>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</si>
  <si>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</si>
  <si>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</si>
  <si>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</si>
  <si>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</si>
  <si>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</si>
  <si>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</si>
  <si>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</si>
  <si>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</si>
  <si>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</si>
  <si>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</si>
  <si>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</si>
  <si>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</si>
  <si>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</si>
  <si>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</si>
  <si>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</si>
  <si>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</si>
  <si>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</si>
  <si>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</si>
  <si>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</si>
  <si>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</si>
  <si>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</si>
  <si>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</si>
  <si>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</si>
  <si>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</si>
  <si>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</si>
  <si>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</si>
  <si>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</si>
  <si>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</si>
  <si>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</si>
  <si>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</si>
  <si>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</si>
  <si>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</si>
  <si>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</si>
  <si>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</si>
  <si>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</si>
  <si>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</si>
  <si>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</si>
  <si>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</si>
  <si>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</si>
  <si>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</si>
  <si>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</si>
  <si>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</si>
  <si>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</si>
  <si>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</si>
  <si>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</si>
  <si>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</si>
  <si>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</si>
  <si>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</si>
  <si>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</si>
  <si>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</si>
  <si>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</si>
  <si>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</si>
  <si>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</si>
  <si>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</si>
  <si>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</si>
  <si>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</si>
  <si>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</si>
  <si>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</si>
  <si>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</si>
  <si>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</si>
  <si>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</si>
  <si>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</si>
  <si>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</si>
  <si>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</si>
  <si>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</si>
  <si>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</si>
  <si>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</si>
  <si>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</si>
  <si>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</si>
  <si>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</si>
  <si>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</si>
  <si>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</si>
  <si>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</si>
  <si>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</si>
  <si>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</si>
  <si>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</si>
  <si>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</si>
  <si>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</si>
  <si>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</si>
  <si>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</si>
  <si>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</si>
  <si>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</si>
  <si>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</si>
  <si>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</si>
  <si>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</si>
  <si>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</si>
  <si>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</si>
  <si>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</si>
  <si>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</si>
  <si>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</si>
  <si>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</si>
  <si>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</si>
  <si>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</si>
  <si>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</si>
  <si>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</si>
  <si>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</si>
  <si>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</si>
  <si>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</si>
  <si>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</si>
  <si>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</si>
  <si>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</si>
  <si>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</si>
  <si>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</si>
  <si>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</si>
  <si>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</si>
  <si>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</si>
  <si>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</si>
  <si>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</si>
  <si>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</si>
  <si>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</si>
  <si>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</si>
  <si>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</si>
  <si>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</si>
  <si>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</si>
  <si>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</si>
  <si>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</si>
  <si>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</si>
  <si>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</si>
  <si>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</si>
  <si>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</si>
  <si>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</si>
  <si>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</si>
  <si>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</si>
  <si>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</si>
  <si>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</si>
  <si>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</si>
  <si>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</si>
  <si>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</si>
  <si>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</si>
  <si>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</si>
  <si>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</si>
  <si>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</si>
  <si>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</si>
  <si>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</si>
  <si>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</si>
  <si>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</si>
  <si>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</si>
  <si>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</si>
  <si>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</si>
  <si>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</si>
  <si>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</si>
  <si>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</si>
  <si>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</si>
  <si>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</si>
  <si>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</si>
  <si>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</si>
  <si>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</si>
  <si>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</si>
  <si>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</si>
  <si>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</si>
  <si>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</si>
  <si>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</si>
  <si>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</si>
  <si>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</si>
  <si>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</si>
  <si>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</si>
  <si>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</si>
  <si>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</si>
  <si>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</si>
  <si>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</si>
  <si>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</si>
  <si>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</si>
  <si>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</si>
  <si>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</si>
  <si>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</si>
  <si>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</si>
  <si>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</si>
  <si>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</si>
  <si>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</si>
  <si>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</si>
  <si>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</si>
  <si>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</si>
  <si>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</si>
  <si>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</si>
  <si>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</si>
  <si>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</si>
  <si>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</si>
  <si>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</si>
  <si>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</si>
  <si>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</si>
  <si>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</si>
  <si>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</si>
  <si>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</si>
  <si>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</si>
  <si>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</si>
  <si>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</si>
  <si>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</si>
  <si>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</si>
  <si>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</si>
  <si>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</si>
  <si>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</si>
  <si>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</si>
  <si>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</si>
  <si>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</si>
  <si>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</si>
  <si>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</si>
  <si>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</si>
  <si>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</si>
  <si>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</si>
  <si>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</si>
  <si>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</si>
  <si>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</si>
  <si>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</si>
  <si>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</si>
  <si>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</si>
  <si>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</si>
  <si>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</si>
  <si>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</si>
  <si>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</si>
  <si>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</si>
  <si>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</si>
  <si>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</si>
  <si>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</si>
  <si>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</si>
  <si>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</si>
  <si>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</si>
  <si>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</si>
  <si>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</si>
  <si>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</si>
  <si>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</si>
  <si>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</si>
  <si>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</si>
  <si>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</si>
  <si>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</si>
  <si>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</si>
  <si>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</si>
  <si>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</si>
  <si>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</si>
  <si>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</si>
  <si>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</si>
  <si>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</si>
  <si>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</si>
  <si>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</si>
  <si>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</si>
  <si>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</si>
  <si>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</si>
  <si>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</si>
  <si>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</si>
  <si>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</si>
  <si>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</si>
  <si>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</si>
  <si>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</si>
  <si>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</si>
  <si>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</si>
  <si>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</si>
  <si>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</si>
  <si>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</si>
  <si>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</si>
  <si>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</si>
  <si>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</si>
  <si>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</si>
  <si>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</si>
  <si>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</si>
  <si>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</si>
  <si>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</si>
  <si>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</si>
  <si>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</si>
  <si>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</si>
  <si>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</si>
  <si>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</si>
  <si>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</si>
  <si>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</si>
  <si>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</si>
  <si>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</si>
  <si>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</si>
  <si>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</si>
  <si>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</si>
  <si>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</si>
  <si>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</si>
  <si>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</si>
  <si>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</si>
  <si>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</si>
  <si>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</si>
  <si>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</si>
  <si>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</si>
  <si>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</si>
  <si>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</si>
  <si>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</si>
  <si>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</si>
  <si>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</si>
  <si>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</si>
  <si>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</si>
  <si>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</si>
  <si>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</si>
  <si>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</si>
  <si>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</si>
  <si>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</si>
  <si>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</si>
  <si>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</si>
  <si>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</si>
  <si>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</si>
  <si>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</si>
  <si>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</si>
  <si>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</si>
  <si>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</si>
  <si>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</si>
  <si>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</si>
  <si>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</si>
  <si>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</si>
  <si>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</si>
  <si>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</si>
  <si>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</si>
  <si>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</si>
  <si>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</si>
  <si>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</si>
  <si>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</si>
  <si>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</si>
  <si>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</si>
  <si>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</si>
  <si>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</si>
  <si>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</si>
  <si>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</si>
  <si>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</si>
  <si>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</si>
  <si>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</si>
  <si>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</si>
  <si>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</si>
  <si>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</si>
  <si>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</si>
  <si>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</si>
  <si>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</si>
  <si>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</si>
  <si>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</si>
  <si>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</si>
  <si>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</si>
  <si>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</si>
  <si>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</si>
  <si>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</si>
  <si>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</si>
  <si>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</si>
  <si>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</si>
  <si>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</si>
  <si>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</si>
  <si>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</si>
  <si>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</si>
  <si>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</si>
  <si>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</si>
  <si>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</si>
  <si>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</si>
  <si>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</si>
  <si>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</si>
  <si>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</si>
  <si>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</si>
  <si>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</si>
  <si>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</si>
  <si>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</si>
  <si>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</si>
  <si>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</si>
  <si>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</si>
  <si>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</si>
  <si>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</si>
  <si>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</si>
  <si>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</si>
  <si>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</si>
  <si>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</si>
  <si>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</si>
  <si>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</si>
  <si>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</si>
  <si>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</si>
  <si>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</si>
  <si>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</si>
  <si>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</si>
  <si>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</si>
  <si>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</si>
  <si>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</si>
  <si>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</si>
  <si>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</si>
  <si>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</si>
  <si>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</si>
  <si>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</si>
  <si>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</si>
  <si>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</si>
  <si>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</si>
  <si>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</si>
  <si>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</si>
  <si>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</si>
  <si>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</si>
  <si>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</si>
  <si>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</si>
  <si>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</si>
  <si>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</si>
  <si>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</si>
  <si>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</si>
  <si>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</si>
  <si>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</si>
  <si>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</si>
  <si>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</si>
  <si>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</si>
  <si>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</si>
  <si>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</si>
  <si>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</si>
  <si>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</si>
  <si>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</si>
  <si>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</si>
  <si>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</si>
  <si>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</si>
  <si>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</si>
  <si>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</si>
  <si>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</si>
  <si>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</si>
  <si>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</si>
  <si>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</si>
  <si>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</si>
  <si>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</si>
  <si>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</si>
  <si>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</si>
  <si>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</si>
  <si>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</si>
  <si>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</si>
  <si>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</si>
  <si>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</si>
  <si>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</si>
  <si>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</si>
  <si>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</si>
  <si>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</si>
  <si>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</si>
  <si>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</si>
  <si>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</si>
  <si>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</si>
  <si>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</si>
  <si>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</si>
  <si>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</si>
  <si>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</si>
  <si>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</si>
  <si>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</si>
  <si>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</si>
  <si>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</si>
  <si>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</si>
  <si>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</si>
  <si>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</si>
  <si>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</si>
  <si>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</si>
  <si>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</si>
  <si>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</si>
  <si>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</si>
  <si>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</si>
  <si>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</si>
  <si>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</si>
  <si>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</si>
  <si>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</si>
  <si>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</si>
  <si>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</si>
  <si>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</si>
  <si>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</si>
  <si>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</si>
  <si>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</si>
  <si>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</si>
  <si>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</si>
  <si>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</si>
  <si>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</si>
  <si>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</si>
  <si>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</si>
  <si>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</si>
  <si>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</si>
  <si>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</si>
  <si>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</si>
  <si>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</si>
  <si>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</si>
  <si>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</si>
  <si>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</si>
  <si>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</si>
  <si>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</si>
  <si>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</si>
  <si>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</si>
  <si>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</si>
  <si>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</si>
  <si>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</si>
  <si>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</si>
  <si>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</si>
  <si>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</si>
  <si>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</si>
  <si>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</si>
  <si>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</si>
  <si>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</si>
  <si>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</si>
  <si>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</si>
  <si>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</si>
  <si>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</si>
  <si>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</si>
  <si>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</si>
  <si>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</si>
  <si>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</si>
  <si>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</si>
  <si>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</si>
  <si>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</si>
  <si>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</si>
  <si>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</si>
  <si>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</si>
  <si>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</si>
  <si>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</si>
  <si>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</si>
  <si>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</si>
  <si>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</si>
  <si>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</si>
  <si>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</si>
  <si>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</si>
  <si>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</si>
  <si>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</si>
  <si>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</si>
  <si>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</si>
  <si>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</si>
  <si>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</si>
  <si>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</si>
  <si>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</si>
  <si>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</si>
  <si>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</si>
  <si>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</si>
  <si>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</si>
  <si>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</si>
  <si>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</si>
  <si>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</si>
  <si>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</si>
  <si>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</si>
  <si>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</si>
  <si>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</si>
  <si>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</si>
  <si>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</si>
  <si>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</si>
  <si>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</si>
  <si>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</si>
  <si>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</si>
  <si>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</si>
  <si>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</si>
  <si>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</si>
  <si>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</si>
  <si>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</si>
  <si>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</si>
  <si>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</si>
  <si>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</si>
  <si>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</si>
  <si>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</si>
  <si>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</si>
  <si>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</si>
  <si>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</si>
  <si>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</si>
  <si>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</si>
  <si>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</si>
  <si>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</si>
  <si>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</si>
  <si>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</si>
  <si>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</si>
  <si>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</si>
  <si>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</si>
  <si>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</si>
  <si>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</si>
  <si>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</si>
  <si>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</si>
  <si>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</si>
  <si>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</si>
  <si>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</si>
  <si>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</si>
  <si>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</si>
  <si>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</si>
  <si>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</si>
  <si>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</si>
  <si>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</si>
  <si>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</si>
  <si>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</si>
  <si>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</si>
  <si>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</si>
  <si>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</si>
  <si>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</si>
  <si>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</si>
  <si>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</si>
  <si>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</si>
  <si>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</si>
  <si>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</si>
  <si>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</si>
  <si>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</si>
  <si>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</si>
  <si>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</si>
  <si>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</si>
  <si>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</si>
  <si>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</si>
  <si>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</si>
  <si>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</si>
  <si>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</si>
  <si>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</si>
  <si>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</si>
  <si>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</si>
  <si>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</si>
  <si>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</si>
  <si>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</si>
  <si>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</si>
  <si>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</si>
  <si>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</si>
  <si>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</si>
  <si>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</si>
  <si>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</si>
  <si>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</si>
  <si>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</si>
  <si>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</si>
  <si>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</si>
  <si>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</si>
  <si>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</si>
  <si>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</si>
  <si>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</si>
  <si>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</si>
  <si>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</si>
  <si>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</si>
  <si>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</si>
  <si>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</si>
  <si>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</si>
  <si>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</si>
  <si>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</si>
  <si>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</si>
  <si>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</si>
  <si>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</si>
  <si>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</si>
  <si>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</si>
  <si>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</si>
  <si>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</si>
  <si>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</si>
  <si>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</si>
  <si>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</si>
  <si>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</si>
  <si>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</si>
  <si>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</si>
  <si>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</si>
  <si>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</si>
  <si>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</si>
  <si>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</si>
  <si>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</si>
  <si>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</si>
  <si>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</si>
  <si>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</si>
  <si>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</si>
  <si>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</si>
  <si>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</si>
  <si>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</si>
  <si>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</si>
  <si>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</si>
  <si>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</si>
  <si>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</si>
  <si>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</si>
  <si>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</si>
  <si>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</si>
  <si>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</si>
  <si>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</si>
  <si>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</si>
  <si>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</si>
  <si>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</si>
  <si>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</si>
  <si>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</si>
  <si>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</si>
  <si>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</si>
  <si>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</si>
  <si>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</si>
  <si>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</si>
  <si>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</si>
  <si>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</si>
  <si>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</si>
  <si>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</si>
  <si>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</si>
  <si>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</si>
  <si>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</si>
  <si>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</si>
  <si>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</si>
  <si>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</si>
  <si>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</si>
  <si>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</si>
  <si>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</si>
  <si>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</si>
  <si>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</si>
  <si>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</si>
  <si>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</si>
  <si>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</si>
  <si>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</si>
  <si>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</si>
  <si>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</si>
  <si>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</si>
  <si>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</si>
  <si>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</si>
  <si>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</si>
  <si>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</si>
  <si>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</si>
  <si>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</si>
  <si>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</si>
  <si>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</si>
  <si>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</si>
  <si>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</si>
  <si>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</si>
  <si>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</si>
  <si>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</si>
  <si>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</si>
  <si>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</si>
  <si>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</si>
  <si>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</si>
  <si>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</si>
  <si>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</si>
  <si>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</si>
  <si>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</si>
  <si>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</si>
  <si>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</si>
  <si>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</si>
  <si>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</si>
  <si>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</si>
  <si>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</si>
  <si>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</si>
  <si>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</si>
  <si>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</si>
  <si>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</si>
  <si>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</si>
  <si>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</si>
  <si>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</si>
  <si>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</si>
  <si>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</si>
  <si>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</si>
  <si>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</si>
  <si>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</si>
  <si>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</si>
  <si>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</si>
  <si>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</si>
  <si>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</si>
  <si>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</si>
  <si>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</si>
  <si>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</si>
  <si>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</si>
  <si>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</si>
  <si>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</si>
  <si>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</si>
  <si>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</si>
  <si>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</si>
  <si>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</si>
  <si>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</si>
  <si>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</si>
  <si>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</si>
  <si>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</si>
  <si>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</si>
  <si>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</si>
  <si>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</si>
  <si>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</si>
  <si>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</si>
  <si>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</si>
  <si>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</si>
  <si>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</si>
  <si>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</si>
  <si>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</si>
  <si>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</si>
  <si>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</si>
  <si>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</si>
  <si>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</si>
  <si>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</si>
  <si>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</si>
  <si>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</si>
  <si>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</si>
  <si>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</si>
  <si>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</si>
  <si>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</si>
  <si>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</si>
  <si>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</si>
  <si>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</si>
  <si>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</si>
  <si>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</si>
  <si>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</si>
  <si>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</si>
  <si>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</si>
  <si>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</si>
  <si>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</si>
  <si>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</si>
  <si>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</si>
  <si>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</si>
  <si>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</si>
  <si>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</si>
  <si>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</si>
  <si>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</si>
  <si>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</si>
  <si>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</si>
  <si>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</si>
  <si>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</si>
  <si>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</si>
  <si>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</si>
  <si>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</si>
  <si>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</si>
  <si>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</si>
  <si>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</si>
  <si>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</si>
  <si>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</si>
  <si>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</si>
  <si>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</si>
  <si>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</si>
  <si>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</si>
  <si>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</si>
  <si>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</si>
  <si>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</si>
  <si>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</si>
  <si>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</si>
  <si>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</si>
  <si>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</si>
  <si>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</si>
  <si>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</si>
  <si>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</si>
  <si>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</si>
  <si>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</si>
  <si>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</si>
  <si>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</si>
  <si>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</si>
  <si>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</si>
  <si>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</si>
  <si>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</si>
  <si>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</si>
  <si>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</si>
  <si>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</si>
  <si>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</si>
  <si>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</si>
  <si>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</si>
  <si>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</si>
  <si>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</si>
  <si>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</si>
  <si>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</si>
  <si>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</si>
  <si>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</si>
  <si>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</si>
  <si>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</si>
  <si>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</si>
  <si>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</si>
  <si>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</si>
  <si>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</si>
  <si>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</si>
  <si>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</si>
  <si>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</si>
  <si>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</si>
  <si>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</si>
  <si>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</si>
  <si>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</si>
  <si>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</si>
  <si>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</si>
  <si>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</si>
  <si>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</si>
  <si>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</si>
  <si>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</si>
  <si>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</si>
  <si>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</si>
  <si>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</si>
  <si>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</si>
  <si>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</si>
  <si>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</si>
  <si>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</si>
  <si>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</si>
  <si>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</si>
  <si>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</si>
  <si>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</si>
  <si>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</si>
  <si>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</si>
  <si>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</si>
  <si>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</si>
  <si>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</si>
  <si>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</si>
  <si>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</si>
  <si>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</si>
  <si>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</si>
  <si>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</si>
  <si>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</si>
  <si>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</si>
  <si>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</si>
  <si>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</si>
  <si>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</si>
  <si>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</si>
  <si>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</si>
  <si>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</si>
  <si>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</si>
  <si>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</si>
  <si>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</si>
  <si>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</si>
  <si>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</si>
  <si>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</si>
  <si>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</si>
  <si>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</si>
  <si>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</si>
  <si>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</si>
  <si>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</si>
  <si>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</si>
  <si>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</si>
  <si>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</si>
  <si>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</si>
  <si>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</si>
  <si>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</si>
  <si>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</si>
  <si>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</si>
  <si>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</si>
  <si>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</si>
  <si>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</si>
  <si>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</si>
  <si>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</si>
  <si>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</si>
  <si>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</si>
  <si>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</si>
  <si>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</si>
  <si>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</si>
  <si>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</si>
  <si>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</si>
  <si>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</si>
  <si>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</si>
  <si>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</si>
  <si>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</si>
  <si>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</si>
  <si>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</si>
  <si>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</si>
  <si>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</si>
  <si>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</si>
  <si>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</si>
  <si>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</si>
  <si>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</si>
  <si>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</si>
  <si>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</si>
  <si>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</si>
  <si>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</si>
  <si>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</si>
  <si>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</si>
  <si>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</si>
  <si>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</si>
  <si>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</si>
  <si>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</si>
  <si>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</si>
  <si>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</si>
  <si>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</si>
  <si>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</si>
  <si>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</si>
  <si>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</si>
  <si>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</si>
  <si>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</si>
  <si>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</si>
  <si>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</si>
  <si>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</si>
  <si>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</si>
  <si>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</si>
  <si>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</si>
  <si>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</si>
  <si>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</si>
  <si>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</si>
  <si>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</si>
  <si>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</si>
  <si>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</si>
  <si>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</si>
  <si>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</si>
  <si>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</si>
  <si>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</si>
  <si>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</si>
  <si>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</si>
  <si>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</si>
  <si>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</si>
  <si>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</si>
  <si>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</si>
  <si>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</si>
  <si>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</si>
  <si>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</si>
  <si>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</si>
  <si>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</si>
  <si>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</si>
  <si>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</si>
  <si>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</si>
  <si>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</si>
  <si>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</si>
  <si>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</si>
  <si>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</si>
  <si>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</si>
  <si>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</si>
  <si>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</si>
  <si>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</si>
  <si>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</si>
  <si>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</si>
  <si>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</si>
  <si>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</si>
  <si>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</si>
  <si>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</si>
  <si>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</si>
  <si>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</si>
  <si>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</si>
  <si>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</si>
  <si>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</si>
  <si>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</si>
  <si>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</si>
  <si>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</si>
  <si>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</si>
  <si>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</si>
  <si>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</si>
  <si>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</si>
  <si>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</si>
  <si>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</si>
  <si>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</si>
  <si>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</si>
  <si>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</si>
  <si>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</si>
  <si>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</si>
  <si>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</si>
  <si>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</si>
  <si>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</si>
  <si>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</si>
  <si>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</si>
  <si>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</si>
  <si>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</si>
  <si>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</si>
  <si>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</si>
  <si>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</si>
  <si>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</si>
  <si>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</si>
  <si>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</si>
  <si>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</si>
  <si>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</si>
  <si>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</si>
  <si>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</si>
  <si>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</si>
  <si>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</si>
  <si>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</si>
  <si>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</si>
  <si>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</si>
  <si>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</si>
  <si>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</si>
  <si>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</si>
  <si>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</si>
  <si>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</si>
  <si>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</si>
  <si>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</si>
  <si>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</si>
  <si>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</si>
  <si>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</si>
  <si>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</si>
  <si>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</si>
  <si>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</si>
  <si>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</si>
  <si>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</si>
  <si>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</si>
  <si>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</si>
  <si>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</si>
  <si>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</si>
  <si>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</si>
  <si>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</si>
  <si>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</si>
  <si>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</si>
  <si>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</si>
  <si>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</si>
  <si>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</si>
  <si>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</si>
  <si>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</si>
  <si>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</si>
  <si>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</si>
  <si>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</si>
  <si>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</si>
  <si>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</si>
  <si>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</si>
  <si>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</si>
  <si>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</si>
  <si>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</si>
  <si>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</si>
  <si>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</si>
  <si>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</si>
  <si>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</si>
  <si>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</si>
  <si>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</si>
  <si>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</si>
  <si>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</si>
  <si>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</si>
  <si>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</si>
  <si>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</si>
  <si>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</si>
  <si>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</si>
  <si>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</si>
  <si>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</si>
  <si>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</si>
  <si>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</si>
  <si>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</si>
  <si>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</si>
  <si>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</si>
  <si>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</si>
  <si>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</si>
  <si>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</si>
  <si>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</si>
  <si>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</si>
  <si>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</si>
  <si>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</si>
  <si>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</si>
  <si>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</si>
  <si>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</si>
  <si>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</si>
  <si>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</si>
  <si>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</si>
  <si>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</si>
  <si>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</si>
  <si>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</si>
  <si>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</si>
  <si>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</si>
  <si>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</si>
  <si>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</si>
  <si>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</si>
  <si>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</si>
  <si>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</si>
  <si>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</si>
  <si>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</si>
  <si>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</si>
  <si>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</si>
  <si>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</si>
  <si>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</si>
  <si>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</si>
  <si>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</si>
  <si>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</si>
  <si>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</si>
  <si>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</si>
  <si>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</si>
  <si>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</si>
  <si>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</si>
  <si>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</si>
  <si>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</si>
  <si>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</si>
  <si>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</si>
  <si>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</si>
  <si>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</si>
  <si>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</si>
  <si>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</si>
  <si>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</si>
  <si>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</si>
  <si>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</si>
  <si>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</si>
  <si>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</si>
  <si>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</si>
  <si>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</si>
  <si>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</si>
  <si>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</si>
  <si>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</si>
  <si>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</si>
  <si>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</si>
  <si>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</si>
  <si>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</si>
  <si>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</si>
  <si>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</si>
  <si>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</si>
  <si>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</si>
  <si>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</si>
  <si>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</si>
  <si>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</si>
  <si>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</si>
  <si>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</si>
  <si>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</si>
  <si>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</si>
  <si>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</si>
  <si>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</si>
  <si>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</si>
  <si>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</si>
  <si>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</si>
  <si>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</si>
  <si>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</si>
  <si>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</si>
  <si>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</si>
  <si>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</si>
  <si>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</si>
  <si>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</si>
  <si>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</si>
  <si>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</si>
  <si>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</si>
  <si>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</si>
  <si>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</si>
  <si>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</si>
  <si>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</si>
  <si>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</si>
  <si>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</si>
  <si>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</si>
  <si>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</si>
  <si>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</si>
  <si>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</si>
  <si>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</si>
  <si>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</si>
  <si>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</si>
  <si>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</si>
  <si>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</si>
  <si>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</si>
  <si>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</si>
  <si>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</si>
  <si>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</si>
  <si>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</si>
  <si>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</si>
  <si>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</si>
  <si>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</si>
  <si>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</si>
  <si>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</si>
  <si>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</si>
  <si>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</si>
  <si>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</si>
  <si>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</si>
  <si>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</si>
  <si>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</si>
  <si>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</si>
  <si>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</si>
  <si>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</si>
  <si>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</si>
  <si>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</si>
  <si>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</si>
  <si>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</si>
  <si>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</si>
  <si>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</si>
  <si>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</si>
  <si>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</si>
  <si>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</si>
  <si>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</si>
  <si>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</si>
  <si>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</si>
  <si>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</si>
  <si>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</si>
  <si>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</si>
  <si>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</si>
  <si>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</si>
  <si>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</si>
  <si>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</si>
  <si>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</si>
  <si>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</si>
  <si>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</si>
  <si>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</si>
  <si>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</si>
  <si>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</si>
  <si>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</si>
  <si>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</si>
  <si>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</si>
  <si>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</si>
  <si>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</si>
  <si>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</si>
  <si>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</si>
  <si>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</si>
  <si>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</si>
  <si>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</si>
  <si>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</si>
  <si>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</si>
  <si>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</si>
  <si>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</si>
  <si>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</si>
  <si>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</si>
  <si>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</si>
  <si>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</si>
  <si>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</si>
  <si>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</si>
  <si>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</si>
  <si>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</si>
  <si>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</si>
  <si>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</si>
  <si>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</si>
  <si>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</si>
  <si>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</si>
  <si>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</si>
  <si>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</si>
  <si>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</si>
  <si>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</si>
  <si>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</si>
  <si>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</si>
  <si>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</si>
  <si>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</si>
  <si>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</si>
  <si>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</si>
  <si>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</si>
  <si>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</si>
  <si>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</si>
  <si>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</si>
  <si>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</si>
  <si>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</si>
  <si>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</si>
  <si>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</si>
  <si>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</si>
  <si>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</si>
  <si>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</si>
  <si>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</si>
  <si>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</si>
  <si>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</si>
  <si>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</si>
  <si>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</si>
  <si>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</si>
  <si>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</si>
  <si>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</si>
  <si>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</si>
  <si>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</si>
  <si>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</si>
  <si>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</si>
  <si>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</si>
  <si>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</si>
  <si>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</si>
  <si>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</si>
  <si>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</si>
  <si>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</si>
  <si>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</si>
  <si>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</si>
  <si>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</si>
  <si>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</si>
  <si>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</si>
  <si>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</si>
  <si>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</si>
  <si>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</si>
  <si>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</si>
  <si>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</si>
  <si>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</si>
  <si>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</si>
  <si>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</si>
  <si>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</si>
  <si>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</si>
  <si>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</si>
  <si>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</si>
  <si>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</si>
  <si>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</si>
  <si>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</si>
  <si>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</si>
  <si>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</si>
  <si>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</si>
  <si>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</si>
  <si>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</si>
  <si>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</si>
  <si>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</si>
  <si>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</si>
  <si>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</si>
  <si>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</si>
  <si>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</si>
  <si>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</si>
  <si>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</si>
  <si>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</si>
  <si>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</si>
  <si>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</si>
  <si>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</si>
  <si>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</si>
  <si>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</si>
  <si>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</si>
  <si>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</si>
  <si>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</si>
  <si>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</si>
  <si>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</si>
  <si>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</si>
  <si>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</si>
  <si>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</si>
  <si>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</si>
  <si>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</si>
  <si>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</si>
  <si>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</si>
  <si>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</si>
  <si>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</si>
  <si>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</si>
  <si>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</si>
  <si>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</si>
  <si>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</si>
  <si>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</si>
  <si>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</si>
  <si>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</si>
  <si>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</si>
  <si>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</si>
  <si>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</si>
  <si>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</si>
  <si>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</si>
  <si>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</si>
  <si>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</si>
  <si>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</si>
  <si>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</si>
  <si>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</si>
  <si>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</si>
  <si>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</si>
  <si>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</si>
  <si>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</si>
  <si>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</si>
  <si>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</si>
  <si>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</si>
  <si>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</si>
  <si>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</si>
  <si>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</si>
  <si>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</si>
  <si>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</si>
  <si>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</si>
  <si>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</si>
  <si>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</si>
  <si>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</si>
  <si>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</si>
  <si>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</si>
  <si>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</si>
  <si>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</si>
  <si>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</si>
  <si>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</si>
  <si>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</si>
  <si>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</si>
  <si>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</si>
  <si>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</si>
  <si>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</si>
  <si>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</si>
  <si>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</si>
  <si>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</si>
  <si>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</si>
  <si>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</si>
  <si>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</si>
  <si>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</si>
  <si>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</si>
  <si>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</si>
  <si>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</si>
  <si>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</si>
  <si>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</si>
  <si>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</si>
  <si>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</si>
  <si>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</si>
  <si>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</si>
  <si>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</si>
  <si>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</si>
  <si>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</si>
  <si>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</si>
  <si>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</si>
  <si>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</si>
  <si>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</si>
  <si>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</si>
  <si>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</si>
  <si>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</si>
  <si>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</si>
  <si>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</si>
  <si>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</si>
  <si>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</si>
  <si>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</si>
  <si>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</si>
  <si>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</si>
  <si>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</si>
  <si>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</si>
  <si>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</si>
  <si>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</si>
  <si>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</si>
  <si>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</si>
  <si>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</si>
  <si>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</si>
  <si>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</si>
  <si>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</si>
  <si>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</si>
  <si>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</si>
  <si>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</si>
  <si>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</si>
  <si>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</si>
  <si>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</si>
  <si>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</si>
  <si>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</si>
  <si>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</si>
  <si>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</si>
  <si>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</si>
  <si>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</si>
  <si>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</si>
  <si>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</si>
  <si>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</si>
  <si>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</si>
  <si>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</si>
  <si>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</si>
  <si>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</si>
  <si>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</si>
  <si>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</si>
  <si>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</si>
  <si>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</si>
  <si>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</si>
  <si>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</si>
  <si>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</si>
  <si>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</si>
  <si>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</si>
  <si>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</si>
  <si>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</si>
  <si>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</si>
  <si>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</si>
  <si>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</si>
  <si>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</si>
  <si>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</si>
  <si>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</si>
  <si>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</si>
  <si>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</si>
  <si>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</si>
  <si>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</si>
  <si>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</si>
  <si>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</si>
  <si>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</si>
  <si>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</si>
  <si>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</si>
  <si>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</si>
  <si>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</si>
  <si>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</si>
  <si>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</si>
  <si>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</si>
  <si>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</si>
  <si>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</si>
  <si>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</si>
  <si>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</si>
  <si>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</si>
  <si>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</si>
  <si>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</si>
  <si>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</si>
  <si>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</si>
  <si>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</si>
  <si>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</si>
  <si>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</si>
  <si>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</si>
  <si>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</si>
  <si>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</si>
  <si>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</si>
  <si>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</si>
  <si>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</si>
  <si>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</si>
  <si>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</si>
  <si>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</si>
  <si>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</si>
  <si>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</si>
  <si>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</si>
  <si>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</si>
  <si>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</si>
  <si>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</si>
  <si>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</si>
  <si>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</si>
  <si>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</si>
  <si>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</si>
  <si>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</si>
  <si>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</si>
  <si>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</si>
  <si>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</si>
  <si>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</si>
  <si>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</si>
  <si>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</si>
  <si>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</si>
  <si>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</si>
  <si>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</si>
  <si>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</si>
  <si>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</si>
  <si>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</si>
  <si>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</si>
  <si>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</si>
  <si>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</si>
  <si>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</si>
  <si>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</si>
  <si>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</si>
  <si>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</si>
  <si>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</si>
  <si>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</si>
  <si>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</si>
  <si>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</si>
  <si>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</si>
  <si>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</si>
  <si>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</si>
  <si>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</si>
  <si>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</si>
  <si>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</si>
  <si>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</si>
  <si>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</si>
  <si>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</si>
  <si>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</si>
  <si>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</si>
  <si>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</si>
  <si>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</si>
  <si>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</si>
  <si>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</si>
  <si>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</si>
  <si>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</si>
  <si>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</si>
  <si>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</si>
  <si>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</si>
  <si>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</si>
  <si>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</si>
  <si>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</si>
  <si>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</si>
  <si>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</si>
  <si>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</si>
  <si>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</si>
  <si>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</si>
  <si>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</si>
  <si>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</si>
  <si>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</si>
  <si>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</si>
  <si>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</si>
  <si>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</si>
  <si>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</si>
  <si>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</si>
  <si>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</si>
  <si>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</si>
  <si>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</si>
  <si>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</si>
  <si>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</si>
  <si>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</si>
  <si>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</si>
  <si>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</si>
  <si>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</si>
  <si>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</si>
  <si>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</si>
  <si>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</si>
  <si>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</si>
  <si>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</si>
  <si>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</si>
  <si>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</si>
  <si>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</si>
  <si>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</si>
  <si>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</si>
  <si>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</si>
  <si>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</si>
  <si>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</si>
  <si>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</si>
  <si>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</si>
  <si>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</si>
  <si>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</si>
  <si>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</si>
  <si>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</si>
  <si>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</si>
  <si>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</si>
  <si>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</si>
  <si>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</si>
  <si>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</si>
  <si>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</si>
  <si>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</si>
  <si>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</si>
  <si>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</si>
  <si>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</si>
  <si>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</si>
  <si>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</si>
  <si>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</si>
  <si>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</si>
  <si>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</si>
  <si>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</si>
  <si>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</si>
  <si>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</si>
  <si>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</si>
  <si>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</si>
  <si>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</si>
  <si>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</si>
  <si>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</si>
  <si>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</si>
  <si>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</si>
  <si>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</si>
  <si>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</si>
  <si>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</si>
  <si>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</si>
  <si>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</si>
  <si>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</si>
  <si>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</si>
  <si>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</si>
  <si>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</si>
  <si>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</si>
  <si>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</si>
  <si>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</si>
  <si>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</si>
  <si>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</si>
  <si>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</si>
  <si>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</si>
  <si>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</si>
  <si>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</si>
  <si>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</si>
  <si>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</si>
  <si>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</si>
  <si>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</si>
  <si>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</si>
  <si>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</si>
  <si>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</si>
  <si>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</si>
  <si>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</si>
  <si>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</si>
  <si>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</si>
  <si>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</si>
  <si>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</si>
  <si>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</si>
  <si>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</si>
  <si>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</si>
  <si>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</si>
  <si>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</si>
  <si>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</si>
  <si>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</si>
  <si>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</si>
  <si>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</si>
  <si>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</si>
  <si>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</si>
  <si>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</si>
  <si>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</si>
  <si>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</si>
  <si>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</si>
  <si>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</si>
  <si>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</si>
  <si>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</si>
  <si>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</si>
  <si>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</si>
  <si>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</si>
  <si>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</si>
  <si>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</si>
  <si>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</si>
  <si>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</si>
  <si>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</si>
  <si>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</si>
  <si>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</si>
  <si>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</si>
  <si>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</si>
  <si>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</si>
  <si>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</si>
  <si>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</si>
  <si>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</si>
  <si>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</si>
  <si>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</si>
  <si>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</si>
  <si>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</si>
  <si>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</si>
  <si>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</si>
  <si>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</si>
  <si>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</si>
  <si>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</si>
  <si>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</si>
  <si>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</si>
  <si>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</si>
  <si>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</si>
  <si>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</si>
  <si>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</si>
  <si>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</si>
  <si>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</si>
  <si>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</si>
  <si>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</si>
  <si>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</si>
  <si>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</si>
  <si>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</si>
  <si>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</si>
  <si>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</si>
  <si>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</si>
  <si>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</si>
  <si>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</si>
  <si>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</si>
  <si>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</si>
  <si>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</si>
  <si>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</si>
  <si>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</si>
  <si>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</si>
  <si>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</si>
  <si>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</si>
  <si>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</si>
  <si>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</si>
  <si>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</si>
  <si>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</si>
  <si>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</si>
  <si>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</si>
  <si>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</si>
  <si>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</si>
  <si>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</si>
  <si>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</si>
  <si>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</si>
  <si>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</si>
  <si>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</si>
  <si>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</si>
  <si>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</si>
  <si>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</si>
  <si>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</si>
  <si>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</si>
  <si>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</si>
  <si>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</si>
  <si>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</si>
  <si>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</si>
  <si>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</si>
  <si>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</si>
  <si>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</si>
  <si>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</si>
  <si>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</si>
  <si>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</si>
  <si>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</si>
  <si>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</si>
  <si>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</si>
  <si>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</si>
  <si>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</si>
  <si>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</si>
  <si>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</si>
  <si>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</si>
  <si>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</si>
  <si>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</si>
  <si>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</si>
  <si>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</si>
  <si>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</si>
  <si>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</si>
  <si>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</si>
  <si>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</si>
  <si>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</si>
  <si>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</si>
  <si>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</si>
  <si>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</si>
  <si>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</si>
  <si>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</si>
  <si>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</si>
  <si>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</si>
  <si>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</si>
  <si>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</si>
  <si>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</si>
  <si>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</si>
  <si>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</si>
  <si>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</si>
  <si>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</si>
  <si>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</si>
  <si>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</si>
  <si>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</si>
  <si>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</si>
  <si>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</si>
  <si>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</si>
  <si>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</si>
  <si>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</si>
  <si>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</si>
  <si>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</si>
  <si>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</si>
  <si>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</si>
  <si>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</si>
  <si>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</si>
  <si>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</si>
  <si>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</si>
  <si>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</si>
  <si>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</si>
  <si>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</si>
  <si>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</si>
  <si>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</si>
  <si>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</si>
  <si>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</si>
  <si>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</si>
  <si>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</si>
  <si>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</si>
  <si>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</si>
  <si>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</si>
  <si>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</si>
  <si>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</si>
  <si>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</si>
  <si>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</si>
  <si>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</si>
  <si>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</si>
  <si>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</si>
  <si>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</si>
  <si>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</si>
  <si>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</si>
  <si>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</si>
  <si>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</si>
  <si>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</si>
  <si>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</si>
  <si>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</si>
  <si>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</si>
  <si>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</si>
  <si>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</si>
  <si>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</si>
  <si>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</si>
  <si>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</si>
  <si>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</si>
  <si>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</si>
  <si>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</si>
  <si>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</si>
  <si>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</si>
  <si>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</si>
  <si>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</si>
  <si>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</si>
  <si>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</si>
  <si>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</si>
  <si>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</si>
  <si>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</si>
  <si>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</si>
  <si>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</si>
  <si>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</si>
  <si>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</si>
  <si>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</si>
  <si>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</si>
  <si>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</si>
  <si>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</si>
  <si>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</si>
  <si>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</si>
  <si>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</si>
  <si>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</si>
  <si>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</si>
  <si>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</si>
  <si>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</si>
  <si>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</si>
  <si>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</si>
  <si>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</si>
  <si>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</si>
  <si>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</si>
  <si>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</si>
  <si>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</si>
  <si>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</si>
  <si>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</si>
  <si>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</si>
  <si>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</si>
  <si>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</si>
  <si>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</si>
  <si>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</si>
  <si>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</si>
  <si>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</si>
  <si>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</si>
  <si>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</si>
  <si>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</si>
  <si>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</si>
  <si>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</si>
  <si>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</si>
  <si>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</si>
  <si>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</si>
  <si>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</si>
  <si>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</si>
  <si>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</si>
  <si>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</si>
  <si>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</si>
  <si>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</si>
  <si>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</si>
  <si>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</si>
  <si>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</si>
  <si>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</si>
  <si>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</si>
  <si>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</si>
  <si>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</si>
  <si>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</si>
  <si>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</si>
  <si>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</si>
  <si>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</si>
  <si>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</si>
  <si>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</si>
  <si>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</si>
  <si>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</si>
  <si>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</si>
  <si>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</si>
  <si>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</si>
  <si>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</si>
  <si>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</si>
  <si>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</si>
  <si>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</si>
  <si>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</si>
  <si>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</si>
  <si>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</si>
  <si>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</si>
  <si>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</si>
  <si>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</si>
  <si>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</si>
  <si>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</si>
  <si>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</si>
  <si>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</si>
  <si>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</si>
  <si>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</si>
  <si>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</si>
  <si>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</si>
  <si>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</si>
  <si>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</si>
  <si>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</si>
  <si>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</si>
  <si>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</si>
  <si>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</si>
  <si>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</si>
  <si>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</si>
  <si>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</si>
  <si>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</si>
  <si>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</si>
  <si>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</si>
  <si>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</si>
  <si>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</si>
  <si>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</si>
  <si>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</si>
  <si>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</si>
  <si>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</si>
  <si>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</si>
  <si>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</si>
  <si>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</si>
  <si>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</si>
  <si>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</si>
  <si>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</si>
  <si>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</si>
  <si>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</si>
  <si>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</si>
  <si>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</si>
  <si>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</si>
  <si>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</si>
  <si>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</si>
  <si>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</si>
  <si>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</si>
  <si>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</si>
  <si>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</si>
  <si>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</si>
  <si>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</si>
  <si>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</si>
  <si>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</si>
  <si>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</si>
  <si>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</si>
  <si>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</si>
  <si>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</si>
  <si>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</si>
  <si>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</si>
  <si>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</si>
  <si>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</si>
  <si>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</si>
  <si>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</si>
  <si>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</si>
  <si>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</si>
  <si>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</si>
  <si>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</si>
  <si>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</si>
  <si>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</si>
  <si>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</si>
  <si>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</si>
  <si>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</si>
  <si>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</si>
  <si>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</si>
  <si>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</si>
  <si>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</si>
  <si>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</si>
  <si>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</si>
  <si>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</si>
  <si>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</si>
  <si>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</si>
  <si>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</si>
  <si>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</si>
  <si>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</si>
  <si>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</si>
  <si>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</si>
  <si>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</si>
  <si>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</si>
  <si>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</si>
  <si>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</si>
  <si>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</si>
  <si>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</si>
  <si>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</si>
  <si>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</si>
  <si>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</si>
  <si>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</si>
  <si>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</si>
  <si>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</si>
  <si>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</si>
  <si>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</si>
  <si>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</si>
  <si>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</si>
  <si>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</si>
  <si>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</si>
  <si>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</si>
  <si>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</si>
  <si>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</si>
  <si>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</si>
  <si>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</si>
  <si>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</si>
  <si>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</si>
  <si>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</si>
  <si>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</si>
  <si>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</si>
  <si>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</si>
  <si>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</si>
  <si>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</si>
  <si>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</si>
  <si>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</si>
  <si>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</si>
  <si>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</si>
  <si>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</si>
  <si>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</si>
  <si>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</si>
  <si>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</si>
  <si>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</si>
  <si>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</si>
  <si>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</si>
  <si>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</si>
  <si>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</si>
  <si>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</si>
  <si>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</si>
  <si>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</si>
  <si>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</si>
  <si>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</si>
  <si>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</si>
  <si>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</si>
  <si>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</si>
  <si>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</si>
  <si>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</si>
  <si>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</si>
  <si>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</si>
  <si>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</si>
  <si>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</si>
  <si>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</si>
  <si>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</si>
  <si>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</si>
  <si>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</si>
  <si>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</si>
  <si>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</si>
  <si>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</si>
  <si>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</si>
  <si>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</si>
  <si>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</si>
  <si>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</si>
  <si>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</si>
  <si>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</si>
  <si>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</si>
  <si>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</si>
  <si>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</si>
  <si>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</si>
  <si>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</si>
  <si>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</si>
  <si>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</si>
  <si>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</si>
  <si>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</si>
  <si>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</si>
  <si>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</si>
  <si>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</si>
  <si>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</si>
  <si>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</si>
  <si>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</si>
  <si>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</si>
  <si>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</si>
  <si>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</si>
  <si>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</si>
  <si>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</si>
  <si>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</si>
  <si>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</si>
  <si>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</si>
  <si>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</si>
  <si>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</si>
  <si>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</si>
  <si>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</si>
  <si>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</si>
  <si>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</si>
  <si>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</si>
  <si>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</si>
  <si>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</si>
  <si>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</si>
  <si>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</si>
  <si>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</si>
  <si>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</si>
  <si>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</si>
  <si>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</si>
  <si>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</si>
  <si>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</si>
  <si>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</si>
  <si>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</si>
  <si>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</si>
  <si>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</si>
  <si>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</si>
  <si>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</si>
  <si>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</si>
  <si>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</si>
  <si>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</si>
  <si>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</si>
  <si>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</si>
  <si>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</si>
  <si>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</si>
  <si>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</si>
  <si>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</si>
  <si>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</si>
  <si>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</si>
  <si>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</si>
  <si>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</si>
  <si>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</si>
  <si>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</si>
  <si>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</si>
  <si>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</si>
  <si>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</si>
  <si>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</si>
  <si>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</si>
  <si>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</si>
  <si>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</si>
  <si>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</si>
  <si>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</si>
  <si>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</si>
  <si>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</si>
  <si>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</si>
  <si>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</si>
  <si>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</si>
  <si>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</si>
  <si>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</si>
  <si>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</si>
  <si>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</si>
  <si>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</si>
  <si>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</si>
  <si>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</si>
  <si>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</si>
  <si>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</si>
  <si>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</si>
  <si>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</si>
  <si>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</si>
  <si>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</si>
  <si>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</si>
  <si>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</si>
  <si>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</si>
  <si>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</si>
  <si>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</si>
  <si>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</si>
  <si>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</si>
  <si>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</si>
  <si>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</si>
  <si>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</si>
  <si>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</si>
  <si>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</si>
  <si>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</si>
  <si>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</si>
  <si>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</si>
  <si>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</si>
  <si>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</si>
  <si>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</si>
  <si>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</si>
  <si>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</si>
  <si>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</si>
  <si>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</si>
  <si>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</si>
  <si>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</si>
  <si>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</si>
  <si>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</si>
  <si>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</si>
  <si>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</si>
  <si>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</si>
  <si>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</si>
  <si>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</si>
  <si>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</si>
  <si>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</si>
  <si>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</si>
  <si>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</si>
  <si>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</si>
  <si>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</si>
  <si>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</si>
  <si>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</si>
  <si>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</si>
  <si>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</si>
  <si>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</si>
  <si>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</si>
  <si>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</si>
  <si>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</si>
  <si>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</si>
  <si>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</si>
  <si>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</si>
  <si>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</si>
  <si>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</si>
  <si>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</si>
  <si>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</si>
  <si>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</si>
  <si>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</si>
  <si>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</si>
  <si>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</si>
  <si>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</si>
  <si>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</si>
  <si>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</si>
  <si>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</si>
  <si>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</si>
  <si>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</si>
  <si>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</si>
  <si>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</si>
  <si>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</si>
  <si>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</si>
  <si>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</si>
  <si>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</si>
  <si>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</si>
  <si>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</si>
  <si>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</si>
  <si>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</si>
  <si>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</si>
  <si>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</si>
  <si>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</si>
  <si>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</si>
  <si>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</si>
  <si>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</si>
  <si>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</si>
  <si>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</si>
  <si>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</si>
  <si>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</si>
  <si>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</si>
  <si>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</si>
  <si>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</si>
  <si>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</si>
  <si>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</si>
  <si>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</si>
  <si>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</si>
  <si>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</si>
  <si>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</si>
  <si>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</si>
  <si>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</si>
  <si>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</si>
  <si>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</si>
  <si>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</si>
  <si>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</si>
  <si>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</si>
  <si>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</si>
  <si>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</si>
  <si>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</si>
  <si>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</si>
  <si>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</si>
  <si>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</si>
  <si>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</si>
  <si>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</si>
  <si>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</si>
  <si>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</si>
  <si>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</si>
  <si>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</si>
  <si>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</si>
  <si>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</si>
  <si>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</si>
  <si>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</si>
  <si>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</si>
  <si>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</si>
  <si>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</si>
  <si>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</si>
  <si>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</si>
  <si>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</si>
  <si>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</si>
  <si>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</si>
  <si>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</si>
  <si>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</si>
  <si>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</si>
  <si>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</si>
  <si>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</si>
  <si>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</si>
  <si>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</si>
  <si>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</si>
  <si>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</si>
  <si>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</si>
  <si>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</si>
  <si>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</si>
  <si>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</si>
  <si>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</si>
  <si>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</si>
  <si>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</si>
  <si>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</si>
  <si>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</si>
  <si>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</si>
  <si>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</si>
  <si>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</si>
  <si>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</si>
  <si>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</si>
  <si>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</si>
  <si>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</si>
  <si>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</si>
  <si>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</si>
  <si>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</si>
  <si>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</si>
  <si>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</si>
  <si>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</si>
  <si>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</si>
  <si>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</si>
  <si>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</si>
  <si>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</si>
  <si>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</si>
  <si>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</si>
  <si>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</si>
  <si>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</si>
  <si>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</si>
  <si>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</si>
  <si>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</si>
  <si>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</si>
  <si>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</si>
  <si>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</si>
  <si>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</si>
  <si>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</si>
  <si>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</si>
  <si>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</si>
  <si>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</si>
  <si>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</si>
  <si>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</si>
  <si>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</si>
  <si>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</si>
  <si>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</si>
  <si>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</si>
  <si>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</si>
  <si>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</si>
  <si>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</si>
  <si>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</si>
  <si>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</si>
  <si>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</si>
  <si>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</si>
  <si>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</si>
  <si>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</si>
  <si>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</si>
  <si>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</si>
  <si>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</si>
  <si>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</si>
  <si>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</si>
  <si>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</si>
  <si>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</si>
  <si>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</si>
  <si>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</si>
  <si>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</si>
  <si>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</si>
  <si>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</si>
  <si>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</si>
  <si>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</si>
  <si>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</si>
  <si>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</si>
  <si>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</si>
  <si>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</si>
  <si>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</si>
  <si>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</si>
  <si>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</si>
  <si>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</si>
  <si>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</si>
  <si>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</si>
  <si>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</si>
  <si>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</si>
  <si>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</si>
  <si>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</si>
  <si>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</si>
  <si>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</si>
  <si>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</si>
  <si>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</si>
  <si>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</si>
  <si>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</si>
  <si>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</si>
  <si>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</si>
  <si>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</si>
  <si>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</si>
  <si>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</si>
  <si>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</si>
  <si>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</si>
  <si>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</si>
  <si>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</si>
  <si>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</si>
  <si>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</si>
  <si>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</si>
  <si>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</si>
  <si>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</si>
  <si>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</si>
  <si>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</si>
  <si>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</si>
  <si>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</si>
  <si>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</si>
  <si>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</si>
  <si>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</si>
  <si>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</si>
  <si>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</si>
  <si>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</si>
  <si>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</si>
  <si>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</si>
  <si>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</si>
  <si>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</si>
  <si>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</si>
  <si>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</si>
  <si>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</si>
  <si>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</si>
  <si>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</si>
  <si>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</si>
  <si>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</si>
  <si>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</si>
  <si>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</si>
  <si>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</si>
  <si>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</si>
  <si>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</si>
  <si>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</si>
  <si>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</si>
  <si>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</si>
  <si>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</si>
  <si>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</si>
  <si>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</si>
  <si>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</si>
  <si>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</si>
  <si>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</si>
  <si>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</si>
  <si>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</si>
  <si>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</si>
  <si>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</si>
  <si>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</si>
  <si>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</si>
  <si>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</si>
  <si>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</si>
  <si>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</si>
  <si>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</si>
  <si>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</si>
  <si>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</si>
  <si>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</si>
  <si>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</si>
  <si>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</si>
  <si>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</si>
  <si>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</si>
  <si>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</si>
  <si>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</si>
  <si>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</si>
  <si>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</si>
  <si>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</si>
  <si>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</si>
  <si>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</si>
  <si>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</si>
  <si>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</si>
  <si>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</si>
  <si>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</si>
  <si>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</si>
  <si>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</si>
  <si>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</si>
  <si>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</si>
  <si>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</si>
  <si>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</si>
  <si>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</si>
  <si>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</si>
  <si>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</si>
  <si>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</si>
  <si>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</si>
  <si>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</si>
  <si>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</si>
  <si>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</si>
  <si>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</si>
  <si>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</si>
  <si>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</si>
  <si>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</si>
  <si>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</si>
  <si>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</si>
  <si>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</si>
  <si>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</si>
  <si>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</si>
  <si>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</si>
  <si>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</si>
  <si>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</si>
  <si>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</si>
  <si>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</si>
  <si>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</si>
  <si>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</si>
  <si>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</si>
  <si>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</si>
  <si>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</si>
  <si>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</si>
  <si>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</si>
  <si>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</si>
  <si>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</si>
  <si>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</si>
  <si>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</si>
  <si>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</si>
  <si>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</si>
  <si>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</si>
  <si>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</si>
  <si>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</si>
  <si>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</si>
  <si>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</si>
  <si>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</si>
  <si>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</si>
  <si>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</si>
  <si>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</si>
  <si>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</si>
  <si>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</si>
  <si>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</si>
  <si>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</si>
  <si>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</si>
  <si>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</si>
  <si>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</si>
  <si>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</si>
  <si>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</si>
  <si>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</si>
  <si>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</si>
  <si>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</si>
  <si>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</si>
  <si>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</si>
  <si>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</si>
  <si>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</si>
  <si>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</si>
  <si>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</si>
  <si>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</si>
  <si>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</si>
  <si>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</si>
  <si>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</si>
  <si>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</si>
  <si>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</si>
  <si>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</si>
  <si>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</si>
  <si>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</si>
  <si>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</si>
  <si>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</si>
  <si>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</si>
  <si>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</si>
  <si>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</si>
  <si>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</si>
  <si>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</si>
  <si>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</si>
  <si>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</si>
  <si>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</si>
  <si>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</si>
  <si>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</si>
  <si>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</si>
  <si>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</si>
  <si>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</si>
  <si>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</si>
  <si>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</si>
  <si>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</si>
  <si>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</si>
  <si>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</si>
  <si>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</si>
  <si>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</si>
  <si>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</si>
  <si>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</si>
  <si>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</si>
  <si>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</si>
  <si>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</si>
  <si>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</si>
  <si>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</si>
  <si>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</si>
  <si>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</si>
  <si>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</si>
  <si>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</si>
  <si>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</si>
  <si>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</si>
  <si>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</si>
  <si>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</si>
  <si>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</si>
  <si>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</si>
  <si>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</si>
  <si>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</si>
  <si>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</si>
  <si>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</si>
  <si>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</si>
  <si>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</si>
  <si>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</si>
  <si>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</si>
  <si>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</si>
  <si>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</si>
  <si>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</si>
  <si>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</si>
  <si>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</si>
  <si>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</si>
  <si>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</si>
  <si>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</si>
  <si>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</si>
  <si>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</si>
  <si>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</si>
  <si>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</si>
  <si>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</si>
  <si>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</si>
  <si>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</si>
  <si>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</si>
  <si>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</si>
  <si>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</si>
  <si>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</si>
  <si>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</si>
  <si>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</si>
  <si>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</si>
  <si>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</si>
  <si>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</si>
  <si>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</si>
  <si>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</si>
  <si>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</si>
  <si>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</si>
  <si>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</si>
  <si>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</si>
  <si>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</si>
  <si>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</si>
  <si>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</si>
  <si>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</si>
  <si>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</si>
  <si>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</si>
  <si>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</si>
  <si>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</si>
  <si>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</si>
  <si>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</si>
  <si>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</si>
  <si>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</si>
  <si>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</si>
  <si>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</si>
  <si>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</si>
  <si>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</si>
  <si>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</si>
  <si>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</si>
  <si>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</si>
  <si>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</si>
  <si>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</si>
  <si>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</si>
  <si>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</si>
  <si>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</si>
  <si>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</si>
  <si>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</si>
  <si>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</si>
  <si>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</si>
  <si>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</si>
  <si>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</si>
  <si>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</si>
  <si>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</si>
  <si>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</si>
  <si>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</si>
  <si>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</si>
  <si>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</si>
  <si>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</si>
  <si>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</si>
  <si>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</si>
  <si>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</si>
  <si>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</si>
  <si>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</si>
  <si>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</si>
  <si>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</si>
  <si>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</si>
  <si>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</si>
  <si>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</si>
  <si>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</si>
  <si>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</si>
  <si>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</si>
  <si>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</si>
  <si>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</si>
  <si>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</si>
  <si>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</si>
  <si>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</si>
  <si>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</si>
  <si>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</si>
  <si>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</si>
  <si>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</si>
  <si>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</si>
  <si>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</si>
  <si>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</si>
  <si>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</si>
  <si>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</si>
  <si>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</si>
  <si>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</si>
  <si>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</si>
  <si>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</si>
  <si>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</si>
  <si>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</si>
  <si>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</si>
  <si>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</si>
  <si>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</si>
  <si>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</si>
  <si>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</si>
  <si>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</si>
  <si>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</si>
  <si>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</si>
  <si>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</si>
  <si>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</si>
  <si>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</si>
  <si>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</si>
  <si>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</si>
  <si>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</si>
  <si>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</si>
  <si>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</si>
  <si>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</si>
  <si>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</si>
  <si>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</si>
  <si>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</si>
  <si>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</si>
  <si>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</si>
  <si>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</si>
  <si>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</si>
  <si>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</si>
  <si>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</si>
  <si>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</si>
  <si>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</si>
  <si>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</si>
  <si>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</si>
  <si>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</si>
  <si>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</si>
  <si>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</si>
  <si>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</si>
  <si>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</si>
  <si>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</si>
  <si>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</si>
  <si>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</si>
  <si>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</si>
  <si>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</si>
  <si>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</si>
  <si>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</si>
  <si>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</si>
  <si>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</si>
  <si>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</si>
  <si>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</si>
  <si>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</si>
  <si>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</si>
  <si>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</si>
  <si>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</si>
  <si>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</si>
  <si>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</si>
  <si>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</si>
  <si>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</si>
  <si>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</si>
  <si>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</si>
  <si>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</si>
  <si>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</si>
  <si>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</si>
  <si>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</si>
  <si>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</si>
  <si>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</si>
  <si>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</si>
  <si>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</si>
  <si>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</si>
  <si>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</si>
  <si>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</si>
  <si>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</si>
  <si>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</si>
  <si>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</si>
  <si>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</si>
  <si>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</si>
  <si>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</si>
  <si>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</si>
  <si>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</si>
  <si>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</si>
  <si>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</si>
  <si>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</si>
  <si>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</si>
  <si>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</si>
  <si>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</si>
  <si>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</si>
  <si>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</si>
  <si>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</si>
  <si>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</si>
  <si>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</si>
  <si>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</si>
  <si>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</si>
  <si>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</si>
  <si>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</si>
  <si>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</si>
  <si>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</si>
  <si>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</si>
  <si>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</si>
  <si>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</si>
  <si>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</si>
  <si>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</si>
  <si>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</si>
  <si>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</si>
  <si>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</si>
  <si>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</si>
  <si>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</si>
  <si>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</si>
  <si>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</si>
  <si>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</si>
  <si>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</si>
  <si>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</si>
  <si>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</si>
  <si>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</si>
  <si>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</si>
  <si>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</si>
  <si>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</si>
  <si>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</si>
  <si>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</si>
  <si>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</si>
  <si>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</si>
  <si>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</si>
  <si>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</si>
  <si>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</si>
  <si>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</si>
  <si>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</si>
  <si>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</si>
  <si>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</si>
  <si>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</si>
  <si>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</si>
  <si>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</si>
  <si>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</si>
  <si>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</si>
  <si>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</si>
  <si>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</si>
  <si>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</si>
  <si>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</si>
  <si>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</si>
  <si>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</si>
  <si>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</si>
  <si>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</si>
  <si>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</si>
  <si>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</si>
  <si>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</si>
  <si>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</si>
  <si>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</si>
  <si>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</si>
  <si>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</si>
  <si>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</si>
  <si>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</si>
  <si>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</si>
  <si>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</si>
  <si>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</si>
  <si>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</si>
  <si>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</si>
  <si>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</si>
  <si>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</si>
  <si>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</si>
  <si>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</si>
  <si>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</si>
  <si>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</si>
  <si>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</si>
  <si>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</si>
  <si>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</si>
  <si>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</si>
  <si>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</si>
  <si>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</si>
  <si>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</si>
  <si>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</si>
  <si>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</si>
  <si>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</si>
  <si>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</si>
  <si>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</si>
  <si>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</si>
  <si>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</si>
  <si>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</si>
  <si>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</si>
  <si>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</si>
  <si>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</si>
  <si>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</si>
  <si>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</si>
  <si>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</si>
  <si>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</si>
  <si>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</si>
  <si>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</si>
  <si>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</si>
  <si>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</si>
  <si>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</si>
  <si>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</si>
  <si>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</si>
  <si>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</si>
  <si>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</si>
  <si>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</si>
  <si>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</si>
  <si>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</si>
  <si>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</si>
  <si>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</si>
  <si>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</si>
  <si>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</si>
  <si>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</si>
  <si>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</si>
  <si>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</si>
  <si>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</si>
  <si>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</si>
  <si>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</si>
  <si>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</si>
  <si>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</si>
  <si>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</si>
  <si>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</si>
  <si>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</si>
  <si>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</si>
  <si>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</si>
  <si>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</si>
  <si>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</si>
  <si>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</si>
  <si>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</si>
  <si>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</si>
  <si>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</si>
  <si>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</si>
  <si>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</si>
  <si>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</si>
  <si>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</si>
  <si>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</si>
  <si>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</si>
  <si>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</si>
  <si>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</si>
  <si>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</si>
  <si>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</si>
  <si>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</si>
  <si>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</si>
  <si>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</si>
  <si>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</si>
  <si>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</si>
  <si>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</si>
  <si>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</si>
  <si>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</si>
  <si>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</si>
  <si>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</si>
  <si>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</si>
  <si>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</si>
  <si>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</si>
  <si>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</si>
  <si>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</si>
  <si>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</si>
  <si>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</si>
  <si>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</si>
  <si>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</si>
  <si>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</si>
  <si>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</si>
  <si>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</si>
  <si>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</si>
  <si>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</si>
  <si>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</si>
  <si>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</si>
  <si>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</si>
  <si>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</si>
  <si>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</si>
  <si>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</si>
  <si>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</si>
  <si>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</si>
  <si>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</si>
  <si>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</si>
  <si>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</si>
  <si>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</si>
  <si>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</si>
  <si>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</si>
  <si>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</si>
  <si>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</si>
  <si>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</si>
  <si>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</si>
  <si>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</si>
  <si>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</si>
  <si>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</si>
  <si>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</si>
  <si>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</si>
  <si>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</si>
  <si>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</si>
  <si>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</si>
  <si>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</si>
  <si>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</si>
  <si>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</si>
  <si>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</si>
  <si>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</si>
  <si>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</si>
  <si>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</si>
  <si>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</si>
  <si>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</si>
  <si>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</si>
  <si>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</si>
  <si>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</si>
  <si>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</si>
  <si>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</si>
  <si>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</si>
  <si>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</si>
  <si>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</si>
  <si>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</si>
  <si>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</si>
  <si>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</si>
  <si>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</si>
  <si>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</si>
  <si>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</si>
  <si>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</si>
  <si>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</si>
  <si>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</si>
  <si>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</si>
  <si>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</si>
  <si>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</si>
  <si>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</si>
  <si>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</si>
  <si>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</si>
  <si>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</si>
  <si>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</si>
  <si>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</si>
  <si>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</si>
  <si>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</si>
  <si>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</si>
  <si>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</si>
  <si>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</si>
  <si>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</si>
  <si>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</si>
  <si>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</si>
  <si>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</si>
  <si>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</si>
  <si>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</si>
  <si>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</si>
  <si>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</si>
  <si>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</si>
  <si>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</si>
  <si>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</si>
  <si>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</si>
  <si>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</si>
  <si>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</si>
  <si>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</si>
  <si>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</si>
  <si>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</si>
  <si>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</si>
  <si>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</si>
  <si>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</si>
  <si>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</si>
  <si>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</si>
  <si>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</si>
  <si>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</si>
  <si>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</si>
  <si>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</si>
  <si>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</si>
  <si>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</si>
  <si>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</si>
  <si>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</si>
  <si>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</si>
  <si>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</si>
  <si>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</si>
  <si>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</si>
  <si>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</si>
  <si>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</si>
  <si>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</si>
  <si>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</si>
  <si>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</si>
  <si>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</si>
  <si>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</si>
  <si>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</si>
  <si>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</si>
  <si>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</si>
  <si>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</si>
  <si>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</si>
  <si>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</si>
  <si>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</si>
  <si>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</si>
  <si>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</si>
  <si>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</si>
  <si>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</si>
  <si>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</si>
  <si>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</si>
  <si>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</si>
  <si>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</si>
  <si>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</si>
  <si>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</si>
  <si>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</si>
  <si>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</si>
  <si>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</si>
  <si>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</si>
  <si>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</si>
  <si>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</si>
  <si>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</si>
  <si>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</si>
  <si>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</si>
  <si>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</si>
  <si>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</si>
  <si>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</si>
  <si>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</si>
  <si>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</si>
  <si>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</si>
  <si>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</si>
  <si>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</si>
  <si>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</si>
  <si>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</si>
  <si>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</si>
  <si>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</si>
  <si>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</si>
  <si>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</si>
  <si>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</si>
  <si>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</si>
  <si>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</si>
  <si>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</si>
  <si>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</si>
  <si>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</si>
  <si>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</si>
  <si>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</si>
  <si>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</si>
  <si>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</si>
  <si>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</si>
  <si>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</si>
  <si>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</si>
  <si>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</si>
  <si>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</si>
  <si>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</si>
  <si>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</si>
  <si>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</si>
  <si>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</si>
  <si>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</si>
  <si>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</si>
  <si>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</si>
  <si>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</si>
  <si>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</si>
  <si>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</si>
  <si>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</si>
  <si>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</si>
  <si>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</si>
  <si>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</si>
  <si>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</si>
  <si>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</si>
  <si>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</si>
  <si>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</si>
  <si>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</si>
  <si>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</si>
  <si>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</si>
  <si>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</si>
  <si>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</si>
  <si>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</si>
  <si>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</si>
  <si>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</si>
  <si>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</si>
  <si>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</si>
  <si>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</si>
  <si>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</si>
  <si>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</si>
  <si>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</si>
  <si>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</si>
  <si>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</si>
  <si>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</si>
  <si>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</si>
  <si>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</si>
  <si>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</si>
  <si>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</si>
  <si>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</si>
  <si>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</si>
  <si>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</si>
  <si>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</si>
  <si>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</si>
  <si>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</si>
  <si>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</si>
  <si>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</si>
  <si>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</si>
  <si>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</si>
  <si>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</si>
  <si>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</si>
  <si>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</si>
  <si>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</si>
  <si>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</si>
  <si>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</si>
  <si>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</si>
  <si>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</si>
  <si>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</si>
  <si>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</si>
  <si>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</si>
  <si>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</si>
  <si>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</si>
  <si>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</si>
  <si>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</si>
  <si>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</si>
  <si>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</si>
  <si>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</si>
  <si>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</si>
  <si>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</si>
  <si>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</si>
  <si>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</si>
  <si>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</si>
  <si>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</si>
  <si>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</si>
  <si>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</si>
  <si>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</si>
  <si>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</si>
  <si>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</si>
  <si>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</si>
  <si>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</si>
  <si>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</si>
  <si>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</si>
  <si>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</si>
  <si>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</si>
  <si>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</si>
  <si>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</si>
  <si>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</si>
  <si>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</si>
  <si>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</si>
  <si>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</si>
  <si>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</si>
  <si>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</si>
  <si>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</si>
  <si>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</si>
  <si>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</si>
  <si>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</si>
  <si>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</si>
  <si>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</si>
  <si>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</si>
  <si>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</si>
  <si>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</si>
  <si>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</si>
  <si>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</si>
  <si>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</si>
  <si>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</si>
  <si>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</si>
  <si>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</si>
  <si>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</si>
  <si>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</si>
  <si>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</si>
  <si>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</si>
  <si>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</si>
  <si>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</si>
  <si>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</si>
  <si>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</si>
  <si>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</si>
  <si>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</si>
  <si>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</si>
  <si>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</si>
  <si>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</si>
  <si>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</si>
  <si>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</si>
  <si>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</si>
  <si>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</si>
  <si>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</si>
  <si>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</si>
  <si>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</si>
  <si>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</si>
  <si>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</si>
  <si>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</si>
  <si>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</si>
  <si>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</si>
  <si>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</si>
  <si>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</si>
  <si>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</si>
  <si>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</si>
  <si>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</si>
  <si>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</si>
  <si>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</si>
  <si>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</si>
  <si>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</si>
  <si>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</si>
  <si>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</si>
  <si>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</si>
  <si>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</si>
  <si>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</si>
  <si>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</si>
  <si>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</si>
  <si>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</si>
  <si>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</si>
  <si>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</si>
  <si>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</si>
  <si>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</si>
  <si>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</si>
  <si>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</si>
  <si>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</si>
  <si>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</si>
  <si>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</si>
  <si>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</si>
  <si>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</si>
  <si>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</si>
  <si>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</si>
  <si>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</si>
  <si>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</si>
  <si>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</si>
  <si>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</si>
  <si>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</si>
  <si>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</si>
  <si>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</si>
  <si>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</si>
  <si>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</si>
  <si>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</si>
  <si>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</si>
  <si>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</si>
  <si>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</si>
  <si>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</si>
  <si>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</si>
  <si>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</si>
  <si>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</si>
  <si>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</si>
  <si>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</si>
  <si>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</si>
  <si>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</si>
  <si>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</si>
  <si>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</si>
  <si>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</si>
  <si>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</si>
  <si>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</si>
  <si>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</si>
  <si>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</si>
  <si>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</si>
  <si>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</si>
  <si>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</si>
  <si>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</si>
  <si>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</si>
  <si>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</si>
  <si>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</si>
  <si>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</si>
  <si>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</si>
  <si>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</si>
  <si>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</si>
  <si>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</si>
  <si>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</si>
  <si>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</si>
  <si>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</si>
  <si>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</si>
  <si>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</si>
  <si>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</si>
  <si>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</si>
  <si>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</si>
  <si>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</si>
  <si>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</si>
  <si>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</si>
  <si>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</si>
  <si>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</si>
  <si>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</si>
  <si>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</si>
  <si>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</si>
  <si>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</si>
  <si>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</si>
  <si>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</si>
  <si>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</si>
  <si>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</si>
  <si>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</si>
  <si>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</si>
  <si>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</si>
  <si>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</si>
  <si>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</si>
  <si>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</si>
  <si>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</si>
  <si>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</si>
  <si>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</si>
  <si>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</si>
  <si>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</si>
  <si>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</si>
  <si>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</si>
  <si>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</si>
  <si>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</si>
  <si>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</si>
  <si>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</si>
  <si>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</si>
  <si>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</si>
  <si>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</si>
  <si>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</si>
  <si>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</si>
  <si>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</si>
  <si>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</si>
  <si>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</si>
  <si>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</si>
  <si>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</si>
  <si>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</si>
  <si>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</si>
  <si>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</si>
  <si>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</si>
  <si>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</si>
  <si>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</si>
  <si>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</si>
  <si>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</si>
  <si>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</si>
  <si>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</si>
  <si>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</si>
  <si>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</si>
  <si>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</si>
  <si>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</si>
  <si>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</si>
  <si>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</si>
  <si>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</si>
  <si>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</si>
  <si>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</si>
  <si>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</si>
  <si>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</si>
  <si>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</si>
  <si>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</si>
  <si>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</si>
  <si>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</si>
  <si>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</si>
  <si>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</si>
  <si>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</si>
  <si>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</si>
  <si>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</si>
  <si>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</si>
  <si>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</si>
  <si>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</si>
  <si>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</si>
  <si>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</si>
  <si>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</si>
  <si>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</si>
  <si>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</si>
  <si>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</si>
  <si>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</si>
  <si>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</si>
  <si>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</si>
  <si>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</si>
  <si>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</si>
  <si>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</si>
  <si>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</si>
  <si>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</si>
  <si>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</si>
  <si>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</si>
  <si>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</si>
  <si>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</si>
  <si>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</si>
  <si>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</si>
  <si>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</si>
  <si>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</si>
  <si>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</si>
  <si>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</si>
  <si>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</si>
  <si>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</si>
  <si>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</si>
  <si>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</si>
  <si>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</si>
  <si>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</si>
  <si>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</si>
  <si>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</si>
  <si>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</si>
  <si>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</si>
  <si>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</si>
  <si>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</si>
  <si>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</si>
  <si>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</si>
  <si>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</si>
  <si>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</si>
  <si>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</si>
  <si>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</si>
  <si>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</si>
  <si>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</si>
  <si>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</si>
  <si>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</si>
  <si>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</si>
  <si>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</si>
  <si>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</si>
  <si>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</si>
  <si>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</si>
  <si>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</si>
  <si>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</si>
  <si>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</si>
  <si>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</si>
  <si>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</si>
  <si>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</si>
  <si>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</si>
  <si>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</si>
  <si>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</si>
  <si>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</si>
  <si>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</si>
  <si>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</si>
  <si>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</si>
  <si>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</si>
  <si>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</si>
  <si>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</si>
  <si>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</si>
  <si>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</si>
  <si>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</si>
  <si>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</si>
  <si>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</si>
  <si>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</si>
  <si>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</si>
  <si>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</si>
  <si>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</si>
  <si>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</si>
  <si>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</si>
  <si>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</si>
  <si>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</si>
  <si>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</si>
  <si>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</si>
  <si>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</si>
  <si>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</si>
  <si>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</si>
  <si>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</si>
  <si>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</si>
  <si>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</si>
  <si>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</si>
  <si>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</si>
  <si>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</si>
  <si>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</si>
  <si>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</si>
  <si>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</si>
  <si>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</si>
  <si>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</si>
  <si>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</si>
  <si>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</si>
  <si>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</si>
  <si>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</si>
  <si>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</si>
  <si>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</si>
  <si>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</si>
  <si>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</si>
  <si>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</si>
  <si>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</si>
  <si>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</si>
  <si>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</si>
  <si>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</si>
  <si>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</si>
  <si>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</si>
  <si>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</si>
  <si>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</si>
  <si>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</si>
  <si>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</si>
  <si>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</si>
  <si>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</si>
  <si>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</si>
  <si>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</si>
  <si>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</si>
  <si>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</si>
  <si>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</si>
  <si>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</si>
  <si>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</si>
  <si>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</si>
  <si>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</si>
  <si>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</si>
  <si>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</si>
  <si>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</si>
  <si>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</si>
  <si>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</si>
  <si>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</si>
  <si>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</si>
  <si>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</si>
  <si>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</si>
  <si>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</si>
  <si>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</si>
  <si>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</si>
  <si>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</si>
  <si>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</si>
  <si>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</si>
  <si>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</si>
  <si>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</si>
  <si>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</si>
  <si>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</si>
  <si>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</si>
  <si>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</si>
  <si>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</si>
  <si>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</si>
  <si>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</si>
  <si>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</si>
  <si>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</si>
  <si>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</si>
  <si>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</si>
  <si>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</si>
  <si>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</si>
  <si>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</si>
  <si>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</si>
  <si>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</si>
  <si>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</si>
  <si>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</si>
  <si>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</si>
  <si>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</si>
  <si>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</si>
  <si>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</si>
  <si>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</si>
  <si>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</si>
  <si>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</si>
  <si>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</si>
  <si>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</si>
  <si>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</si>
  <si>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</si>
  <si>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</si>
  <si>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</si>
  <si>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</si>
  <si>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</si>
  <si>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</si>
  <si>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</si>
  <si>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</si>
  <si>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</si>
  <si>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</si>
  <si>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</si>
  <si>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</si>
  <si>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</si>
  <si>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</si>
  <si>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</si>
  <si>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</si>
  <si>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</si>
  <si>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</si>
  <si>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</si>
  <si>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</si>
  <si>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</si>
  <si>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</si>
  <si>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</si>
  <si>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</si>
  <si>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</si>
  <si>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</si>
  <si>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</si>
  <si>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</si>
  <si>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</si>
  <si>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</si>
  <si>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</si>
  <si>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</si>
  <si>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</si>
  <si>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</si>
  <si>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</si>
  <si>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</si>
  <si>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</si>
  <si>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</si>
  <si>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</si>
  <si>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</si>
  <si>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</si>
  <si>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</si>
  <si>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</si>
  <si>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</si>
  <si>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</si>
  <si>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</si>
  <si>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</si>
  <si>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</si>
  <si>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</si>
  <si>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</si>
  <si>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</si>
  <si>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</si>
  <si>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</si>
  <si>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</si>
  <si>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</si>
  <si>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</si>
  <si>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</si>
  <si>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</si>
  <si>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</si>
  <si>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</si>
  <si>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</si>
  <si>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</si>
  <si>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</si>
  <si>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</si>
  <si>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</si>
  <si>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</si>
  <si>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</si>
  <si>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</si>
  <si>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</si>
  <si>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</si>
  <si>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</si>
  <si>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</si>
  <si>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</si>
  <si>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</si>
  <si>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</si>
  <si>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</si>
  <si>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</si>
  <si>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</si>
  <si>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</si>
  <si>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</si>
  <si>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</si>
  <si>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</si>
  <si>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</si>
  <si>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</si>
  <si>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</si>
  <si>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</si>
  <si>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</si>
  <si>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</si>
  <si>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</si>
  <si>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</si>
  <si>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</si>
  <si>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</si>
  <si>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</si>
  <si>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</si>
  <si>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</si>
  <si>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</si>
  <si>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</si>
  <si>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</si>
  <si>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</si>
  <si>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</si>
  <si>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</si>
  <si>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</si>
  <si>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</si>
  <si>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</si>
  <si>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</si>
  <si>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</si>
  <si>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</si>
  <si>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</si>
  <si>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</si>
  <si>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</si>
  <si>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</si>
  <si>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</si>
  <si>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</si>
  <si>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</si>
  <si>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</si>
  <si>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</si>
  <si>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</si>
  <si>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</si>
  <si>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</si>
  <si>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</si>
  <si>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</si>
  <si>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</si>
  <si>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</si>
  <si>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</si>
  <si>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</si>
  <si>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</si>
  <si>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</si>
  <si>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</si>
  <si>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</si>
  <si>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</si>
  <si>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</si>
  <si>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</si>
  <si>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</si>
  <si>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</si>
  <si>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</si>
  <si>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</si>
  <si>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</si>
  <si>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</si>
  <si>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</si>
  <si>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</si>
  <si>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</si>
  <si>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</si>
  <si>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</si>
  <si>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</si>
  <si>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</si>
  <si>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</si>
  <si>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</si>
  <si>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</si>
  <si>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</si>
  <si>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</si>
  <si>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</si>
  <si>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</si>
  <si>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</si>
  <si>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</si>
  <si>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</si>
  <si>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</si>
  <si>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</si>
  <si>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</si>
  <si>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</si>
  <si>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</si>
  <si>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</si>
  <si>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</si>
  <si>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</si>
  <si>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</si>
  <si>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</si>
  <si>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</si>
  <si>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</si>
  <si>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</si>
  <si>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</si>
  <si>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</si>
  <si>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</si>
  <si>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</si>
  <si>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</si>
  <si>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</si>
  <si>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</si>
  <si>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</si>
  <si>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</si>
  <si>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</si>
  <si>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</si>
  <si>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</si>
  <si>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</si>
  <si>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</si>
  <si>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</si>
  <si>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</si>
  <si>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</si>
  <si>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</si>
  <si>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</si>
  <si>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</si>
  <si>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</si>
  <si>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</si>
  <si>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</si>
  <si>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</si>
  <si>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</si>
  <si>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</si>
  <si>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</si>
  <si>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</si>
  <si>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</si>
  <si>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</si>
  <si>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</si>
  <si>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</si>
  <si>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</si>
  <si>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</si>
  <si>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</si>
  <si>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</si>
  <si>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</si>
  <si>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</si>
  <si>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</si>
  <si>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</si>
  <si>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</si>
  <si>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</si>
  <si>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</si>
  <si>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</si>
  <si>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</si>
  <si>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</si>
  <si>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</si>
  <si>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</si>
  <si>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</si>
  <si>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</si>
  <si>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</si>
  <si>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</si>
  <si>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</si>
  <si>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</si>
  <si>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</si>
  <si>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</si>
  <si>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</si>
  <si>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</si>
  <si>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</si>
  <si>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</si>
  <si>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</si>
  <si>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</si>
  <si>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</si>
  <si>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</si>
  <si>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</si>
  <si>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</si>
  <si>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</si>
  <si>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</si>
  <si>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</si>
  <si>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</si>
  <si>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</si>
  <si>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</si>
  <si>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</si>
  <si>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</si>
  <si>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</si>
  <si>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</si>
  <si>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</si>
  <si>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</si>
  <si>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</si>
  <si>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</si>
  <si>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</si>
  <si>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</si>
  <si>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</si>
  <si>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</si>
  <si>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</si>
  <si>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</si>
  <si>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</si>
  <si>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</si>
  <si>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</si>
  <si>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</si>
  <si>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</si>
  <si>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</si>
  <si>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</si>
  <si>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</si>
  <si>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</si>
  <si>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</si>
  <si>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</si>
  <si>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</si>
  <si>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</si>
  <si>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</si>
  <si>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</si>
  <si>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</si>
  <si>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</si>
  <si>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</si>
  <si>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</si>
  <si>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</si>
  <si>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</si>
  <si>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</si>
  <si>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</si>
  <si>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</si>
  <si>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</si>
  <si>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</si>
  <si>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</si>
  <si>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</si>
  <si>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</si>
  <si>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</si>
  <si>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</si>
  <si>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</si>
  <si>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</si>
  <si>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</si>
  <si>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</si>
  <si>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</si>
  <si>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</si>
  <si>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</si>
  <si>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</si>
  <si>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</si>
  <si>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</si>
  <si>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</si>
  <si>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</si>
  <si>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</si>
  <si>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</si>
  <si>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</si>
  <si>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</si>
  <si>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</si>
  <si>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</si>
  <si>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</si>
  <si>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</si>
  <si>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</si>
  <si>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</si>
  <si>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</si>
  <si>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</si>
  <si>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</si>
  <si>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</si>
  <si>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</si>
  <si>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</si>
  <si>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</si>
  <si>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</si>
  <si>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</si>
  <si>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</si>
  <si>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</si>
  <si>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</si>
  <si>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</si>
  <si>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</si>
  <si>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</si>
  <si>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</si>
  <si>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</si>
  <si>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</si>
  <si>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</si>
  <si>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</si>
  <si>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</si>
  <si>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</si>
  <si>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</si>
  <si>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</si>
  <si>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</si>
  <si>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</si>
  <si>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</si>
  <si>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</si>
  <si>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</si>
  <si>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</si>
  <si>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</si>
  <si>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</si>
  <si>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</si>
  <si>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</si>
  <si>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</si>
  <si>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</si>
  <si>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</si>
  <si>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</si>
  <si>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</si>
  <si>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</si>
  <si>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</si>
  <si>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</si>
  <si>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</si>
  <si>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</si>
  <si>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</si>
  <si>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</si>
  <si>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</si>
  <si>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</si>
  <si>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</si>
  <si>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</si>
  <si>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</si>
  <si>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</si>
  <si>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</si>
  <si>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</si>
  <si>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</si>
  <si>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</si>
  <si>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</si>
  <si>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</si>
  <si>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</si>
  <si>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</si>
  <si>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</si>
  <si>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</si>
  <si>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</si>
  <si>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</si>
  <si>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</si>
  <si>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</si>
  <si>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</si>
  <si>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</si>
  <si>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</si>
  <si>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</si>
  <si>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</si>
  <si>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</si>
  <si>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</si>
  <si>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</si>
  <si>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</si>
  <si>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</si>
  <si>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</si>
  <si>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</si>
  <si>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</si>
  <si>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</si>
  <si>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</si>
  <si>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</si>
  <si>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</si>
  <si>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</si>
  <si>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</si>
  <si>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</si>
  <si>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</si>
  <si>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</si>
  <si>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</si>
  <si>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</si>
  <si>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</si>
  <si>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</si>
  <si>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</si>
  <si>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</si>
  <si>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</si>
  <si>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</si>
  <si>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</si>
  <si>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</si>
  <si>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</si>
  <si>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</si>
  <si>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</si>
  <si>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</si>
  <si>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</si>
  <si>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</si>
  <si>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</si>
  <si>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</si>
  <si>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</si>
  <si>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</si>
  <si>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</si>
  <si>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</si>
  <si>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</si>
  <si>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</si>
  <si>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</si>
  <si>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</si>
  <si>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</si>
  <si>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</si>
  <si>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</si>
  <si>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</si>
  <si>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</si>
  <si>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</si>
  <si>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</si>
  <si>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</si>
  <si>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</si>
  <si>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</si>
  <si>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</si>
  <si>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</si>
  <si>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</si>
  <si>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</si>
  <si>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</si>
  <si>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</si>
  <si>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</si>
  <si>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</si>
  <si>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</si>
  <si>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</si>
  <si>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</si>
  <si>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</si>
  <si>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</si>
  <si>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</si>
  <si>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</si>
  <si>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</si>
  <si>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</si>
  <si>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</si>
  <si>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</si>
  <si>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</si>
  <si>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</si>
  <si>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</si>
  <si>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</si>
  <si>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</si>
  <si>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</si>
  <si>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</si>
  <si>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</si>
  <si>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</si>
  <si>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</si>
  <si>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</si>
  <si>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</si>
  <si>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</si>
  <si>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</si>
  <si>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</si>
  <si>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</si>
  <si>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</si>
  <si>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</si>
  <si>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</si>
  <si>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</si>
  <si>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</si>
  <si>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</si>
  <si>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</si>
  <si>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</si>
  <si>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</si>
  <si>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</si>
  <si>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</si>
  <si>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</si>
  <si>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</si>
  <si>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</si>
  <si>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</si>
  <si>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</si>
  <si>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</si>
  <si>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</si>
  <si>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</si>
  <si>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</si>
  <si>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</si>
  <si>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</si>
  <si>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</si>
  <si>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</si>
  <si>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</si>
  <si>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</si>
  <si>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</si>
  <si>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</si>
  <si>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</si>
  <si>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</si>
  <si>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</si>
  <si>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</si>
  <si>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</si>
  <si>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</si>
  <si>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</si>
  <si>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</si>
  <si>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</si>
  <si>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</si>
  <si>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</si>
  <si>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</si>
  <si>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</si>
  <si>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</si>
  <si>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</si>
  <si>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</si>
  <si>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</si>
  <si>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</si>
  <si>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</si>
  <si>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</si>
  <si>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</si>
  <si>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</si>
  <si>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</si>
  <si>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</si>
  <si>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</si>
  <si>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</si>
  <si>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</si>
  <si>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</si>
  <si>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</si>
  <si>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</si>
  <si>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</si>
  <si>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</si>
  <si>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</si>
  <si>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</si>
  <si>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</si>
  <si>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</si>
  <si>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</si>
  <si>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</si>
  <si>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</si>
  <si>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</si>
  <si>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</si>
  <si>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</si>
  <si>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</si>
  <si>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</si>
  <si>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</si>
  <si>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</si>
  <si>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</si>
  <si>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</si>
  <si>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</si>
  <si>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</si>
  <si>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</si>
  <si>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</si>
  <si>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</si>
  <si>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</si>
  <si>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</si>
  <si>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</si>
  <si>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</si>
  <si>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</si>
  <si>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</si>
  <si>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</si>
  <si>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</si>
  <si>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</si>
  <si>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</si>
  <si>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</si>
  <si>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</si>
  <si>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</si>
  <si>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</si>
  <si>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</si>
  <si>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</si>
  <si>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</si>
  <si>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</si>
  <si>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</si>
  <si>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</si>
  <si>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</si>
  <si>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</si>
  <si>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</si>
  <si>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</si>
  <si>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</si>
  <si>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</si>
  <si>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</si>
  <si>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</si>
  <si>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</si>
  <si>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</si>
  <si>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</si>
  <si>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</si>
  <si>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</si>
  <si>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</si>
  <si>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</si>
  <si>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</si>
  <si>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</si>
  <si>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</si>
  <si>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</si>
  <si>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</si>
  <si>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</si>
  <si>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</si>
  <si>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</si>
  <si>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</si>
  <si>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</si>
  <si>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</si>
  <si>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</si>
  <si>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</si>
  <si>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</si>
  <si>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</si>
  <si>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</si>
  <si>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</si>
  <si>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</si>
  <si>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</si>
  <si>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</si>
  <si>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</si>
  <si>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</si>
  <si>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</si>
  <si>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</si>
  <si>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</si>
  <si>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</si>
  <si>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</si>
  <si>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</si>
  <si>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</si>
  <si>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</si>
  <si>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</si>
  <si>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</si>
  <si>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</si>
  <si>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</si>
  <si>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</si>
  <si>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</si>
  <si>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</si>
  <si>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</si>
  <si>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</si>
  <si>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</si>
  <si>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</si>
  <si>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</si>
  <si>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</si>
  <si>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</si>
  <si>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</si>
  <si>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</si>
  <si>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</si>
  <si>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</si>
  <si>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</si>
  <si>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</si>
  <si>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</si>
  <si>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</si>
  <si>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</si>
  <si>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</si>
  <si>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</si>
  <si>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</si>
  <si>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</si>
  <si>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</si>
  <si>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</si>
  <si>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</si>
  <si>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</si>
  <si>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</si>
  <si>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</si>
  <si>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</si>
  <si>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</si>
  <si>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</si>
  <si>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</si>
  <si>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</si>
  <si>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</si>
  <si>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</si>
  <si>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</si>
  <si>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</si>
  <si>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</si>
  <si>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</si>
  <si>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</si>
  <si>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</si>
  <si>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</si>
  <si>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</si>
  <si>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</si>
  <si>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</si>
  <si>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</si>
  <si>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</si>
  <si>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</si>
  <si>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</si>
  <si>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</si>
  <si>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</si>
  <si>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</si>
  <si>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</si>
  <si>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</si>
  <si>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</si>
  <si>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</si>
  <si>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</si>
  <si>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</si>
  <si>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</si>
  <si>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</si>
  <si>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</si>
  <si>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</si>
  <si>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</si>
  <si>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</si>
  <si>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</si>
  <si>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</si>
  <si>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</si>
  <si>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</si>
  <si>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</si>
  <si>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</si>
  <si>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</si>
  <si>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</si>
  <si>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</si>
  <si>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</si>
  <si>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</si>
  <si>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</si>
  <si>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</si>
  <si>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</si>
  <si>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</si>
  <si>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</si>
  <si>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</si>
  <si>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</si>
  <si>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</si>
  <si>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</si>
  <si>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</si>
  <si>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</si>
  <si>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</si>
  <si>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</si>
  <si>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</si>
  <si>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</si>
  <si>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</si>
  <si>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</si>
  <si>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</si>
  <si>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</si>
  <si>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</si>
  <si>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</si>
  <si>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</si>
  <si>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</si>
  <si>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</si>
  <si>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</si>
  <si>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</si>
  <si>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</si>
  <si>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</si>
  <si>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</si>
  <si>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</si>
  <si>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</si>
  <si>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</si>
  <si>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</si>
  <si>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</si>
  <si>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</si>
  <si>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</si>
  <si>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</si>
  <si>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</si>
  <si>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</si>
  <si>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</si>
  <si>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</si>
  <si>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</si>
  <si>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</si>
  <si>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</si>
  <si>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</si>
  <si>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</si>
  <si>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</si>
  <si>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</si>
  <si>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</si>
  <si>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</si>
  <si>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</si>
  <si>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</si>
  <si>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</si>
  <si>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</si>
  <si>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</si>
  <si>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</si>
  <si>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</si>
  <si>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</si>
  <si>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</si>
  <si>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</si>
  <si>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</si>
  <si>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</si>
  <si>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</si>
  <si>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</si>
  <si>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</si>
  <si>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</si>
  <si>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</si>
  <si>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</si>
  <si>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</si>
  <si>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</si>
  <si>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</si>
  <si>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</si>
  <si>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</si>
  <si>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</si>
  <si>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</si>
  <si>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</si>
  <si>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</si>
  <si>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</si>
  <si>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</si>
  <si>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</si>
  <si>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</si>
  <si>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</si>
  <si>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</si>
  <si>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</si>
  <si>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</si>
  <si>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</si>
  <si>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</si>
  <si>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</si>
  <si>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</si>
  <si>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</si>
  <si>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</si>
  <si>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</si>
  <si>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</si>
  <si>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</si>
  <si>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</si>
  <si>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</si>
  <si>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</si>
  <si>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</si>
  <si>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</si>
  <si>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</si>
  <si>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</si>
  <si>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</si>
  <si>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</si>
  <si>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</si>
  <si>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</si>
  <si>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</si>
  <si>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</si>
  <si>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</si>
  <si>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</si>
  <si>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</si>
  <si>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</si>
  <si>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</si>
  <si>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</si>
  <si>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</si>
  <si>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</si>
  <si>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</si>
  <si>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</si>
  <si>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</si>
  <si>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</si>
  <si>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</si>
  <si>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</si>
  <si>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</si>
  <si>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</si>
  <si>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</si>
  <si>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</si>
  <si>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</si>
  <si>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</si>
  <si>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</si>
  <si>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</si>
  <si>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</si>
  <si>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</si>
  <si>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</si>
  <si>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</si>
  <si>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</si>
  <si>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</si>
  <si>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</si>
  <si>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</si>
  <si>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</si>
  <si>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</si>
  <si>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</si>
  <si>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</si>
  <si>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</si>
  <si>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</si>
  <si>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</si>
  <si>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</si>
  <si>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</si>
  <si>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</si>
  <si>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</si>
  <si>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</si>
  <si>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</si>
  <si>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</si>
  <si>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</si>
  <si>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</si>
  <si>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</si>
  <si>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</si>
  <si>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</si>
  <si>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</si>
  <si>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</si>
  <si>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</si>
  <si>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</si>
  <si>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</si>
  <si>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</si>
  <si>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</si>
  <si>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</si>
  <si>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</si>
  <si>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</si>
  <si>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</si>
  <si>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</si>
  <si>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</si>
  <si>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</si>
  <si>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</si>
  <si>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</si>
  <si>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</si>
  <si>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</si>
  <si>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</si>
  <si>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</si>
  <si>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</si>
  <si>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</si>
  <si>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</si>
  <si>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</si>
  <si>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</si>
  <si>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</si>
  <si>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</si>
  <si>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</si>
  <si>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</si>
  <si>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</si>
  <si>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</si>
  <si>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</si>
  <si>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</si>
  <si>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</si>
  <si>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</si>
  <si>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</si>
  <si>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</si>
  <si>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</si>
  <si>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</si>
  <si>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</si>
  <si>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</si>
  <si>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</si>
  <si>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</si>
  <si>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</si>
  <si>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</si>
  <si>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</si>
  <si>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</si>
  <si>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</si>
  <si>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</si>
  <si>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</si>
  <si>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</si>
  <si>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</si>
  <si>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</si>
  <si>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</si>
  <si>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</si>
  <si>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</si>
  <si>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</si>
  <si>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</si>
  <si>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</si>
  <si>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</si>
  <si>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</si>
  <si>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</si>
  <si>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</si>
  <si>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</si>
  <si>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</si>
  <si>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</si>
  <si>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</si>
  <si>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</si>
  <si>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</si>
  <si>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</si>
  <si>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</si>
  <si>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</si>
  <si>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</si>
  <si>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</si>
  <si>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</si>
  <si>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</si>
  <si>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</si>
  <si>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</si>
  <si>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</si>
  <si>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</si>
  <si>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</si>
  <si>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</si>
  <si>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</si>
  <si>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</si>
  <si>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</si>
  <si>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</si>
  <si>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</si>
  <si>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</si>
  <si>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</si>
  <si>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</si>
  <si>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</si>
  <si>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</si>
  <si>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</si>
  <si>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</si>
  <si>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</si>
  <si>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</si>
  <si>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</si>
  <si>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</si>
  <si>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</si>
  <si>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</si>
  <si>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</si>
  <si>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</si>
  <si>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</si>
  <si>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</si>
  <si>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</si>
  <si>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</si>
  <si>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</si>
  <si>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</si>
  <si>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</si>
  <si>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</si>
  <si>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</si>
  <si>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</si>
  <si>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</si>
  <si>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</si>
  <si>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</si>
  <si>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</si>
  <si>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</si>
  <si>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</si>
  <si>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</si>
  <si>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</si>
  <si>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</si>
  <si>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</si>
  <si>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</si>
  <si>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</si>
  <si>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</si>
  <si>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</si>
  <si>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</si>
  <si>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</si>
  <si>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</si>
  <si>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</si>
  <si>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</si>
  <si>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</si>
  <si>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</si>
  <si>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</si>
  <si>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</si>
  <si>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</si>
  <si>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</si>
  <si>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</si>
  <si>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</si>
  <si>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</si>
  <si>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</si>
  <si>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</si>
  <si>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</si>
  <si>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</si>
  <si>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</si>
  <si>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</si>
  <si>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</si>
  <si>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</si>
  <si>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</si>
  <si>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</si>
  <si>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</si>
  <si>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</si>
  <si>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</si>
  <si>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</si>
  <si>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</si>
  <si>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</si>
  <si>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</si>
  <si>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</si>
  <si>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</si>
  <si>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</si>
  <si>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</si>
  <si>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</si>
  <si>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</si>
  <si>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</si>
  <si>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</si>
  <si>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</si>
  <si>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</si>
  <si>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</si>
  <si>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</si>
  <si>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</si>
  <si>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</si>
  <si>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</si>
  <si>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</si>
  <si>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</si>
  <si>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</si>
  <si>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</si>
  <si>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</si>
  <si>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</si>
  <si>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</si>
  <si>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</si>
  <si>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</si>
  <si>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</si>
  <si>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</si>
  <si>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</si>
  <si>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</si>
  <si>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</si>
  <si>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</si>
  <si>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</si>
  <si>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</si>
  <si>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</si>
  <si>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</si>
  <si>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</si>
  <si>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</si>
  <si>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</si>
  <si>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</si>
  <si>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</si>
  <si>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</si>
  <si>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</si>
  <si>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</si>
  <si>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</si>
  <si>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</si>
  <si>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</si>
  <si>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</si>
  <si>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</si>
  <si>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</si>
  <si>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</si>
  <si>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</si>
  <si>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</si>
  <si>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</si>
  <si>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</si>
  <si>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</si>
  <si>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</si>
  <si>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</si>
  <si>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</si>
  <si>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</si>
  <si>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</si>
  <si>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</si>
  <si>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</si>
  <si>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</si>
  <si>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</si>
  <si>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</si>
  <si>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</si>
  <si>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</si>
  <si>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</si>
  <si>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</si>
  <si>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</si>
  <si>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</si>
  <si>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</si>
  <si>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</si>
  <si>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</si>
  <si>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</si>
  <si>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</si>
  <si>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</si>
  <si>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</si>
  <si>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</si>
  <si>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</si>
  <si>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</si>
  <si>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</si>
  <si>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</si>
  <si>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</si>
  <si>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</si>
  <si>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</si>
  <si>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</si>
  <si>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</si>
  <si>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</si>
  <si>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</si>
  <si>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</si>
  <si>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</si>
  <si>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</si>
  <si>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</si>
  <si>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</si>
  <si>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</si>
  <si>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</si>
  <si>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</si>
  <si>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</si>
  <si>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</si>
  <si>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</si>
  <si>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</si>
  <si>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</si>
  <si>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</si>
  <si>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</si>
  <si>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</si>
  <si>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</si>
  <si>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</si>
  <si>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</si>
  <si>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</si>
  <si>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</si>
  <si>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</si>
  <si>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</si>
  <si>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</si>
  <si>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</si>
  <si>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</si>
  <si>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</si>
  <si>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</si>
  <si>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</si>
  <si>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</si>
  <si>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</si>
  <si>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</si>
  <si>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</si>
  <si>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</si>
  <si>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</si>
  <si>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</si>
  <si>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</si>
  <si>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</si>
  <si>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</si>
  <si>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</si>
  <si>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</si>
  <si>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</si>
  <si>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</si>
  <si>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</si>
  <si>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</si>
  <si>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</si>
  <si>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</si>
  <si>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</si>
  <si>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</si>
  <si>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</si>
  <si>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</si>
  <si>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</si>
  <si>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</si>
  <si>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</si>
  <si>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</si>
  <si>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</si>
  <si>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</si>
  <si>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</si>
  <si>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</si>
  <si>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</si>
  <si>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</si>
  <si>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</si>
  <si>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</si>
  <si>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</si>
  <si>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</si>
  <si>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</si>
  <si>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</si>
  <si>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</si>
  <si>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</si>
  <si>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</si>
  <si>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</si>
  <si>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</si>
  <si>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</si>
  <si>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</si>
  <si>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</si>
  <si>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</si>
  <si>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</si>
  <si>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</si>
  <si>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</si>
  <si>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</si>
  <si>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</si>
  <si>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</si>
  <si>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</si>
  <si>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</si>
  <si>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</si>
  <si>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</si>
  <si>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</si>
  <si>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</si>
  <si>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</si>
  <si>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</si>
  <si>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</si>
  <si>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</si>
  <si>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</si>
  <si>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</si>
  <si>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</si>
  <si>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</si>
  <si>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</si>
  <si>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</si>
  <si>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</si>
  <si>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</si>
  <si>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</si>
  <si>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</si>
  <si>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</si>
  <si>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</si>
  <si>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</si>
  <si>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</si>
  <si>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</si>
  <si>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</si>
  <si>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</si>
  <si>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</si>
  <si>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</si>
  <si>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</si>
  <si>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</si>
  <si>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</si>
  <si>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</si>
  <si>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</si>
  <si>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</si>
  <si>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</si>
  <si>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</si>
  <si>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</si>
  <si>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</si>
  <si>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</si>
  <si>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</si>
  <si>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</si>
  <si>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</si>
  <si>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</si>
  <si>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</si>
  <si>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</si>
  <si>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</si>
  <si>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</si>
  <si>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</si>
  <si>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</si>
  <si>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</si>
  <si>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</si>
  <si>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</si>
  <si>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</si>
  <si>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</si>
  <si>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</si>
  <si>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</si>
  <si>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</si>
  <si>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</si>
  <si>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</si>
  <si>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</si>
  <si>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</si>
  <si>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</si>
  <si>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</si>
  <si>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</si>
  <si>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</si>
  <si>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</si>
  <si>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</si>
  <si>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</si>
  <si>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</si>
  <si>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</si>
  <si>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</si>
  <si>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</si>
  <si>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</si>
  <si>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</si>
  <si>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</si>
  <si>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</si>
  <si>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</si>
  <si>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</si>
  <si>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</si>
  <si>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</si>
  <si>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</si>
  <si>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</si>
  <si>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</si>
  <si>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</si>
  <si>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</si>
  <si>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</si>
  <si>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</si>
  <si>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</si>
  <si>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</si>
  <si>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</si>
  <si>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</si>
  <si>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</si>
  <si>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</si>
  <si>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</si>
  <si>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</si>
  <si>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</si>
  <si>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</si>
  <si>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</si>
  <si>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</si>
  <si>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</si>
  <si>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</si>
  <si>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</si>
  <si>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</si>
  <si>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</si>
  <si>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</si>
  <si>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</si>
  <si>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</si>
  <si>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</si>
  <si>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</si>
  <si>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</si>
  <si>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</si>
  <si>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</si>
  <si>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</si>
  <si>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</si>
  <si>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</si>
  <si>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</si>
  <si>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</si>
  <si>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</si>
  <si>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</si>
  <si>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</si>
  <si>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</si>
  <si>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</si>
  <si>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</si>
  <si>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</si>
  <si>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</si>
  <si>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</si>
  <si>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</si>
  <si>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</si>
  <si>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</si>
  <si>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</si>
  <si>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</si>
  <si>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</si>
  <si>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</si>
  <si>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</si>
  <si>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</si>
  <si>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</si>
  <si>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</si>
  <si>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</si>
  <si>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</si>
  <si>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</si>
  <si>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</si>
  <si>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</si>
  <si>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</si>
  <si>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</si>
  <si>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</si>
  <si>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</si>
  <si>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</si>
  <si>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</si>
  <si>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</si>
  <si>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</si>
  <si>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</si>
  <si>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</si>
  <si>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</si>
  <si>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</si>
  <si>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</si>
  <si>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</si>
  <si>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</si>
  <si>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</si>
  <si>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</si>
  <si>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</si>
  <si>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</si>
  <si>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</si>
  <si>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</si>
  <si>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</si>
  <si>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</si>
  <si>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</si>
  <si>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</si>
  <si>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</si>
  <si>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</si>
  <si>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</si>
  <si>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</si>
  <si>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</si>
  <si>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</si>
  <si>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</si>
  <si>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</si>
  <si>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</si>
  <si>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</si>
  <si>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</si>
  <si>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</si>
  <si>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</si>
  <si>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</si>
  <si>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</si>
  <si>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</si>
  <si>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</si>
  <si>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</si>
  <si>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</si>
  <si>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</si>
  <si>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</si>
  <si>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</si>
  <si>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</si>
  <si>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</si>
  <si>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</si>
  <si>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</si>
  <si>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</si>
  <si>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</si>
  <si>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</si>
  <si>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</si>
  <si>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</si>
  <si>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</si>
  <si>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</si>
  <si>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</si>
  <si>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</si>
  <si>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</si>
  <si>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</si>
  <si>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</si>
  <si>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</si>
  <si>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</si>
  <si>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</si>
  <si>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</si>
  <si>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</si>
  <si>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</si>
  <si>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</si>
  <si>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</si>
  <si>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</si>
  <si>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</si>
  <si>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</si>
  <si>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</si>
  <si>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</si>
  <si>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</si>
  <si>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</si>
  <si>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</si>
  <si>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</si>
  <si>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</si>
  <si>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</si>
  <si>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</si>
  <si>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</si>
  <si>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</si>
  <si>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</si>
  <si>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</si>
  <si>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</si>
  <si>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</si>
  <si>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</si>
  <si>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</si>
  <si>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</si>
  <si>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</si>
  <si>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</si>
  <si>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</si>
  <si>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</si>
  <si>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</si>
  <si>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</si>
  <si>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</si>
  <si>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</si>
  <si>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</si>
  <si>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</si>
  <si>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</si>
  <si>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</si>
  <si>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</si>
  <si>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</si>
  <si>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</si>
  <si>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</si>
  <si>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</si>
  <si>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</si>
  <si>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</si>
  <si>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</si>
  <si>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</si>
  <si>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</si>
  <si>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</si>
  <si>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</si>
  <si>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</si>
  <si>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</si>
  <si>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</si>
  <si>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</si>
  <si>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</si>
  <si>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</si>
  <si>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</si>
  <si>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</si>
  <si>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</si>
  <si>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</si>
  <si>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</si>
  <si>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</si>
  <si>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</si>
  <si>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</si>
  <si>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</si>
  <si>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</si>
  <si>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</si>
  <si>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</si>
  <si>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</si>
  <si>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</si>
  <si>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</si>
  <si>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</si>
  <si>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</si>
  <si>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</si>
  <si>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</si>
  <si>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</si>
  <si>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</si>
  <si>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</si>
  <si>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</si>
  <si>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</si>
  <si>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</si>
  <si>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</si>
  <si>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</si>
  <si>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</si>
  <si>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</si>
  <si>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</si>
  <si>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</si>
  <si>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</si>
  <si>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</si>
  <si>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</si>
  <si>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</si>
  <si>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</si>
  <si>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</si>
  <si>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</si>
  <si>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</si>
  <si>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</si>
  <si>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</si>
  <si>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</si>
  <si>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</si>
  <si>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</si>
  <si>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</si>
  <si>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</si>
  <si>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</si>
  <si>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</si>
  <si>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</si>
  <si>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</si>
  <si>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</si>
  <si>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</si>
  <si>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</si>
  <si>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</si>
  <si>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</si>
  <si>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</si>
  <si>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</si>
  <si>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</si>
  <si>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</si>
  <si>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</si>
  <si>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</si>
  <si>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</si>
  <si>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</si>
  <si>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</si>
  <si>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</si>
  <si>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</si>
  <si>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</si>
  <si>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</si>
  <si>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</si>
  <si>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</si>
  <si>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</si>
  <si>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</si>
  <si>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</si>
  <si>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</si>
  <si>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</si>
  <si>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</si>
  <si>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</si>
  <si>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</si>
  <si>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</si>
  <si>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</si>
  <si>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</si>
  <si>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</si>
  <si>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</si>
  <si>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</si>
  <si>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</si>
  <si>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</si>
  <si>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</si>
  <si>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</si>
  <si>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</si>
  <si>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</si>
  <si>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</si>
  <si>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</si>
  <si>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</si>
  <si>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</si>
  <si>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</si>
  <si>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</si>
  <si>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</si>
  <si>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</si>
  <si>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</si>
  <si>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</si>
  <si>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</si>
  <si>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</si>
  <si>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</si>
  <si>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</si>
  <si>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</si>
  <si>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</si>
  <si>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</si>
  <si>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</si>
  <si>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</si>
  <si>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</si>
  <si>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</si>
  <si>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</si>
  <si>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</si>
  <si>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</si>
  <si>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</si>
  <si>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</si>
  <si>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</si>
  <si>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</si>
  <si>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</si>
  <si>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</si>
  <si>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</si>
  <si>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</si>
  <si>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</si>
  <si>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</si>
  <si>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</si>
  <si>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</si>
  <si>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</si>
  <si>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</si>
  <si>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</si>
  <si>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</si>
  <si>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</si>
  <si>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</si>
  <si>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</si>
  <si>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</si>
  <si>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</si>
  <si>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</si>
  <si>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</si>
  <si>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</si>
  <si>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</si>
  <si>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</si>
  <si>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</si>
  <si>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</si>
  <si>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</si>
  <si>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</si>
  <si>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</si>
  <si>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</si>
  <si>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</si>
  <si>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</si>
  <si>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</si>
  <si>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</si>
  <si>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</si>
  <si>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</si>
  <si>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</si>
  <si>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</si>
  <si>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</si>
  <si>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</si>
  <si>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</si>
  <si>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</si>
  <si>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</si>
  <si>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</si>
  <si>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</si>
  <si>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</si>
  <si>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</si>
  <si>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</si>
  <si>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</si>
  <si>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</si>
  <si>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</si>
  <si>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</si>
  <si>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</si>
  <si>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</si>
  <si>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</si>
  <si>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</si>
  <si>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</si>
  <si>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</si>
  <si>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</si>
  <si>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</si>
  <si>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</si>
  <si>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</si>
  <si>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</si>
  <si>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</si>
  <si>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</si>
  <si>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</si>
  <si>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</si>
  <si>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</si>
  <si>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</si>
  <si>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</si>
  <si>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</si>
  <si>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</si>
  <si>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</si>
  <si>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</si>
  <si>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</si>
  <si>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</si>
  <si>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</si>
  <si>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</si>
  <si>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</si>
  <si>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</si>
  <si>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</si>
  <si>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</si>
  <si>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</si>
  <si>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</si>
  <si>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</si>
  <si>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</si>
  <si>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</si>
  <si>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</si>
  <si>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</si>
  <si>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</si>
  <si>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</si>
  <si>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</si>
  <si>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</si>
  <si>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</si>
  <si>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</si>
  <si>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</si>
  <si>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</si>
  <si>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</si>
  <si>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</si>
  <si>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</si>
  <si>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</si>
  <si>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</si>
  <si>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</si>
  <si>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</si>
  <si>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</si>
  <si>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</si>
  <si>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</si>
  <si>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</si>
  <si>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</si>
  <si>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</si>
  <si>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</si>
  <si>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</si>
  <si>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</si>
  <si>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</si>
  <si>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</si>
  <si>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</si>
  <si>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</si>
  <si>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</si>
  <si>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</si>
  <si>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</si>
  <si>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</si>
  <si>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</si>
  <si>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</si>
  <si>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</si>
  <si>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</si>
  <si>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</si>
  <si>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</si>
  <si>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</si>
  <si>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</si>
  <si>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</si>
  <si>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</si>
  <si>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</si>
  <si>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</si>
  <si>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</si>
  <si>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</si>
  <si>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</si>
  <si>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</si>
  <si>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</si>
  <si>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</si>
  <si>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</si>
  <si>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</si>
  <si>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</si>
  <si>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</si>
  <si>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</si>
  <si>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</si>
  <si>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</si>
  <si>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</si>
  <si>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</si>
  <si>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</si>
  <si>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</si>
  <si>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</si>
  <si>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</si>
  <si>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</si>
  <si>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</si>
  <si>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</si>
  <si>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</si>
  <si>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</si>
  <si>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</si>
  <si>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</si>
  <si>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</si>
  <si>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</si>
  <si>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</si>
  <si>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</si>
  <si>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</si>
  <si>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</si>
  <si>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</si>
  <si>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</si>
  <si>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</si>
  <si>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</si>
  <si>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</si>
  <si>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</si>
  <si>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</si>
  <si>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</si>
  <si>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</si>
  <si>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</si>
  <si>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</si>
  <si>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</si>
  <si>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</si>
  <si>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</si>
  <si>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</si>
  <si>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</si>
  <si>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</si>
  <si>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</si>
  <si>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</si>
  <si>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</si>
  <si>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</si>
  <si>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</si>
  <si>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</si>
  <si>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</si>
  <si>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</si>
  <si>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</si>
  <si>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</si>
  <si>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</si>
  <si>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</si>
  <si>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</si>
  <si>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</si>
  <si>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</si>
  <si>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</si>
  <si>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</si>
  <si>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</si>
  <si>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</si>
  <si>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</si>
  <si>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</si>
  <si>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</si>
  <si>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</si>
  <si>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</si>
  <si>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</si>
  <si>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</si>
  <si>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</si>
  <si>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</si>
  <si>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</si>
  <si>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</si>
  <si>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</si>
  <si>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</si>
  <si>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</si>
  <si>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</si>
  <si>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</si>
  <si>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</si>
  <si>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</si>
  <si>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</si>
  <si>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</si>
  <si>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</si>
  <si>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</si>
  <si>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</si>
  <si>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</si>
  <si>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</si>
  <si>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</si>
  <si>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</si>
  <si>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</si>
  <si>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</si>
  <si>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</si>
  <si>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</si>
  <si>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</si>
  <si>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</si>
  <si>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</si>
  <si>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</si>
  <si>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</si>
  <si>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</si>
  <si>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</si>
  <si>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</si>
  <si>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</si>
  <si>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</si>
  <si>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</si>
  <si>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</si>
  <si>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</si>
  <si>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</si>
  <si>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</si>
  <si>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</si>
  <si>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</si>
  <si>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</si>
  <si>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</si>
  <si>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</si>
  <si>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</si>
  <si>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</si>
  <si>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</si>
  <si>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</si>
  <si>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</si>
  <si>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</si>
  <si>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</si>
  <si>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</si>
  <si>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</si>
  <si>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</si>
  <si>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</si>
  <si>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</si>
  <si>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</si>
  <si>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</si>
  <si>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</si>
  <si>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</si>
  <si>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</si>
  <si>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</si>
  <si>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</si>
  <si>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</si>
  <si>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</si>
  <si>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</si>
  <si>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</si>
  <si>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</si>
  <si>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</si>
  <si>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</si>
  <si>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</si>
  <si>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</si>
  <si>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</si>
  <si>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</si>
  <si>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</si>
  <si>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</si>
  <si>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</si>
  <si>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</si>
  <si>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</si>
  <si>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</si>
  <si>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</si>
  <si>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</si>
  <si>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</si>
  <si>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</si>
  <si>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</si>
  <si>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</si>
  <si>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</si>
  <si>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</si>
  <si>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</si>
  <si>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</si>
  <si>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</si>
  <si>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</si>
  <si>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</si>
  <si>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</si>
  <si>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</si>
  <si>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</si>
  <si>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</si>
  <si>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</si>
  <si>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</si>
  <si>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</si>
  <si>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</si>
  <si>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</si>
  <si>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</si>
  <si>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</si>
  <si>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</si>
  <si>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</si>
  <si>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</si>
  <si>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</si>
  <si>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</si>
  <si>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</si>
  <si>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</si>
  <si>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</si>
  <si>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</si>
  <si>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</si>
  <si>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</si>
  <si>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</si>
  <si>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</si>
  <si>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</si>
  <si>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</si>
  <si>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</si>
  <si>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</si>
  <si>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</si>
  <si>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</si>
  <si>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</si>
  <si>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</si>
  <si>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</si>
  <si>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</si>
  <si>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</si>
  <si>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</si>
  <si>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</si>
  <si>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</si>
  <si>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</si>
  <si>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</si>
  <si>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</si>
  <si>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</si>
  <si>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</si>
  <si>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</si>
  <si>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</si>
  <si>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</si>
  <si>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</si>
  <si>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</si>
  <si>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</si>
  <si>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</si>
  <si>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</si>
  <si>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</si>
  <si>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</si>
  <si>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</si>
  <si>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</si>
  <si>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</si>
  <si>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</si>
  <si>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</si>
  <si>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</si>
  <si>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</si>
  <si>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</si>
  <si>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</si>
  <si>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</si>
  <si>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</si>
  <si>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</si>
  <si>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</si>
  <si>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</si>
  <si>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</si>
  <si>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</si>
  <si>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</si>
  <si>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</si>
  <si>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</si>
  <si>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</si>
  <si>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</si>
  <si>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</si>
  <si>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</si>
  <si>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</si>
  <si>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</si>
  <si>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</si>
  <si>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</si>
  <si>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</si>
  <si>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</si>
  <si>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</si>
  <si>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</si>
  <si>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</si>
  <si>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</si>
  <si>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</si>
  <si>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</si>
  <si>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</si>
  <si>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</si>
  <si>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</si>
  <si>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</si>
  <si>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</si>
  <si>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</si>
  <si>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</si>
  <si>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</si>
  <si>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</si>
  <si>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</si>
  <si>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</si>
  <si>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</si>
  <si>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</si>
  <si>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</si>
  <si>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</si>
  <si>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</si>
  <si>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</si>
  <si>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</si>
  <si>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</si>
  <si>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</si>
  <si>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</si>
  <si>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</si>
  <si>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</si>
  <si>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</si>
  <si>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</si>
  <si>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</si>
  <si>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</si>
  <si>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</si>
  <si>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</si>
  <si>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</si>
  <si>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</si>
  <si>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</si>
  <si>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</si>
  <si>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</si>
  <si>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</si>
  <si>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</si>
  <si>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</si>
  <si>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</si>
  <si>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</si>
  <si>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</si>
  <si>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</si>
  <si>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</si>
  <si>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</si>
  <si>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</si>
  <si>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</si>
  <si>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</si>
  <si>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</si>
  <si>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</si>
  <si>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</si>
  <si>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</si>
  <si>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</si>
  <si>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</si>
  <si>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</si>
  <si>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</si>
  <si>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</si>
  <si>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</si>
  <si>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</si>
  <si>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</si>
  <si>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</si>
  <si>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</si>
  <si>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</si>
  <si>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</si>
  <si>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</si>
  <si>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</si>
  <si>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</si>
  <si>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</si>
  <si>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</si>
  <si>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</si>
  <si>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</si>
  <si>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</si>
  <si>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</si>
  <si>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</si>
  <si>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</si>
  <si>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</si>
  <si>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</si>
  <si>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</si>
  <si>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</si>
  <si>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</si>
  <si>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</si>
  <si>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</si>
  <si>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</si>
  <si>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</si>
  <si>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</si>
  <si>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</si>
  <si>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</si>
  <si>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</si>
  <si>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</si>
  <si>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</si>
  <si>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</si>
  <si>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</si>
  <si>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</si>
  <si>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</si>
  <si>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</si>
  <si>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</si>
  <si>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</si>
  <si>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</si>
  <si>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</si>
  <si>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</si>
  <si>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</si>
  <si>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</si>
  <si>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</si>
  <si>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</si>
  <si>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</si>
  <si>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</si>
  <si>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</si>
  <si>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</si>
  <si>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</si>
  <si>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</si>
  <si>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</si>
  <si>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</si>
  <si>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</si>
  <si>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</si>
  <si>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</si>
  <si>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</si>
  <si>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</si>
  <si>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</si>
  <si>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</si>
  <si>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</si>
  <si>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</si>
  <si>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</si>
  <si>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</si>
  <si>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</si>
  <si>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</si>
  <si>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</si>
  <si>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</si>
  <si>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</si>
  <si>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</si>
  <si>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</si>
  <si>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</si>
  <si>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</si>
  <si>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</si>
  <si>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</si>
  <si>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</si>
  <si>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</si>
  <si>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</si>
  <si>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</si>
  <si>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</si>
  <si>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</si>
  <si>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</si>
  <si>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</si>
  <si>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</si>
  <si>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</si>
  <si>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</si>
  <si>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</si>
  <si>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</si>
  <si>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</si>
  <si>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</si>
  <si>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</si>
  <si>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</si>
  <si>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</si>
  <si>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</si>
  <si>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</si>
  <si>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</si>
  <si>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</si>
  <si>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</si>
  <si>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</si>
  <si>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</si>
  <si>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</si>
  <si>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</si>
  <si>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</si>
  <si>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</si>
  <si>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</si>
  <si>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</si>
  <si>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</si>
  <si>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</si>
  <si>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</si>
  <si>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</si>
  <si>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</si>
  <si>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</si>
  <si>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</si>
  <si>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</si>
  <si>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</si>
  <si>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</si>
  <si>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</si>
  <si>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</si>
  <si>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</si>
  <si>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</si>
  <si>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</si>
  <si>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</si>
  <si>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</si>
  <si>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</si>
  <si>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</si>
  <si>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</si>
  <si>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</si>
  <si>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</si>
  <si>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</si>
  <si>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</si>
  <si>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</si>
  <si>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</si>
  <si>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</si>
  <si>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</si>
  <si>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</si>
  <si>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</si>
  <si>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</si>
  <si>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</si>
  <si>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</si>
  <si>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</si>
  <si>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</si>
  <si>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</si>
  <si>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</si>
  <si>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</si>
  <si>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</si>
  <si>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</si>
  <si>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</si>
  <si>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</si>
  <si>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</si>
  <si>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</si>
  <si>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</si>
  <si>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</si>
  <si>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</si>
  <si>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</si>
  <si>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</si>
  <si>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</si>
  <si>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</si>
  <si>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</si>
  <si>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</si>
  <si>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</si>
  <si>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</si>
  <si>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</si>
  <si>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</si>
  <si>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</si>
  <si>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</si>
  <si>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</si>
  <si>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</si>
  <si>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</si>
  <si>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</si>
  <si>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</si>
  <si>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</si>
  <si>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</si>
  <si>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</si>
  <si>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</si>
  <si>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</si>
  <si>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</si>
  <si>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</si>
  <si>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</si>
  <si>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</si>
  <si>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</si>
  <si>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</si>
  <si>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</si>
  <si>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</si>
  <si>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</si>
  <si>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</si>
  <si>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</si>
  <si>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</si>
  <si>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</si>
  <si>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</si>
  <si>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</si>
  <si>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</si>
  <si>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</si>
  <si>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</si>
  <si>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</si>
  <si>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</si>
  <si>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</si>
  <si>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</si>
  <si>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</si>
  <si>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</si>
  <si>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</si>
  <si>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</si>
  <si>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</si>
  <si>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</si>
  <si>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</si>
  <si>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</si>
  <si>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</si>
  <si>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</si>
  <si>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</si>
  <si>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</si>
  <si>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</si>
  <si>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</si>
  <si>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</si>
  <si>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</si>
  <si>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</si>
  <si>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</si>
  <si>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</si>
  <si>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</si>
  <si>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</si>
  <si>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</si>
  <si>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</si>
  <si>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</si>
  <si>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</si>
  <si>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</si>
  <si>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</si>
  <si>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</si>
  <si>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</si>
  <si>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</si>
  <si>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</si>
  <si>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</si>
  <si>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</si>
  <si>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</si>
  <si>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</si>
  <si>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</si>
  <si>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</si>
  <si>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</si>
  <si>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</si>
  <si>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</si>
  <si>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</si>
  <si>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</si>
  <si>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</si>
  <si>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</si>
  <si>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</si>
  <si>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</si>
  <si>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</si>
  <si>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</si>
  <si>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</si>
  <si>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</si>
  <si>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</si>
  <si>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</si>
  <si>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</si>
  <si>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</si>
  <si>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</si>
  <si>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</si>
  <si>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</si>
  <si>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</si>
  <si>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</si>
  <si>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</si>
  <si>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</si>
  <si>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</si>
  <si>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</si>
  <si>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</si>
  <si>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</si>
  <si>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</si>
  <si>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</si>
  <si>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</si>
  <si>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</si>
  <si>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</si>
  <si>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</si>
  <si>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</si>
  <si>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</si>
  <si>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</si>
  <si>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</si>
  <si>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</si>
  <si>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</si>
  <si>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</si>
  <si>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</si>
  <si>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</si>
  <si>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</si>
  <si>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</si>
  <si>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</si>
  <si>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</si>
  <si>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</si>
  <si>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</si>
  <si>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</si>
  <si>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</si>
  <si>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</si>
  <si>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</si>
  <si>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</si>
  <si>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</si>
  <si>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</si>
  <si>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</si>
  <si>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</si>
  <si>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</si>
  <si>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</si>
  <si>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</si>
  <si>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</si>
  <si>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</si>
  <si>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</si>
  <si>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</si>
  <si>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</si>
  <si>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</si>
  <si>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</si>
  <si>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</si>
  <si>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</si>
  <si>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</si>
  <si>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</si>
  <si>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</si>
  <si>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</si>
  <si>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</si>
  <si>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</si>
  <si>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</si>
  <si>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</si>
  <si>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</si>
  <si>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</si>
  <si>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</si>
  <si>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</si>
  <si>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</si>
  <si>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</si>
  <si>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</si>
  <si>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</si>
  <si>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</si>
  <si>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</si>
  <si>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</si>
  <si>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</si>
  <si>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</si>
  <si>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</si>
  <si>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</si>
  <si>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</si>
  <si>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</si>
  <si>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</si>
  <si>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</si>
  <si>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</si>
  <si>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</si>
  <si>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</si>
  <si>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</si>
  <si>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</si>
  <si>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</si>
  <si>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</si>
  <si>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</si>
  <si>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</si>
  <si>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</si>
  <si>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</si>
  <si>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</si>
  <si>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</si>
  <si>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</si>
  <si>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</si>
  <si>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</si>
  <si>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</si>
  <si>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</si>
  <si>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</si>
  <si>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</si>
  <si>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</si>
  <si>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</si>
  <si>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</si>
  <si>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</si>
  <si>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</si>
  <si>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</si>
  <si>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</si>
  <si>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</si>
  <si>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</si>
  <si>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</si>
  <si>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</si>
  <si>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</si>
  <si>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</si>
  <si>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</si>
  <si>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</si>
  <si>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</si>
  <si>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</si>
  <si>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</si>
  <si>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</si>
  <si>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</si>
  <si>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</si>
  <si>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</si>
  <si>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</si>
  <si>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</si>
  <si>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</si>
  <si>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</si>
  <si>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</si>
  <si>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</si>
  <si>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</si>
  <si>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</si>
  <si>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</si>
  <si>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</si>
  <si>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</si>
  <si>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</si>
  <si>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</si>
  <si>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</si>
  <si>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</si>
  <si>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</si>
  <si>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</si>
  <si>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</si>
  <si>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</si>
  <si>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</si>
  <si>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</si>
  <si>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</si>
  <si>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</si>
  <si>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</si>
  <si>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</si>
  <si>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</si>
  <si>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</si>
  <si>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</si>
  <si>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</si>
  <si>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</si>
  <si>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</si>
  <si>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</si>
  <si>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</si>
  <si>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</si>
  <si>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</si>
  <si>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</si>
  <si>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</si>
  <si>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</si>
  <si>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</si>
  <si>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</si>
  <si>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</si>
  <si>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</si>
  <si>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</si>
  <si>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</si>
  <si>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</si>
  <si>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</si>
  <si>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</si>
  <si>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</si>
  <si>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</si>
  <si>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</si>
  <si>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</si>
  <si>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</si>
  <si>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</si>
  <si>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</si>
  <si>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</si>
  <si>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</si>
  <si>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</si>
  <si>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</si>
  <si>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</si>
  <si>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</si>
  <si>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</si>
  <si>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</si>
  <si>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</si>
  <si>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</si>
  <si>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</si>
  <si>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</si>
  <si>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</si>
  <si>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</si>
  <si>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</si>
  <si>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</si>
  <si>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</si>
  <si>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</si>
  <si>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</si>
  <si>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</si>
  <si>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</si>
  <si>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</si>
  <si>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</si>
  <si>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</si>
  <si>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</si>
  <si>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</si>
  <si>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</si>
  <si>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</si>
  <si>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</si>
  <si>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</si>
  <si>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</si>
  <si>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</si>
  <si>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</si>
  <si>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</si>
  <si>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</si>
  <si>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</si>
  <si>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</si>
  <si>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</si>
  <si>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</si>
  <si>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</si>
  <si>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</si>
  <si>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</si>
  <si>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</si>
  <si>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</si>
  <si>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</si>
  <si>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</si>
  <si>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</si>
  <si>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</si>
  <si>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</si>
  <si>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</si>
  <si>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</si>
  <si>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</si>
  <si>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</si>
  <si>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</si>
  <si>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</si>
  <si>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</si>
  <si>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</si>
  <si>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</si>
  <si>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</si>
  <si>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</si>
  <si>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</si>
  <si>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</si>
  <si>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</si>
  <si>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</si>
  <si>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</si>
  <si>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</si>
  <si>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</si>
  <si>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</si>
  <si>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</si>
  <si>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</si>
  <si>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</si>
  <si>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</si>
  <si>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</si>
  <si>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</si>
  <si>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</si>
  <si>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</si>
  <si>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</si>
  <si>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</si>
  <si>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</si>
  <si>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</si>
  <si>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</si>
  <si>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</si>
  <si>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</si>
  <si>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</si>
  <si>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</si>
  <si>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</si>
  <si>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</si>
  <si>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</si>
  <si>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</si>
  <si>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</si>
  <si>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</si>
  <si>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</si>
  <si>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</si>
  <si>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</si>
  <si>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</si>
  <si>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</si>
  <si>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</si>
  <si>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</si>
  <si>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</si>
  <si>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</si>
  <si>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</si>
  <si>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</si>
  <si>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</si>
  <si>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</si>
  <si>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</si>
  <si>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</si>
  <si>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</si>
  <si>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</si>
  <si>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</si>
  <si>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</si>
  <si>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</si>
  <si>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</si>
  <si>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</si>
  <si>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</si>
  <si>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</si>
  <si>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</si>
  <si>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</si>
  <si>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</si>
  <si>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</si>
  <si>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</si>
  <si>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</si>
  <si>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</si>
  <si>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</si>
  <si>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</si>
  <si>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</si>
  <si>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</si>
  <si>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</si>
  <si>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</si>
  <si>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</si>
  <si>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</si>
  <si>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</si>
  <si>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</si>
  <si>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</si>
  <si>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</si>
  <si>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</si>
  <si>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</si>
  <si>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</si>
  <si>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</si>
  <si>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</si>
  <si>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</si>
  <si>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</si>
  <si>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</si>
  <si>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</si>
  <si>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</si>
  <si>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</si>
  <si>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</si>
  <si>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</si>
  <si>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</si>
  <si>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</si>
  <si>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</si>
  <si>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</si>
  <si>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</si>
  <si>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</si>
  <si>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</si>
  <si>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</si>
  <si>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</si>
  <si>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</si>
  <si>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</si>
  <si>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</si>
  <si>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</si>
  <si>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</si>
  <si>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</si>
  <si>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</si>
  <si>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</si>
  <si>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</si>
  <si>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</si>
  <si>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</si>
  <si>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</si>
  <si>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</si>
  <si>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</si>
  <si>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</si>
  <si>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</si>
  <si>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</si>
  <si>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</si>
  <si>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</si>
  <si>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</si>
  <si>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</si>
  <si>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</si>
  <si>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</si>
  <si>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</si>
  <si>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</si>
  <si>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</si>
  <si>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</si>
  <si>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</si>
  <si>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</si>
  <si>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</si>
  <si>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</si>
  <si>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</si>
  <si>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</si>
  <si>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</si>
  <si>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</si>
  <si>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</si>
  <si>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</si>
  <si>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</si>
  <si>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</si>
  <si>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</si>
  <si>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</si>
  <si>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</si>
  <si>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</si>
  <si>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</si>
  <si>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</si>
  <si>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</si>
  <si>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</si>
  <si>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</si>
  <si>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</si>
  <si>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</si>
  <si>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</si>
  <si>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</si>
  <si>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</si>
  <si>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</si>
  <si>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</si>
  <si>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</si>
  <si>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</si>
  <si>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</si>
  <si>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</si>
  <si>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</si>
  <si>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</si>
  <si>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</si>
  <si>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</si>
  <si>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</si>
  <si>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</si>
  <si>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</si>
  <si>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</si>
  <si>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</si>
  <si>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</si>
  <si>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</si>
  <si>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</si>
  <si>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</si>
  <si>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</si>
  <si>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</si>
  <si>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</si>
  <si>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</si>
  <si>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</si>
  <si>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</si>
  <si>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</si>
  <si>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</si>
  <si>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</si>
  <si>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</si>
  <si>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</si>
  <si>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</si>
  <si>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</si>
  <si>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</si>
  <si>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</si>
  <si>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</si>
  <si>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</si>
  <si>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</si>
  <si>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</si>
  <si>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</si>
  <si>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</si>
  <si>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</si>
  <si>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</si>
  <si>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</si>
  <si>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</si>
  <si>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</si>
  <si>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</si>
  <si>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</si>
  <si>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</si>
  <si>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</si>
  <si>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</si>
  <si>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</si>
  <si>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</si>
  <si>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</si>
  <si>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</si>
  <si>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</si>
  <si>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</si>
  <si>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</si>
  <si>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</si>
  <si>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</si>
  <si>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</si>
  <si>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</si>
  <si>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</si>
  <si>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</si>
  <si>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</si>
  <si>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</si>
  <si>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</si>
  <si>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</si>
  <si>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</si>
  <si>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</si>
  <si>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</si>
  <si>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</si>
  <si>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</si>
  <si>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</si>
  <si>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</si>
  <si>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</si>
  <si>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</si>
  <si>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</si>
  <si>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</si>
  <si>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</si>
  <si>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</si>
  <si>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</si>
  <si>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</si>
  <si>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</si>
  <si>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</si>
  <si>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</si>
  <si>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</si>
  <si>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</si>
  <si>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</si>
  <si>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</si>
  <si>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</si>
  <si>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</si>
  <si>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</si>
  <si>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</si>
  <si>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</si>
  <si>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</si>
  <si>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</si>
  <si>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</si>
  <si>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</si>
  <si>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</si>
  <si>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</si>
  <si>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</si>
  <si>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</si>
  <si>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</si>
  <si>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</si>
  <si>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</si>
  <si>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</si>
  <si>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</si>
  <si>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</si>
  <si>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</si>
  <si>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</si>
  <si>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</si>
  <si>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</si>
  <si>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</si>
  <si>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</si>
  <si>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</si>
  <si>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</si>
  <si>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</si>
  <si>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</si>
  <si>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</si>
  <si>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</si>
  <si>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</si>
  <si>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</si>
  <si>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</si>
  <si>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</si>
  <si>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</si>
  <si>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</si>
  <si>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</si>
  <si>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</si>
  <si>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</si>
  <si>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</si>
  <si>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</si>
  <si>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</si>
  <si>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</si>
  <si>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</si>
  <si>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</si>
  <si>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</si>
  <si>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</si>
  <si>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</si>
  <si>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</si>
  <si>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</si>
  <si>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</si>
  <si>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</si>
  <si>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</si>
  <si>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</si>
  <si>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</si>
  <si>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</si>
  <si>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</si>
  <si>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</si>
  <si>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</si>
  <si>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</si>
  <si>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</si>
  <si>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</si>
  <si>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</si>
  <si>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</si>
  <si>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</si>
  <si>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</si>
  <si>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</si>
  <si>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</si>
  <si>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</si>
  <si>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</si>
  <si>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</si>
  <si>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</si>
  <si>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</si>
  <si>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</si>
  <si>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</si>
  <si>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</si>
  <si>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</si>
  <si>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</si>
  <si>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</si>
  <si>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</si>
  <si>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</si>
  <si>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</si>
  <si>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</si>
  <si>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</si>
  <si>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</si>
  <si>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</si>
  <si>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</si>
  <si>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</si>
  <si>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</si>
  <si>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</si>
  <si>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</si>
  <si>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</si>
  <si>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</si>
  <si>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</si>
  <si>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</si>
  <si>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</si>
  <si>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</si>
  <si>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</si>
  <si>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</si>
  <si>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</si>
  <si>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</si>
  <si>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</si>
  <si>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</si>
  <si>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</si>
  <si>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</si>
  <si>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</si>
  <si>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</si>
  <si>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</si>
  <si>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</si>
  <si>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</si>
  <si>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</si>
  <si>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</si>
  <si>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</si>
  <si>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</si>
  <si>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</si>
  <si>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</si>
  <si>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</si>
  <si>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</si>
  <si>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</si>
  <si>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</si>
  <si>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</si>
  <si>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</si>
  <si>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</si>
  <si>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</si>
  <si>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</si>
  <si>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</si>
  <si>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</si>
  <si>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</si>
  <si>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</si>
  <si>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</si>
  <si>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</si>
  <si>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</si>
  <si>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</si>
  <si>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</si>
  <si>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</si>
  <si>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</si>
  <si>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</si>
  <si>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</si>
  <si>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</si>
  <si>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</si>
  <si>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</si>
  <si>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</si>
  <si>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</si>
  <si>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</si>
  <si>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</si>
  <si>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</si>
  <si>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</si>
  <si>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</si>
  <si>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</si>
  <si>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</si>
  <si>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</si>
  <si>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</si>
  <si>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</si>
  <si>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</si>
  <si>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</si>
  <si>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</si>
  <si>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</si>
  <si>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</si>
  <si>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</si>
  <si>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</si>
  <si>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</si>
  <si>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</si>
  <si>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</si>
  <si>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</si>
  <si>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</si>
  <si>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</si>
  <si>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</si>
  <si>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</si>
  <si>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</si>
  <si>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</si>
  <si>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</si>
  <si>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</si>
  <si>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</si>
  <si>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</si>
  <si>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</si>
  <si>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</si>
  <si>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</si>
  <si>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</si>
  <si>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</si>
  <si>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</si>
  <si>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</si>
  <si>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</si>
  <si>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</si>
  <si>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</si>
  <si>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</si>
  <si>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</si>
  <si>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</si>
  <si>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</si>
  <si>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</si>
  <si>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</si>
  <si>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</si>
  <si>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</si>
  <si>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</si>
  <si>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</si>
  <si>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</si>
  <si>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</si>
  <si>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</si>
  <si>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</si>
  <si>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</si>
  <si>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</si>
  <si>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</si>
  <si>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</si>
  <si>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</si>
  <si>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</si>
  <si>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</si>
  <si>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</si>
  <si>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</si>
  <si>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</si>
  <si>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</si>
  <si>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</si>
  <si>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</si>
  <si>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</si>
  <si>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</si>
  <si>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</si>
  <si>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</si>
  <si>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</si>
  <si>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</si>
  <si>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</si>
  <si>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</si>
  <si>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</si>
  <si>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</si>
  <si>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</si>
  <si>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</si>
  <si>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</si>
  <si>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</si>
  <si>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</si>
  <si>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</si>
  <si>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</si>
  <si>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</si>
  <si>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</si>
  <si>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</si>
  <si>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</si>
  <si>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</si>
  <si>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</si>
  <si>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</si>
  <si>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</si>
  <si>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</si>
  <si>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</si>
  <si>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</si>
  <si>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</si>
  <si>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</si>
  <si>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</si>
  <si>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</si>
  <si>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</si>
  <si>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</si>
  <si>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</si>
  <si>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</si>
  <si>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</si>
  <si>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</si>
  <si>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</si>
  <si>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</si>
  <si>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</si>
  <si>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</si>
  <si>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</si>
  <si>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</si>
  <si>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</si>
  <si>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</si>
  <si>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</si>
  <si>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</si>
  <si>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</si>
  <si>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</si>
  <si>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</si>
  <si>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</si>
  <si>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</si>
  <si>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</si>
  <si>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</si>
  <si>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</si>
  <si>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</si>
  <si>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</si>
  <si>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</si>
  <si>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</si>
  <si>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</si>
  <si>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</si>
  <si>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</si>
  <si>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</si>
  <si>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</si>
  <si>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</si>
  <si>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</si>
  <si>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</si>
  <si>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</si>
  <si>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</si>
  <si>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</si>
  <si>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</si>
  <si>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</si>
  <si>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</si>
  <si>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</si>
  <si>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</si>
  <si>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</si>
  <si>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</si>
  <si>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</si>
  <si>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</si>
  <si>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</si>
  <si>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</si>
  <si>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</si>
  <si>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</si>
  <si>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</si>
  <si>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</si>
  <si>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</si>
  <si>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</si>
  <si>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</si>
  <si>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</si>
  <si>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</si>
  <si>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</si>
  <si>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</si>
  <si>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</si>
  <si>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</si>
  <si>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</si>
  <si>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</si>
  <si>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</si>
  <si>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</si>
  <si>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</si>
  <si>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</si>
  <si>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</si>
  <si>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</si>
  <si>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</si>
  <si>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</si>
  <si>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</si>
  <si>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</si>
  <si>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</si>
  <si>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</si>
  <si>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</si>
  <si>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</si>
  <si>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</si>
  <si>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</si>
  <si>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</si>
  <si>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</si>
  <si>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</si>
  <si>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</si>
  <si>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</si>
  <si>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</si>
  <si>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</si>
  <si>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</si>
  <si>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</si>
  <si>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</si>
  <si>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</si>
  <si>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</si>
  <si>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</si>
  <si>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</si>
  <si>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</si>
  <si>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</si>
  <si>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</si>
  <si>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</si>
  <si>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</si>
  <si>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</si>
  <si>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</si>
  <si>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</si>
  <si>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</si>
  <si>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</si>
  <si>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</si>
  <si>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</si>
  <si>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</si>
  <si>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</si>
  <si>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</si>
  <si>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</si>
  <si>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</si>
  <si>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</si>
  <si>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</si>
  <si>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</si>
  <si>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</si>
  <si>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</si>
  <si>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</si>
  <si>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</si>
  <si>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</si>
  <si>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</si>
  <si>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</si>
  <si>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</si>
  <si>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</si>
  <si>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</si>
  <si>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</si>
  <si>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</si>
  <si>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</si>
  <si>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</si>
  <si>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</si>
  <si>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</si>
  <si>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</si>
  <si>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</si>
  <si>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</si>
  <si>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</si>
  <si>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</si>
  <si>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</si>
  <si>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</si>
  <si>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</si>
  <si>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</si>
  <si>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</si>
  <si>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</si>
  <si>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</si>
  <si>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</si>
  <si>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</si>
  <si>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</si>
  <si>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</si>
  <si>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</si>
  <si>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</si>
  <si>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</si>
  <si>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</si>
  <si>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</si>
  <si>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</si>
  <si>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</si>
  <si>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</si>
  <si>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</si>
  <si>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</si>
  <si>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</si>
  <si>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</si>
  <si>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</si>
  <si>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</si>
  <si>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</si>
  <si>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</si>
  <si>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</si>
  <si>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</si>
  <si>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</si>
  <si>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</si>
  <si>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</si>
  <si>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</si>
  <si>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</si>
  <si>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</si>
  <si>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</si>
  <si>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</si>
  <si>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</si>
  <si>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</si>
  <si>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</si>
  <si>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</si>
  <si>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</si>
  <si>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</si>
  <si>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</si>
  <si>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</si>
  <si>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</si>
  <si>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</si>
  <si>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</si>
  <si>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</si>
  <si>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</si>
  <si>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</si>
  <si>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</si>
  <si>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</si>
  <si>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</si>
  <si>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</si>
  <si>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</si>
  <si>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</si>
  <si>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</si>
  <si>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</si>
  <si>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</si>
  <si>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</si>
  <si>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</si>
  <si>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</si>
  <si>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</si>
  <si>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</si>
  <si>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</si>
  <si>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</si>
  <si>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</si>
  <si>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</si>
  <si>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</si>
  <si>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</si>
  <si>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</si>
  <si>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</si>
  <si>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</si>
  <si>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</si>
  <si>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</si>
  <si>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sub-category</t>
  </si>
  <si>
    <t>Date Created Conversion</t>
  </si>
  <si>
    <t>Date 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</si>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</sst>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9" fontId="0" fillId="0" borderId="1" xfId="2" applyFont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 applyAlignment="1">
      <alignment horizontal="center" wrapText="1"/>
    </xf>
    <xf numFmtId="9" fontId="0" fillId="0" borderId="1" xfId="2" applyFont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[StarterBook.xlsx]kick_pivot_1!PivotTable1</c:name>
    <c:fmtId val="2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kick_pivot_1!$B$3:$B$4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kick_pivot_1!$A$5:$A$14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kick_pivot_1!$B$5:$B$14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5-4453-B112-155E7F310286}"/>
            </c:ext>
          </c:extLst>
        </c:ser>
        <c:ser>
          <c:idx val="1"/>
          <c:order val="1"/>
          <c:tx>
            <c:strRef>
              <c:f>kick_pivot_1!$C$3:$C$4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kick_pivot_1!$A$5:$A$14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kick_pivot_1!$C$5:$C$14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5-4453-B112-155E7F310286}"/>
            </c:ext>
          </c:extLst>
        </c:ser>
        <c:ser>
          <c:idx val="2"/>
          <c:order val="2"/>
          <c:tx>
            <c:strRef>
              <c:f>kick_pivot_1!$D$3:$D$4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kick_pivot_1!$A$5:$A$14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kick_pivot_1!$D$5:$D$14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5-4453-B112-155E7F310286}"/>
            </c:ext>
          </c:extLst>
        </c:ser>
        <c:ser>
          <c:idx val="3"/>
          <c:order val="3"/>
          <c:tx>
            <c:strRef>
              <c:f>kick_pivot_1!$E$3:$E$4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kick_pivot_1!$A$5:$A$14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kick_pivot_1!$E$5:$E$14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E5-4453-B112-155E7F31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509408"/>
        <c:axId val="692506128"/>
      </c:barChart>
      <c:catAx>
        <c:axId val="6925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692506128"/>
        <c:crosses val="autoZero"/>
        <c:auto val="1"/>
        <c:lblAlgn val="ctr"/>
        <c:lblOffset val="100"/>
        <c:noMultiLvlLbl val="0"/>
      </c:catAx>
      <c:valAx>
        <c:axId val="6925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6925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[StarterBook.xlsx]kick_pivot_2!PivotTable2</c:name>
    <c:fmtId val="2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kick_pivot_2!$B$4:$B$5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kick_pivot_2!$A$6:$A$15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kick_pivot_2!$B$6:$B$15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4-4F42-8209-4FB3DDA75515}"/>
            </c:ext>
          </c:extLst>
        </c:ser>
        <c:ser>
          <c:idx val="1"/>
          <c:order val="1"/>
          <c:tx>
            <c:strRef>
              <c:f>kick_pivot_2!$C$4:$C$5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kick_pivot_2!$A$6:$A$15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kick_pivot_2!$C$6:$C$15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4-4F42-8209-4FB3DDA75515}"/>
            </c:ext>
          </c:extLst>
        </c:ser>
        <c:ser>
          <c:idx val="2"/>
          <c:order val="2"/>
          <c:tx>
            <c:strRef>
              <c:f>kick_pivot_2!$D$4:$D$5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kick_pivot_2!$A$6:$A$15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kick_pivot_2!$D$6:$D$15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4-4F42-8209-4FB3DDA75515}"/>
            </c:ext>
          </c:extLst>
        </c:ser>
        <c:ser>
          <c:idx val="3"/>
          <c:order val="3"/>
          <c:tx>
            <c:strRef>
              <c:f>kick_pivot_2!$E$4:$E$5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kick_pivot_2!$A$6:$A$15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kick_pivot_2!$E$6:$E$15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4-4F42-8209-4FB3DDA75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890088"/>
        <c:axId val="685891072"/>
      </c:barChart>
      <c:catAx>
        <c:axId val="6858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685891072"/>
        <c:crosses val="autoZero"/>
        <c:auto val="1"/>
        <c:lblAlgn val="ctr"/>
        <c:lblOffset val="100"/>
        <c:noMultiLvlLbl val="0"/>
      </c:catAx>
      <c:valAx>
        <c:axId val="6858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6858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[StarterBook.xlsx]kick_pivot_3!PivotTable3</c:name>
    <c:fmtId val="3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kick_pivot_3!$B$4:$B$5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multiLvlStrRef>
              <c:f>kick_pivot_3!$A$6:$A$22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kick_pivot_3!$B$6:$B$22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8-478E-87EE-B48FB6A26221}"/>
            </c:ext>
          </c:extLst>
        </c:ser>
        <c:ser>
          <c:idx val="1"/>
          <c:order val="1"/>
          <c:tx>
            <c:strRef>
              <c:f>kick_pivot_3!$C$4:$C$5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kick_pivot_3!$A$6:$A$22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kick_pivot_3!$C$6:$C$22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8-478E-87EE-B48FB6A26221}"/>
            </c:ext>
          </c:extLst>
        </c:ser>
        <c:ser>
          <c:idx val="2"/>
          <c:order val="2"/>
          <c:tx>
            <c:strRef>
              <c:f>kick_pivot_3!$D$4:$D$5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kick_pivot_3!$A$6:$A$22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kick_pivot_3!$D$6:$D$22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2</c:v>
                </c:pt>
                <c:pt idx="4">
                  <c:v>4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8-478E-87EE-B48FB6A26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556368"/>
        <c:axId val="552562600"/>
      </c:lineChart>
      <c:catAx>
        <c:axId val="5525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552562600"/>
        <c:crosses val="autoZero"/>
        <c:auto val="1"/>
        <c:lblAlgn val="ctr"/>
        <c:lblOffset val="100"/>
        <c:noMultiLvlLbl val="0"/>
      </c:catAx>
      <c:valAx>
        <c:axId val="55256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5525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bonus_by_size!$G$2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bonus_by_size!$B$3:$B$14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bonus_by_size!$G$3:$G$14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B-4233-9E4B-E632BB538732}"/>
            </c:ext>
          </c:extLst>
        </c:ser>
        <c:ser>
          <c:idx val="1"/>
          <c:order val="1"/>
          <c:tx>
            <c:strRef>
              <c:f>bonus_by_size!$H$2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bonus_by_size!$B$3:$B$14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bonus_by_size!$H$3:$H$14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B-4233-9E4B-E632BB538732}"/>
            </c:ext>
          </c:extLst>
        </c:ser>
        <c:ser>
          <c:idx val="2"/>
          <c:order val="2"/>
          <c:tx>
            <c:strRef>
              <c:f>bonus_by_size!$I$2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bonus_by_size!$B$3:$B$14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bonus_by_size!$I$3:$I$14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CB-4233-9E4B-E632BB538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795216"/>
        <c:axId val="752799480"/>
      </c:lineChart>
      <c:catAx>
        <c:axId val="75279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752799480"/>
        <c:crosses val="autoZero"/>
        <c:auto val="1"/>
        <c:lblAlgn val="ctr"/>
        <c:lblOffset val="100"/>
        <c:noMultiLvlLbl val="0"/>
      </c:catAx>
      <c:valAx>
        <c:axId val="75279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U"/>
          </a:p>
        </c:txPr>
        <c:crossAx val="7527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459579</xdr:colOff>
      <xdr:row>1</xdr:row>
      <xdr:rowOff>116680</xdr:rowOff>
    </xdr:from>
    <xdr:to>
      <xdr:col>18</xdr:col>
      <xdr:colOff>585786</xdr:colOff>
      <xdr:row>27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4D3B2-BA4A-49E3-A281-8C464853F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102392</xdr:colOff>
      <xdr:row>3</xdr:row>
      <xdr:rowOff>173831</xdr:rowOff>
    </xdr:from>
    <xdr:to>
      <xdr:col>24</xdr:col>
      <xdr:colOff>114299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A4F09-7E39-414A-82FC-39C05104F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107154</xdr:colOff>
      <xdr:row>1</xdr:row>
      <xdr:rowOff>145256</xdr:rowOff>
    </xdr:from>
    <xdr:to>
      <xdr:col>20</xdr:col>
      <xdr:colOff>609599</xdr:colOff>
      <xdr:row>32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F498F-F36A-497E-965E-23C2C8292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854868</xdr:colOff>
      <xdr:row>16</xdr:row>
      <xdr:rowOff>2381</xdr:rowOff>
    </xdr:from>
    <xdr:to>
      <xdr:col>9</xdr:col>
      <xdr:colOff>33338</xdr:colOff>
      <xdr:row>40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67AB5-F892-489E-AAAC-A4CA35393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ead" refreshedDate="43479.500743055556" createdVersion="6" refreshedVersion="6" minRefreshableVersion="3" recordCount="4114" xr:uid="{B402011B-D31D-4FA4-BE82-86F0D9347D4C}">
  <cacheSource type="worksheet">
    <worksheetSource ref="D1:T4115" sheet="kickstart_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ead" refreshedDate="43479.509456944441" createdVersion="6" refreshedVersion="6" minRefreshableVersion="3" recordCount="4114" xr:uid="{CE8088BC-12CC-4132-A213-E15408469B72}">
  <cacheSource type="worksheet">
    <worksheetSource ref="A1:T4115" sheet="kickstart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 Ended Conversion" numFmtId="14">
      <sharedItems containsSemiMixedTypes="0" containsNonDate="0" containsDate="1" containsString="0" minDate="2009-08-10T11:26:00" maxDate="2017-05-03T11:12:00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182" maxValue="182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2879.860824175823"/>
    </cacheField>
    <cacheField name="category" numFmtId="0">
      <sharedItems count="1">
        <s v="film &amp; video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s v="Zero Backers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s v="Zero Backers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s v="Zero Backers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s v="Zero Backers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s v="Zero Backers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s v="Zero Backers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s v="Zero Backers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s v="Zero Backers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s v="Zero Backers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s v="Zero Backers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s v="Zero Backers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s v="Zero Backers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s v="Zero Backers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s v="Zero Backers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s v="Zero Backers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s v="Zero Backers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s v="Zero Backers"/>
    <x v="0"/>
    <x v="3"/>
  </r>
  <r>
    <n v="1110"/>
    <n v="0"/>
    <x v="2"/>
    <x v="1"/>
    <s v="GBP"/>
    <n v="1425131108"/>
    <n v="1422539108"/>
    <b v="0"/>
    <n v="0"/>
    <b v="0"/>
    <s v="film &amp; video/drama"/>
    <n v="0"/>
    <s v="Zero Backers"/>
    <x v="0"/>
    <x v="3"/>
  </r>
  <r>
    <n v="6000"/>
    <n v="0"/>
    <x v="2"/>
    <x v="9"/>
    <s v="EUR"/>
    <n v="1431108776"/>
    <n v="1425924776"/>
    <b v="0"/>
    <n v="0"/>
    <b v="0"/>
    <s v="film &amp; video/drama"/>
    <n v="0"/>
    <s v="Zero Backers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s v="Zero Backers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s v="Zero Backers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s v="Zero Backers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s v="Zero Backers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s v="Zero Backers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s v="Zero Backers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s v="Zero Backers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s v="Zero Backers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s v="Zero Backers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s v="Zero Backers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s v="Zero Backers"/>
    <x v="0"/>
    <x v="3"/>
  </r>
  <r>
    <n v="25000"/>
    <n v="0"/>
    <x v="2"/>
    <x v="0"/>
    <s v="USD"/>
    <n v="1436566135"/>
    <n v="1433974135"/>
    <b v="0"/>
    <n v="0"/>
    <b v="0"/>
    <s v="film &amp; video/drama"/>
    <n v="0"/>
    <s v="Zero Backers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s v="Zero Backers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s v="Zero Backers"/>
    <x v="0"/>
    <x v="3"/>
  </r>
  <r>
    <n v="6000000"/>
    <n v="0"/>
    <x v="2"/>
    <x v="2"/>
    <s v="AUD"/>
    <n v="1436506726"/>
    <n v="1431322726"/>
    <b v="0"/>
    <n v="0"/>
    <b v="0"/>
    <s v="film &amp; video/drama"/>
    <n v="0"/>
    <s v="Zero Backers"/>
    <x v="0"/>
    <x v="3"/>
  </r>
  <r>
    <n v="200"/>
    <n v="0"/>
    <x v="2"/>
    <x v="0"/>
    <s v="USD"/>
    <n v="1460153054"/>
    <n v="1457564654"/>
    <b v="0"/>
    <n v="0"/>
    <b v="0"/>
    <s v="film &amp; video/drama"/>
    <n v="0"/>
    <s v="Zero Backers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s v="Zero Backers"/>
    <x v="0"/>
    <x v="3"/>
  </r>
  <r>
    <n v="8000"/>
    <n v="0"/>
    <x v="2"/>
    <x v="1"/>
    <s v="GBP"/>
    <n v="1433176105"/>
    <n v="1427992105"/>
    <b v="0"/>
    <n v="0"/>
    <b v="0"/>
    <s v="film &amp; video/drama"/>
    <n v="0"/>
    <s v="Zero Backers"/>
    <x v="0"/>
    <x v="3"/>
  </r>
  <r>
    <n v="3000"/>
    <n v="0"/>
    <x v="2"/>
    <x v="12"/>
    <s v="EUR"/>
    <n v="1455402297"/>
    <n v="1452810297"/>
    <b v="0"/>
    <n v="0"/>
    <b v="0"/>
    <s v="film &amp; video/drama"/>
    <n v="0"/>
    <s v="Zero Backers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s v="Zero Backers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s v="Zero Backers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s v="Zero Backers"/>
    <x v="0"/>
    <x v="3"/>
  </r>
  <r>
    <n v="150000"/>
    <n v="0"/>
    <x v="2"/>
    <x v="0"/>
    <s v="USD"/>
    <n v="1451952000"/>
    <n v="1447380099"/>
    <b v="0"/>
    <n v="0"/>
    <b v="0"/>
    <s v="film &amp; video/drama"/>
    <n v="0"/>
    <s v="Zero Backers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s v="Zero Backers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s v="Zero Backers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s v="Zero Backers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s v="Zero Backers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s v="Zero Backers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s v="Zero Backers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s v="Zero Backers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s v="Zero Backers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s v="Zero Backers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s v="Zero Backers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s v="Zero Backers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s v="Zero Backers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s v="Zero Backers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s v="Zero Backers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s v="Zero Backers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s v="Zero Backers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s v="Zero Backers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s v="Zero Backers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s v="Zero Backers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s v="Zero Backers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s v="Zero Backers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s v="Zero Backers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s v="Zero Backers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s v="Zero Backers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s v="Zero Backers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s v="Zero Backers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s v="Zero Backers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s v="Zero Backers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s v="Zero Backers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s v="Zero Backers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s v="Zero Backers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s v="Zero Backers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s v="Zero Backers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s v="Zero Backers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s v="Zero Backers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s v="Zero Backers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s v="Zero Backers"/>
    <x v="2"/>
    <x v="7"/>
  </r>
  <r>
    <n v="100000"/>
    <n v="0"/>
    <x v="2"/>
    <x v="0"/>
    <s v="USD"/>
    <n v="1426442400"/>
    <n v="1424454319"/>
    <b v="0"/>
    <n v="0"/>
    <b v="0"/>
    <s v="technology/web"/>
    <n v="0"/>
    <s v="Zero Backers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s v="Zero Backers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s v="Zero Backers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s v="Zero Backers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s v="Zero Backers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s v="Zero Backers"/>
    <x v="2"/>
    <x v="7"/>
  </r>
  <r>
    <n v="80000"/>
    <n v="0"/>
    <x v="1"/>
    <x v="6"/>
    <s v="EUR"/>
    <n v="1453210037"/>
    <n v="1448026037"/>
    <b v="0"/>
    <n v="0"/>
    <b v="0"/>
    <s v="technology/web"/>
    <n v="0"/>
    <s v="Zero Backers"/>
    <x v="2"/>
    <x v="7"/>
  </r>
  <r>
    <n v="10000"/>
    <n v="0"/>
    <x v="1"/>
    <x v="13"/>
    <s v="EUR"/>
    <n v="1472777146"/>
    <n v="1470185146"/>
    <b v="0"/>
    <n v="0"/>
    <b v="0"/>
    <s v="technology/web"/>
    <n v="0"/>
    <s v="Zero Backers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s v="Zero Backers"/>
    <x v="2"/>
    <x v="7"/>
  </r>
  <r>
    <n v="515"/>
    <n v="0"/>
    <x v="1"/>
    <x v="4"/>
    <s v="NZD"/>
    <n v="1443149759"/>
    <n v="1440557759"/>
    <b v="0"/>
    <n v="0"/>
    <b v="0"/>
    <s v="technology/web"/>
    <n v="0"/>
    <s v="Zero Backers"/>
    <x v="2"/>
    <x v="7"/>
  </r>
  <r>
    <n v="5000"/>
    <n v="0"/>
    <x v="1"/>
    <x v="6"/>
    <s v="EUR"/>
    <n v="1488013307"/>
    <n v="1485421307"/>
    <b v="0"/>
    <n v="0"/>
    <b v="0"/>
    <s v="technology/web"/>
    <n v="0"/>
    <s v="Zero Backers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s v="Zero Backers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s v="Zero Backers"/>
    <x v="2"/>
    <x v="7"/>
  </r>
  <r>
    <n v="5000"/>
    <n v="0"/>
    <x v="1"/>
    <x v="0"/>
    <s v="USD"/>
    <n v="1431647041"/>
    <n v="1429055041"/>
    <b v="0"/>
    <n v="0"/>
    <b v="0"/>
    <s v="technology/web"/>
    <n v="0"/>
    <s v="Zero Backers"/>
    <x v="2"/>
    <x v="7"/>
  </r>
  <r>
    <n v="25000"/>
    <n v="0"/>
    <x v="1"/>
    <x v="5"/>
    <s v="CAD"/>
    <n v="1490560177"/>
    <n v="1487971777"/>
    <b v="0"/>
    <n v="0"/>
    <b v="0"/>
    <s v="technology/web"/>
    <n v="0"/>
    <s v="Zero Backers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s v="Zero Backers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s v="Zero Backers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s v="Zero Backers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s v="Zero Backers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s v="Zero Backers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s v="Zero Backers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s v="Zero Backers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s v="Zero Backers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s v="Zero Backers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s v="Zero Backers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s v="Zero Backers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s v="Zero Backers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s v="Zero Backers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s v="Zero Backers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s v="Zero Backers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s v="Zero Backers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s v="Zero Backers"/>
    <x v="4"/>
    <x v="13"/>
  </r>
  <r>
    <n v="2900"/>
    <n v="0"/>
    <x v="2"/>
    <x v="0"/>
    <s v="USD"/>
    <n v="1315715823"/>
    <n v="1313123823"/>
    <b v="0"/>
    <n v="0"/>
    <b v="0"/>
    <s v="music/jazz"/>
    <n v="0"/>
    <s v="Zero Backers"/>
    <x v="4"/>
    <x v="13"/>
  </r>
  <r>
    <n v="2500"/>
    <n v="0"/>
    <x v="2"/>
    <x v="0"/>
    <s v="USD"/>
    <n v="1280206740"/>
    <n v="1276283655"/>
    <b v="0"/>
    <n v="0"/>
    <b v="0"/>
    <s v="music/jazz"/>
    <n v="0"/>
    <s v="Zero Backers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s v="Zero Backers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s v="Zero Backers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s v="Zero Backers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s v="Zero Backers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s v="Zero Backers"/>
    <x v="4"/>
    <x v="13"/>
  </r>
  <r>
    <n v="20000"/>
    <n v="0"/>
    <x v="2"/>
    <x v="0"/>
    <s v="USD"/>
    <n v="1337024695"/>
    <n v="1334432695"/>
    <b v="0"/>
    <n v="0"/>
    <b v="0"/>
    <s v="music/jazz"/>
    <n v="0"/>
    <s v="Zero Backers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s v="Zero Backers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s v="Zero Backers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s v="Zero Backers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s v="Zero Backers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s v="Zero Backers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s v="Zero Backers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s v="Zero Backers"/>
    <x v="5"/>
    <x v="16"/>
  </r>
  <r>
    <n v="2500"/>
    <n v="0"/>
    <x v="1"/>
    <x v="0"/>
    <s v="USD"/>
    <n v="1442257677"/>
    <n v="1439665677"/>
    <b v="0"/>
    <n v="0"/>
    <b v="0"/>
    <s v="journalism/audio"/>
    <n v="0"/>
    <s v="Zero Backers"/>
    <x v="5"/>
    <x v="16"/>
  </r>
  <r>
    <n v="500"/>
    <n v="0"/>
    <x v="1"/>
    <x v="0"/>
    <s v="USD"/>
    <n v="1409098825"/>
    <n v="1406679625"/>
    <b v="0"/>
    <n v="0"/>
    <b v="0"/>
    <s v="journalism/audio"/>
    <n v="0"/>
    <s v="Zero Backers"/>
    <x v="5"/>
    <x v="16"/>
  </r>
  <r>
    <n v="4336"/>
    <n v="0"/>
    <x v="1"/>
    <x v="0"/>
    <s v="USD"/>
    <n v="1465243740"/>
    <n v="1461438495"/>
    <b v="0"/>
    <n v="0"/>
    <b v="0"/>
    <s v="journalism/audio"/>
    <n v="0"/>
    <s v="Zero Backers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s v="Zero Backers"/>
    <x v="5"/>
    <x v="16"/>
  </r>
  <r>
    <n v="3500"/>
    <n v="0"/>
    <x v="1"/>
    <x v="0"/>
    <s v="USD"/>
    <n v="1457394545"/>
    <n v="1454802545"/>
    <b v="0"/>
    <n v="0"/>
    <b v="0"/>
    <s v="journalism/audio"/>
    <n v="0"/>
    <s v="Zero Backers"/>
    <x v="5"/>
    <x v="16"/>
  </r>
  <r>
    <n v="10000"/>
    <n v="0"/>
    <x v="1"/>
    <x v="0"/>
    <s v="USD"/>
    <n v="1429892177"/>
    <n v="1424711777"/>
    <b v="0"/>
    <n v="0"/>
    <b v="0"/>
    <s v="journalism/audio"/>
    <n v="0"/>
    <s v="Zero Backers"/>
    <x v="5"/>
    <x v="16"/>
  </r>
  <r>
    <n v="10000"/>
    <n v="0"/>
    <x v="1"/>
    <x v="0"/>
    <s v="USD"/>
    <n v="1480888483"/>
    <n v="1478292883"/>
    <b v="0"/>
    <n v="0"/>
    <b v="0"/>
    <s v="journalism/audio"/>
    <n v="0"/>
    <s v="Zero Backers"/>
    <x v="5"/>
    <x v="16"/>
  </r>
  <r>
    <n v="40000"/>
    <n v="0"/>
    <x v="1"/>
    <x v="0"/>
    <s v="USD"/>
    <n v="1427328000"/>
    <n v="1423777043"/>
    <b v="0"/>
    <n v="0"/>
    <b v="0"/>
    <s v="journalism/audio"/>
    <n v="0"/>
    <s v="Zero Backers"/>
    <x v="5"/>
    <x v="16"/>
  </r>
  <r>
    <n v="1100"/>
    <n v="0"/>
    <x v="1"/>
    <x v="0"/>
    <s v="USD"/>
    <n v="1426269456"/>
    <n v="1423681056"/>
    <b v="0"/>
    <n v="0"/>
    <b v="0"/>
    <s v="journalism/audio"/>
    <n v="0"/>
    <s v="Zero Backers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s v="Zero Backers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s v="Zero Backers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s v="Zero Backers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s v="Zero Backers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s v="Zero Backers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s v="Zero Backers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s v="Zero Backers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s v="Zero Backers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s v="Zero Backers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s v="Zero Backers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s v="Zero Backers"/>
    <x v="6"/>
    <x v="18"/>
  </r>
  <r>
    <n v="500"/>
    <n v="0"/>
    <x v="2"/>
    <x v="12"/>
    <s v="EUR"/>
    <n v="1436460450"/>
    <n v="1433868450"/>
    <b v="0"/>
    <n v="0"/>
    <b v="0"/>
    <s v="games/mobile games"/>
    <n v="0"/>
    <s v="Zero Backers"/>
    <x v="6"/>
    <x v="18"/>
  </r>
  <r>
    <n v="4000"/>
    <n v="0"/>
    <x v="2"/>
    <x v="0"/>
    <s v="USD"/>
    <n v="1424131727"/>
    <n v="1421539727"/>
    <b v="0"/>
    <n v="0"/>
    <b v="0"/>
    <s v="games/mobile games"/>
    <n v="0"/>
    <s v="Zero Backers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s v="Zero Backers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s v="Zero Backers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s v="Zero Backers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s v="Zero Backers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s v="Zero Backers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s v="Zero Backers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s v="Zero Backers"/>
    <x v="7"/>
    <x v="19"/>
  </r>
  <r>
    <n v="10000"/>
    <n v="0"/>
    <x v="2"/>
    <x v="0"/>
    <s v="USD"/>
    <n v="1466270582"/>
    <n v="1463678582"/>
    <b v="0"/>
    <n v="0"/>
    <b v="0"/>
    <s v="food/food trucks"/>
    <n v="0"/>
    <s v="Zero Backers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s v="Zero Backers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s v="Zero Backers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s v="Zero Backers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s v="Zero Backers"/>
    <x v="4"/>
    <x v="21"/>
  </r>
  <r>
    <n v="5000"/>
    <n v="0"/>
    <x v="1"/>
    <x v="0"/>
    <s v="USD"/>
    <n v="1440723600"/>
    <n v="1436394968"/>
    <b v="0"/>
    <n v="0"/>
    <b v="0"/>
    <s v="music/world music"/>
    <n v="0"/>
    <s v="Zero Backers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s v="Zero Backers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s v="Zero Backers"/>
    <x v="4"/>
    <x v="21"/>
  </r>
  <r>
    <n v="25000"/>
    <n v="0"/>
    <x v="1"/>
    <x v="0"/>
    <s v="USD"/>
    <n v="1345790865"/>
    <n v="1344062865"/>
    <b v="0"/>
    <n v="0"/>
    <b v="0"/>
    <s v="music/world music"/>
    <n v="0"/>
    <s v="Zero Backers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s v="Zero Backers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s v="Zero Backers"/>
    <x v="2"/>
    <x v="8"/>
  </r>
  <r>
    <n v="2500"/>
    <n v="0"/>
    <x v="1"/>
    <x v="2"/>
    <s v="AUD"/>
    <n v="1405478025"/>
    <n v="1402886025"/>
    <b v="0"/>
    <n v="0"/>
    <b v="0"/>
    <s v="technology/wearables"/>
    <n v="0"/>
    <s v="Zero Backers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s v="Zero Backers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s v="Zero Backers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s v="Zero Backers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s v="Zero Backers"/>
    <x v="3"/>
    <x v="22"/>
  </r>
  <r>
    <n v="1000"/>
    <n v="0"/>
    <x v="2"/>
    <x v="12"/>
    <s v="EUR"/>
    <n v="1440408120"/>
    <n v="1435224120"/>
    <b v="0"/>
    <n v="0"/>
    <b v="0"/>
    <s v="publishing/translations"/>
    <n v="0"/>
    <s v="Zero Backers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s v="Zero Backers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s v="Zero Backers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s v="Zero Backers"/>
    <x v="3"/>
    <x v="22"/>
  </r>
  <r>
    <n v="13000"/>
    <n v="0"/>
    <x v="2"/>
    <x v="6"/>
    <s v="EUR"/>
    <n v="1483395209"/>
    <n v="1480803209"/>
    <b v="0"/>
    <n v="0"/>
    <b v="0"/>
    <s v="publishing/translations"/>
    <n v="0"/>
    <s v="Zero Backers"/>
    <x v="3"/>
    <x v="22"/>
  </r>
  <r>
    <n v="4950"/>
    <n v="0"/>
    <x v="2"/>
    <x v="12"/>
    <s v="EUR"/>
    <n v="1442091462"/>
    <n v="1436907462"/>
    <b v="0"/>
    <n v="0"/>
    <b v="0"/>
    <s v="publishing/translations"/>
    <n v="0"/>
    <s v="Zero Backers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s v="Zero Backers"/>
    <x v="3"/>
    <x v="22"/>
  </r>
  <r>
    <n v="900"/>
    <n v="0"/>
    <x v="2"/>
    <x v="13"/>
    <s v="EUR"/>
    <n v="1461235478"/>
    <n v="1459507478"/>
    <b v="0"/>
    <n v="0"/>
    <b v="0"/>
    <s v="publishing/translations"/>
    <n v="0"/>
    <s v="Zero Backers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s v="Zero Backers"/>
    <x v="3"/>
    <x v="22"/>
  </r>
  <r>
    <n v="8888"/>
    <n v="0"/>
    <x v="2"/>
    <x v="0"/>
    <s v="USD"/>
    <n v="1431286105"/>
    <n v="1427138905"/>
    <b v="0"/>
    <n v="0"/>
    <b v="0"/>
    <s v="publishing/translations"/>
    <n v="0"/>
    <s v="Zero Backers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s v="Zero Backers"/>
    <x v="3"/>
    <x v="22"/>
  </r>
  <r>
    <n v="25000"/>
    <n v="0"/>
    <x v="1"/>
    <x v="6"/>
    <s v="EUR"/>
    <n v="1492270947"/>
    <n v="1488386547"/>
    <b v="0"/>
    <n v="0"/>
    <b v="0"/>
    <s v="publishing/translations"/>
    <n v="0"/>
    <s v="Zero Backers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s v="Zero Backers"/>
    <x v="3"/>
    <x v="22"/>
  </r>
  <r>
    <n v="5000"/>
    <n v="0"/>
    <x v="1"/>
    <x v="0"/>
    <s v="USD"/>
    <n v="1407729600"/>
    <n v="1405097760"/>
    <b v="0"/>
    <n v="0"/>
    <b v="0"/>
    <s v="publishing/translations"/>
    <n v="0"/>
    <s v="Zero Backers"/>
    <x v="3"/>
    <x v="22"/>
  </r>
  <r>
    <n v="37000"/>
    <n v="0"/>
    <x v="1"/>
    <x v="8"/>
    <s v="DKK"/>
    <n v="1449077100"/>
    <n v="1446612896"/>
    <b v="0"/>
    <n v="0"/>
    <b v="0"/>
    <s v="publishing/translations"/>
    <n v="0"/>
    <s v="Zero Backers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s v="Zero Backers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s v="Zero Backers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s v="Zero Backers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s v="Zero Backers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s v="Zero Backers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s v="Zero Backers"/>
    <x v="3"/>
    <x v="10"/>
  </r>
  <r>
    <n v="1500"/>
    <n v="0"/>
    <x v="2"/>
    <x v="0"/>
    <s v="USD"/>
    <n v="1410866659"/>
    <n v="1405682659"/>
    <b v="0"/>
    <n v="0"/>
    <b v="0"/>
    <s v="publishing/fiction"/>
    <n v="0"/>
    <s v="Zero Backers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s v="Zero Backers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s v="Zero Backers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s v="Zero Backers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s v="Zero Backers"/>
    <x v="8"/>
    <x v="24"/>
  </r>
  <r>
    <n v="20000"/>
    <n v="0"/>
    <x v="2"/>
    <x v="2"/>
    <s v="AUD"/>
    <n v="1438495390"/>
    <n v="1435903390"/>
    <b v="0"/>
    <n v="0"/>
    <b v="0"/>
    <s v="photography/nature"/>
    <n v="0"/>
    <s v="Zero Backers"/>
    <x v="8"/>
    <x v="24"/>
  </r>
  <r>
    <n v="750"/>
    <n v="0"/>
    <x v="2"/>
    <x v="0"/>
    <s v="USD"/>
    <n v="1442509200"/>
    <n v="1440513832"/>
    <b v="0"/>
    <n v="0"/>
    <b v="0"/>
    <s v="photography/nature"/>
    <n v="0"/>
    <s v="Zero Backers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s v="Zero Backers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s v="Zero Backers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s v="Zero Backers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s v="Zero Backers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s v="Zero Backers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s v="Zero Backers"/>
    <x v="8"/>
    <x v="26"/>
  </r>
  <r>
    <n v="1200"/>
    <n v="0"/>
    <x v="2"/>
    <x v="0"/>
    <s v="USD"/>
    <n v="1444433886"/>
    <n v="1441841886"/>
    <b v="0"/>
    <n v="0"/>
    <b v="0"/>
    <s v="photography/places"/>
    <n v="0"/>
    <s v="Zero Backers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s v="Zero Backers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s v="Zero Backers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s v="Zero Backers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s v="Zero Backers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s v="Zero Backers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s v="Zero Backers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s v="Zero Backers"/>
    <x v="4"/>
    <x v="28"/>
  </r>
  <r>
    <n v="5500"/>
    <n v="0"/>
    <x v="2"/>
    <x v="12"/>
    <s v="EUR"/>
    <n v="1440314472"/>
    <n v="1435130472"/>
    <b v="0"/>
    <n v="0"/>
    <b v="0"/>
    <s v="music/faith"/>
    <n v="0"/>
    <s v="Zero Backers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s v="Zero Backers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s v="Zero Backers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s v="Zero Backers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s v="Zero Backers"/>
    <x v="4"/>
    <x v="28"/>
  </r>
  <r>
    <n v="3000"/>
    <n v="0"/>
    <x v="2"/>
    <x v="0"/>
    <s v="USD"/>
    <n v="1445738783"/>
    <n v="1443146783"/>
    <b v="0"/>
    <n v="0"/>
    <b v="0"/>
    <s v="music/faith"/>
    <n v="0"/>
    <s v="Zero Backers"/>
    <x v="4"/>
    <x v="28"/>
  </r>
  <r>
    <n v="1000"/>
    <n v="0"/>
    <x v="2"/>
    <x v="0"/>
    <s v="USD"/>
    <n v="1434034800"/>
    <n v="1432849552"/>
    <b v="0"/>
    <n v="0"/>
    <b v="0"/>
    <s v="music/faith"/>
    <n v="0"/>
    <s v="Zero Backers"/>
    <x v="4"/>
    <x v="28"/>
  </r>
  <r>
    <n v="4000"/>
    <n v="0"/>
    <x v="2"/>
    <x v="0"/>
    <s v="USD"/>
    <n v="1452920400"/>
    <n v="1447777481"/>
    <b v="0"/>
    <n v="0"/>
    <b v="0"/>
    <s v="music/faith"/>
    <n v="0"/>
    <s v="Zero Backers"/>
    <x v="4"/>
    <x v="28"/>
  </r>
  <r>
    <n v="10000"/>
    <n v="0"/>
    <x v="2"/>
    <x v="0"/>
    <s v="USD"/>
    <n v="1473802200"/>
    <n v="1472746374"/>
    <b v="0"/>
    <n v="0"/>
    <b v="0"/>
    <s v="music/faith"/>
    <n v="0"/>
    <s v="Zero Backers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s v="Zero Backers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s v="Zero Backers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s v="Zero Backers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s v="Zero Backers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s v="Zero Backers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s v="Zero Backers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s v="Zero Backers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s v="Zero Backers"/>
    <x v="6"/>
    <x v="18"/>
  </r>
  <r>
    <n v="60"/>
    <n v="0"/>
    <x v="2"/>
    <x v="0"/>
    <s v="USD"/>
    <n v="1425170525"/>
    <n v="1422664925"/>
    <b v="0"/>
    <n v="0"/>
    <b v="0"/>
    <s v="games/mobile games"/>
    <n v="0"/>
    <s v="Zero Backers"/>
    <x v="6"/>
    <x v="18"/>
  </r>
  <r>
    <n v="8000"/>
    <n v="0"/>
    <x v="2"/>
    <x v="2"/>
    <s v="AUD"/>
    <n v="1402618355"/>
    <n v="1400026355"/>
    <b v="0"/>
    <n v="0"/>
    <b v="0"/>
    <s v="games/mobile games"/>
    <n v="0"/>
    <s v="Zero Backers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s v="Zero Backers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s v="Zero Backers"/>
    <x v="8"/>
    <x v="31"/>
  </r>
  <r>
    <n v="3200"/>
    <n v="0"/>
    <x v="2"/>
    <x v="0"/>
    <s v="USD"/>
    <n v="1481072942"/>
    <n v="1475885342"/>
    <b v="0"/>
    <n v="0"/>
    <b v="0"/>
    <s v="photography/people"/>
    <n v="0"/>
    <s v="Zero Backers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s v="Zero Backers"/>
    <x v="8"/>
    <x v="31"/>
  </r>
  <r>
    <n v="6500"/>
    <n v="0"/>
    <x v="2"/>
    <x v="0"/>
    <s v="USD"/>
    <n v="1409091612"/>
    <n v="1406499612"/>
    <b v="0"/>
    <n v="0"/>
    <b v="0"/>
    <s v="photography/people"/>
    <n v="0"/>
    <s v="Zero Backers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s v="Zero Backers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s v="Zero Backers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s v="Zero Backers"/>
    <x v="2"/>
    <x v="7"/>
  </r>
  <r>
    <n v="5500"/>
    <n v="0"/>
    <x v="1"/>
    <x v="0"/>
    <s v="USD"/>
    <n v="1412571600"/>
    <n v="1410799870"/>
    <b v="0"/>
    <n v="0"/>
    <b v="0"/>
    <s v="technology/web"/>
    <n v="0"/>
    <s v="Zero Backers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s v="Zero Backers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s v="Zero Backers"/>
    <x v="2"/>
    <x v="7"/>
  </r>
  <r>
    <n v="50000"/>
    <n v="0"/>
    <x v="1"/>
    <x v="17"/>
    <s v="EUR"/>
    <n v="1483474370"/>
    <n v="1480882370"/>
    <b v="0"/>
    <n v="0"/>
    <b v="0"/>
    <s v="technology/web"/>
    <n v="0"/>
    <s v="Zero Backers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s v="Zero Backers"/>
    <x v="2"/>
    <x v="7"/>
  </r>
  <r>
    <n v="1000"/>
    <n v="0"/>
    <x v="1"/>
    <x v="0"/>
    <s v="USD"/>
    <n v="1429632822"/>
    <n v="1428596022"/>
    <b v="0"/>
    <n v="0"/>
    <b v="0"/>
    <s v="technology/web"/>
    <n v="0"/>
    <s v="Zero Backers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s v="Zero Backers"/>
    <x v="2"/>
    <x v="7"/>
  </r>
  <r>
    <n v="27000"/>
    <n v="0"/>
    <x v="1"/>
    <x v="1"/>
    <s v="GBP"/>
    <n v="1445093578"/>
    <n v="1442501578"/>
    <b v="0"/>
    <n v="0"/>
    <b v="0"/>
    <s v="technology/web"/>
    <n v="0"/>
    <s v="Zero Backers"/>
    <x v="2"/>
    <x v="7"/>
  </r>
  <r>
    <n v="1500"/>
    <n v="0"/>
    <x v="1"/>
    <x v="1"/>
    <s v="GBP"/>
    <n v="1422664740"/>
    <n v="1417818036"/>
    <b v="0"/>
    <n v="0"/>
    <b v="0"/>
    <s v="technology/web"/>
    <n v="0"/>
    <s v="Zero Backers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s v="Zero Backers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s v="Zero Backers"/>
    <x v="2"/>
    <x v="7"/>
  </r>
  <r>
    <n v="128"/>
    <n v="0"/>
    <x v="1"/>
    <x v="0"/>
    <s v="USD"/>
    <n v="1445898356"/>
    <n v="1441146356"/>
    <b v="0"/>
    <n v="0"/>
    <b v="0"/>
    <s v="technology/web"/>
    <n v="0"/>
    <s v="Zero Backers"/>
    <x v="2"/>
    <x v="7"/>
  </r>
  <r>
    <n v="1000"/>
    <n v="0"/>
    <x v="1"/>
    <x v="13"/>
    <s v="EUR"/>
    <n v="1453071600"/>
    <n v="1449596425"/>
    <b v="0"/>
    <n v="0"/>
    <b v="0"/>
    <s v="technology/web"/>
    <n v="0"/>
    <s v="Zero Backers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s v="Zero Backers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s v="Zero Backers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s v="Zero Backers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s v="Zero Backers"/>
    <x v="2"/>
    <x v="7"/>
  </r>
  <r>
    <n v="110000"/>
    <n v="0"/>
    <x v="1"/>
    <x v="0"/>
    <s v="USD"/>
    <n v="1440548330"/>
    <n v="1438042730"/>
    <b v="0"/>
    <n v="0"/>
    <b v="0"/>
    <s v="technology/web"/>
    <n v="0"/>
    <s v="Zero Backers"/>
    <x v="2"/>
    <x v="7"/>
  </r>
  <r>
    <n v="30000"/>
    <n v="0"/>
    <x v="1"/>
    <x v="0"/>
    <s v="USD"/>
    <n v="1444004616"/>
    <n v="1440116616"/>
    <b v="0"/>
    <n v="0"/>
    <b v="0"/>
    <s v="technology/web"/>
    <n v="0"/>
    <s v="Zero Backers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s v="Zero Backers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s v="Zero Backers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s v="Zero Backers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s v="Zero Backers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s v="Zero Backers"/>
    <x v="2"/>
    <x v="7"/>
  </r>
  <r>
    <n v="4000"/>
    <n v="0"/>
    <x v="1"/>
    <x v="0"/>
    <s v="USD"/>
    <n v="1435874384"/>
    <n v="1433282384"/>
    <b v="0"/>
    <n v="0"/>
    <b v="0"/>
    <s v="technology/web"/>
    <n v="0"/>
    <s v="Zero Backers"/>
    <x v="2"/>
    <x v="7"/>
  </r>
  <r>
    <n v="13000"/>
    <n v="0"/>
    <x v="1"/>
    <x v="11"/>
    <s v="SEK"/>
    <n v="1418934506"/>
    <n v="1415910506"/>
    <b v="0"/>
    <n v="0"/>
    <b v="0"/>
    <s v="technology/web"/>
    <n v="0"/>
    <s v="Zero Backers"/>
    <x v="2"/>
    <x v="7"/>
  </r>
  <r>
    <n v="50000"/>
    <n v="0"/>
    <x v="1"/>
    <x v="2"/>
    <s v="AUD"/>
    <n v="1460615164"/>
    <n v="1458023164"/>
    <b v="0"/>
    <n v="0"/>
    <b v="0"/>
    <s v="technology/web"/>
    <n v="0"/>
    <s v="Zero Backers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s v="Zero Backers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s v="Zero Backers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s v="Zero Backers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s v="Zero Backers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s v="Zero Backers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s v="Zero Backers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s v="Zero Backers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s v="Zero Backers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s v="Zero Backers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s v="Zero Backers"/>
    <x v="7"/>
    <x v="34"/>
  </r>
  <r>
    <n v="35000"/>
    <n v="0"/>
    <x v="2"/>
    <x v="0"/>
    <s v="USD"/>
    <n v="1416014534"/>
    <n v="1413418934"/>
    <b v="0"/>
    <n v="0"/>
    <b v="0"/>
    <s v="food/restaurants"/>
    <n v="0"/>
    <s v="Zero Backers"/>
    <x v="7"/>
    <x v="34"/>
  </r>
  <r>
    <n v="7000"/>
    <n v="0"/>
    <x v="2"/>
    <x v="0"/>
    <s v="USD"/>
    <n v="1426292416"/>
    <n v="1423704016"/>
    <b v="0"/>
    <n v="0"/>
    <b v="0"/>
    <s v="food/restaurants"/>
    <n v="0"/>
    <s v="Zero Backers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s v="Zero Backers"/>
    <x v="7"/>
    <x v="34"/>
  </r>
  <r>
    <n v="20000"/>
    <n v="0"/>
    <x v="2"/>
    <x v="0"/>
    <s v="USD"/>
    <n v="1408056634"/>
    <n v="1405464634"/>
    <b v="0"/>
    <n v="0"/>
    <b v="0"/>
    <s v="food/restaurants"/>
    <n v="0"/>
    <s v="Zero Backers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s v="Zero Backers"/>
    <x v="7"/>
    <x v="34"/>
  </r>
  <r>
    <n v="1150"/>
    <n v="0"/>
    <x v="2"/>
    <x v="0"/>
    <s v="USD"/>
    <n v="1418504561"/>
    <n v="1417208561"/>
    <b v="0"/>
    <n v="0"/>
    <b v="0"/>
    <s v="food/restaurants"/>
    <n v="0"/>
    <s v="Zero Backers"/>
    <x v="7"/>
    <x v="34"/>
  </r>
  <r>
    <n v="180000"/>
    <n v="0"/>
    <x v="2"/>
    <x v="12"/>
    <s v="EUR"/>
    <n v="1488067789"/>
    <n v="1482883789"/>
    <b v="0"/>
    <n v="0"/>
    <b v="0"/>
    <s v="food/restaurants"/>
    <n v="0"/>
    <s v="Zero Backers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s v="Zero Backers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s v="Zero Backers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s v="Zero Backers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s v="Zero Backers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s v="Zero Backers"/>
    <x v="7"/>
    <x v="19"/>
  </r>
  <r>
    <n v="40000"/>
    <n v="0"/>
    <x v="1"/>
    <x v="5"/>
    <s v="CAD"/>
    <n v="1406854699"/>
    <n v="1404262699"/>
    <b v="0"/>
    <n v="0"/>
    <b v="0"/>
    <s v="food/food trucks"/>
    <n v="0"/>
    <s v="Zero Backers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s v="Zero Backers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s v="Zero Backers"/>
    <x v="7"/>
    <x v="19"/>
  </r>
  <r>
    <n v="8000"/>
    <n v="0"/>
    <x v="1"/>
    <x v="0"/>
    <s v="USD"/>
    <n v="1408803149"/>
    <n v="1404915149"/>
    <b v="0"/>
    <n v="0"/>
    <b v="0"/>
    <s v="food/food trucks"/>
    <n v="0"/>
    <s v="Zero Backers"/>
    <x v="7"/>
    <x v="19"/>
  </r>
  <r>
    <n v="10000"/>
    <n v="0"/>
    <x v="1"/>
    <x v="0"/>
    <s v="USD"/>
    <n v="1463600945"/>
    <n v="1461786545"/>
    <b v="0"/>
    <n v="0"/>
    <b v="0"/>
    <s v="food/food trucks"/>
    <n v="0"/>
    <s v="Zero Backers"/>
    <x v="7"/>
    <x v="19"/>
  </r>
  <r>
    <n v="85000"/>
    <n v="0"/>
    <x v="1"/>
    <x v="0"/>
    <s v="USD"/>
    <n v="1421030194"/>
    <n v="1418438194"/>
    <b v="0"/>
    <n v="0"/>
    <b v="0"/>
    <s v="food/food trucks"/>
    <n v="0"/>
    <s v="Zero Backers"/>
    <x v="7"/>
    <x v="19"/>
  </r>
  <r>
    <n v="10000"/>
    <n v="0"/>
    <x v="1"/>
    <x v="0"/>
    <s v="USD"/>
    <n v="1428707647"/>
    <n v="1424823247"/>
    <b v="0"/>
    <n v="0"/>
    <b v="0"/>
    <s v="food/food trucks"/>
    <n v="0"/>
    <s v="Zero Backers"/>
    <x v="7"/>
    <x v="19"/>
  </r>
  <r>
    <n v="15000"/>
    <n v="0"/>
    <x v="1"/>
    <x v="0"/>
    <s v="USD"/>
    <n v="1407181297"/>
    <n v="1405021297"/>
    <b v="0"/>
    <n v="0"/>
    <b v="0"/>
    <s v="food/food trucks"/>
    <n v="0"/>
    <s v="Zero Backers"/>
    <x v="7"/>
    <x v="19"/>
  </r>
  <r>
    <n v="6000"/>
    <n v="0"/>
    <x v="1"/>
    <x v="0"/>
    <s v="USD"/>
    <n v="1444410000"/>
    <n v="1440203579"/>
    <b v="0"/>
    <n v="0"/>
    <b v="0"/>
    <s v="food/food trucks"/>
    <n v="0"/>
    <s v="Zero Backers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s v="Zero Backers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s v="Zero Backers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s v="Zero Backers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s v="Zero Backers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s v="Zero Backers"/>
    <x v="7"/>
    <x v="19"/>
  </r>
  <r>
    <n v="15000"/>
    <n v="0"/>
    <x v="2"/>
    <x v="0"/>
    <s v="USD"/>
    <n v="1435591318"/>
    <n v="1432999318"/>
    <b v="0"/>
    <n v="0"/>
    <b v="0"/>
    <s v="food/food trucks"/>
    <n v="0"/>
    <s v="Zero Backers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s v="Zero Backers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s v="Zero Backers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s v="Zero Backers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s v="Zero Backers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s v="Zero Backers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s v="Zero Backers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s v="Zero Backers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s v="Zero Backers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s v="Zero Backers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s v="Zero Backers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s v="Zero Backers"/>
    <x v="1"/>
    <x v="6"/>
  </r>
  <r>
    <n v="1200"/>
    <n v="0"/>
    <x v="2"/>
    <x v="0"/>
    <s v="USD"/>
    <n v="1465790400"/>
    <n v="1462210950"/>
    <b v="0"/>
    <n v="0"/>
    <b v="0"/>
    <s v="theater/plays"/>
    <n v="0"/>
    <s v="Zero Backers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s v="Zero Backers"/>
    <x v="1"/>
    <x v="6"/>
  </r>
  <r>
    <n v="2000"/>
    <n v="0"/>
    <x v="2"/>
    <x v="0"/>
    <s v="USD"/>
    <n v="1464031265"/>
    <n v="1458847265"/>
    <b v="0"/>
    <n v="0"/>
    <b v="0"/>
    <s v="theater/plays"/>
    <n v="0"/>
    <s v="Zero Backers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s v="Zero Backers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s v="Zero Backers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s v="Zero Backers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s v="Zero Backers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s v="Zero Backers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s v="Zero Backers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s v="Zero Backers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s v="Zero Backers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s v="Zero Backers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s v="Zero Backers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s v="Zero Backers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s v="Zero Backers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s v="Zero Backers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s v="Zero Backers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s v="Zero Backers"/>
    <x v="1"/>
    <x v="38"/>
  </r>
  <r>
    <n v="10000"/>
    <n v="0"/>
    <x v="1"/>
    <x v="1"/>
    <s v="GBP"/>
    <n v="1465258325"/>
    <n v="1462666325"/>
    <b v="0"/>
    <n v="0"/>
    <b v="0"/>
    <s v="theater/spaces"/>
    <n v="0"/>
    <s v="Zero Backers"/>
    <x v="1"/>
    <x v="38"/>
  </r>
  <r>
    <n v="30000000"/>
    <n v="0"/>
    <x v="1"/>
    <x v="0"/>
    <s v="USD"/>
    <n v="1410459023"/>
    <n v="1407867023"/>
    <b v="0"/>
    <n v="0"/>
    <b v="0"/>
    <s v="theater/spaces"/>
    <n v="0"/>
    <s v="Zero Backers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s v="Zero Backers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s v="Zero Backers"/>
    <x v="1"/>
    <x v="38"/>
  </r>
  <r>
    <n v="50000"/>
    <n v="0"/>
    <x v="2"/>
    <x v="1"/>
    <s v="GBP"/>
    <n v="1459694211"/>
    <n v="1457105811"/>
    <b v="0"/>
    <n v="0"/>
    <b v="0"/>
    <s v="theater/spaces"/>
    <n v="0"/>
    <s v="Zero Backers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s v="Zero Backers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s v="Zero Backers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s v="Zero Backers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s v="Zero Backers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s v="Zero Backers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s v="Zero Backers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s v="Zero Backers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s v="Zero Backers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s v="Zero Backers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s v="Zero Backers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s v="Zero Backers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s v="Zero Backers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s v="Zero Backers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s v="Zero Backers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s v="Zero Backers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s v="Zero Backers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s v="Zero Backers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s v="Zero Backers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s v="Zero Backers"/>
    <x v="1"/>
    <x v="6"/>
  </r>
  <r>
    <n v="1200"/>
    <n v="0"/>
    <x v="2"/>
    <x v="0"/>
    <s v="USD"/>
    <n v="1404532740"/>
    <n v="1401823952"/>
    <b v="0"/>
    <n v="0"/>
    <b v="0"/>
    <s v="theater/plays"/>
    <n v="0"/>
    <s v="Zero Backers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s v="Zero Backers"/>
    <x v="1"/>
    <x v="40"/>
  </r>
  <r>
    <n v="1500"/>
    <n v="0"/>
    <x v="2"/>
    <x v="0"/>
    <s v="USD"/>
    <n v="1404664592"/>
    <n v="1399480592"/>
    <b v="0"/>
    <n v="0"/>
    <b v="0"/>
    <s v="theater/musical"/>
    <n v="0"/>
    <s v="Zero Backers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s v="Zero Backers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s v="Zero Backers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s v="Zero Backers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s v="Zero Backers"/>
    <x v="1"/>
    <x v="40"/>
  </r>
  <r>
    <n v="5500"/>
    <n v="0"/>
    <x v="1"/>
    <x v="0"/>
    <s v="USD"/>
    <n v="1444322535"/>
    <n v="1441730535"/>
    <b v="0"/>
    <n v="0"/>
    <b v="0"/>
    <s v="theater/musical"/>
    <n v="0"/>
    <s v="Zero Backers"/>
    <x v="1"/>
    <x v="40"/>
  </r>
  <r>
    <n v="620"/>
    <n v="0"/>
    <x v="1"/>
    <x v="4"/>
    <s v="NZD"/>
    <n v="1422061200"/>
    <n v="1420244622"/>
    <b v="0"/>
    <n v="0"/>
    <b v="0"/>
    <s v="theater/musical"/>
    <n v="0"/>
    <s v="Zero Backers"/>
    <x v="1"/>
    <x v="40"/>
  </r>
  <r>
    <n v="30000"/>
    <n v="0"/>
    <x v="1"/>
    <x v="8"/>
    <s v="DKK"/>
    <n v="1472896800"/>
    <n v="1472804365"/>
    <b v="0"/>
    <n v="0"/>
    <b v="0"/>
    <s v="theater/musical"/>
    <n v="0"/>
    <s v="Zero Backers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s v="Zero Backers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s v="Zero Backers"/>
    <x v="1"/>
    <x v="40"/>
  </r>
  <r>
    <n v="15000"/>
    <n v="0"/>
    <x v="1"/>
    <x v="1"/>
    <s v="GBP"/>
    <n v="1409668069"/>
    <n v="1407076069"/>
    <b v="0"/>
    <n v="0"/>
    <b v="0"/>
    <s v="theater/musical"/>
    <n v="0"/>
    <s v="Zero Backers"/>
    <x v="1"/>
    <x v="40"/>
  </r>
  <r>
    <n v="10000"/>
    <n v="0"/>
    <x v="1"/>
    <x v="0"/>
    <s v="USD"/>
    <n v="1427479192"/>
    <n v="1425322792"/>
    <b v="0"/>
    <n v="0"/>
    <b v="0"/>
    <s v="theater/musical"/>
    <n v="0"/>
    <s v="Zero Backers"/>
    <x v="1"/>
    <x v="40"/>
  </r>
  <r>
    <n v="375000"/>
    <n v="0"/>
    <x v="1"/>
    <x v="0"/>
    <s v="USD"/>
    <n v="1462834191"/>
    <n v="1460242191"/>
    <b v="0"/>
    <n v="0"/>
    <b v="0"/>
    <s v="theater/musical"/>
    <n v="0"/>
    <s v="Zero Backers"/>
    <x v="1"/>
    <x v="40"/>
  </r>
  <r>
    <n v="10000"/>
    <n v="0"/>
    <x v="1"/>
    <x v="2"/>
    <s v="AUD"/>
    <n v="1418275702"/>
    <n v="1415683702"/>
    <b v="0"/>
    <n v="0"/>
    <b v="0"/>
    <s v="theater/musical"/>
    <n v="0"/>
    <s v="Zero Backers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s v="Zero Backers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s v="Zero Backers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s v="Zero Backers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s v="Zero Backers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s v="Zero Backers"/>
    <x v="1"/>
    <x v="6"/>
  </r>
  <r>
    <n v="8000"/>
    <n v="0"/>
    <x v="2"/>
    <x v="0"/>
    <s v="USD"/>
    <n v="1441510707"/>
    <n v="1439350707"/>
    <b v="0"/>
    <n v="0"/>
    <b v="0"/>
    <s v="theater/plays"/>
    <n v="0"/>
    <s v="Zero Backers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s v="Zero Backers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s v="Zero Backers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s v="Zero Backers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s v="Zero Backers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s v="Zero Backers"/>
    <x v="1"/>
    <x v="6"/>
  </r>
  <r>
    <n v="25000"/>
    <n v="0"/>
    <x v="2"/>
    <x v="5"/>
    <s v="CAD"/>
    <n v="1405352264"/>
    <n v="1400168264"/>
    <b v="0"/>
    <n v="0"/>
    <b v="0"/>
    <s v="theater/plays"/>
    <n v="0"/>
    <s v="Zero Backers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s v="Zero Backers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s v="Zero Backers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s v="Zero Backers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s v="Zero Backers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s v="Zero Backers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s v="Zero Backers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s v="Zero Backers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s v="Zero Backers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s v="Zero Backers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s v="Zero Backers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s v="Zero Backers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s v="Zero Backers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s v="Zero Backers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s v="Zero Backers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s v="Zero Backers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s v="Zero Backers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s v="Zero Backers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s v="Zero Backers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s v="Zero Backers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s v="Zero Backers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s v="Zero Backers"/>
    <x v="1"/>
    <x v="6"/>
  </r>
  <r>
    <n v="75000"/>
    <n v="0"/>
    <x v="2"/>
    <x v="0"/>
    <s v="USD"/>
    <n v="1465060797"/>
    <n v="1462468797"/>
    <b v="0"/>
    <n v="0"/>
    <b v="0"/>
    <s v="theater/plays"/>
    <n v="0"/>
    <s v="Zero Backers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s v="Zero Backers"/>
    <x v="1"/>
    <x v="6"/>
  </r>
  <r>
    <n v="600"/>
    <n v="0"/>
    <x v="2"/>
    <x v="0"/>
    <s v="USD"/>
    <n v="1485380482"/>
    <n v="1482788482"/>
    <b v="0"/>
    <n v="0"/>
    <b v="0"/>
    <s v="theater/plays"/>
    <n v="0"/>
    <s v="Zero Backers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s v="Zero Backers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2T19:00:0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06:24:43"/>
    <x v="1"/>
    <b v="0"/>
    <n v="182"/>
    <b v="1"/>
    <s v="film &amp; video/television"/>
    <n v="1.4260827250608272"/>
    <n v="80.510989010989007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08:51:23"/>
    <x v="2"/>
    <b v="0"/>
    <n v="182"/>
    <b v="1"/>
    <s v="film &amp; video/television"/>
    <n v="1.05"/>
    <n v="2.884615384615384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04:21:47"/>
    <x v="3"/>
    <b v="0"/>
    <n v="182"/>
    <b v="1"/>
    <s v="film &amp; video/television"/>
    <n v="1.0389999999999999"/>
    <n v="57.087912087912088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12:01:19"/>
    <x v="4"/>
    <b v="0"/>
    <n v="182"/>
    <b v="1"/>
    <s v="film &amp; video/television"/>
    <n v="1.2299154545454545"/>
    <n v="297.3421978021978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8T21:35:00"/>
    <x v="5"/>
    <b v="0"/>
    <n v="182"/>
    <b v="1"/>
    <s v="film &amp; video/television"/>
    <n v="1.0977744436109027"/>
    <n v="24.1208791208791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3T17:44:10"/>
    <x v="6"/>
    <b v="0"/>
    <n v="182"/>
    <b v="1"/>
    <s v="film &amp; video/television"/>
    <n v="1.064875"/>
    <n v="46.80769230769230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4T17:07:47"/>
    <x v="7"/>
    <b v="0"/>
    <n v="182"/>
    <b v="1"/>
    <s v="film &amp; video/television"/>
    <n v="1.0122222222222221"/>
    <n v="50.054945054945058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13:00:00"/>
    <x v="8"/>
    <b v="0"/>
    <n v="182"/>
    <b v="1"/>
    <s v="film &amp; video/television"/>
    <n v="1.0004342857142856"/>
    <n v="19.23912087912087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6T18:29:04"/>
    <x v="9"/>
    <b v="0"/>
    <n v="182"/>
    <b v="1"/>
    <s v="film &amp; video/television"/>
    <n v="1.2599800000000001"/>
    <n v="3.4614835164835167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4T17:37:59"/>
    <x v="10"/>
    <b v="0"/>
    <n v="182"/>
    <b v="1"/>
    <s v="film &amp; video/television"/>
    <n v="1.0049999999999999"/>
    <n v="16.56593406593406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1T19:00:00"/>
    <x v="11"/>
    <b v="0"/>
    <n v="182"/>
    <b v="1"/>
    <s v="film &amp; video/television"/>
    <n v="1.2050000000000001"/>
    <n v="33.10439560439560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5T19:00:00"/>
    <x v="12"/>
    <b v="0"/>
    <n v="182"/>
    <b v="1"/>
    <s v="film &amp; video/television"/>
    <n v="1.6529333333333334"/>
    <n v="272.4615384615384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12:27:00"/>
    <x v="13"/>
    <b v="0"/>
    <n v="182"/>
    <b v="1"/>
    <s v="film &amp; video/television"/>
    <n v="1.5997142857142856"/>
    <n v="30.76373626373626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05:59:00"/>
    <x v="14"/>
    <b v="0"/>
    <n v="182"/>
    <b v="1"/>
    <s v="film &amp; video/television"/>
    <n v="1.0093333333333334"/>
    <n v="33.274725274725277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12:14:00"/>
    <x v="15"/>
    <b v="0"/>
    <n v="182"/>
    <b v="1"/>
    <s v="film &amp; video/television"/>
    <n v="1.0660000000000001"/>
    <n v="11.714285714285714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5T21:30:00"/>
    <x v="16"/>
    <b v="0"/>
    <n v="182"/>
    <b v="1"/>
    <s v="film &amp; video/television"/>
    <n v="1.0024166666666667"/>
    <n v="66.09340659340659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0:33:42"/>
    <x v="17"/>
    <b v="0"/>
    <n v="182"/>
    <b v="1"/>
    <s v="film &amp; video/television"/>
    <n v="1.0066666666666666"/>
    <n v="8.296703296703297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05:00:56"/>
    <x v="18"/>
    <b v="0"/>
    <n v="182"/>
    <b v="1"/>
    <s v="film &amp; video/television"/>
    <n v="1.0632110000000001"/>
    <n v="175.25456043956044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1:35:34"/>
    <x v="19"/>
    <b v="0"/>
    <n v="182"/>
    <b v="1"/>
    <s v="film &amp; video/television"/>
    <n v="1.4529411764705882"/>
    <n v="6.78571428571428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0:11:52"/>
    <x v="20"/>
    <b v="0"/>
    <n v="182"/>
    <b v="1"/>
    <s v="film &amp; video/television"/>
    <n v="1.002"/>
    <n v="11.01098901098901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07:03:09"/>
    <x v="21"/>
    <b v="0"/>
    <n v="182"/>
    <b v="1"/>
    <s v="film &amp; video/television"/>
    <n v="1.0913513513513513"/>
    <n v="110.9340659340659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31T23:59:00"/>
    <x v="22"/>
    <b v="0"/>
    <n v="182"/>
    <b v="1"/>
    <s v="film &amp; video/television"/>
    <n v="1.1714285714285715"/>
    <n v="2.2527472527472527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07:20:00"/>
    <x v="23"/>
    <b v="0"/>
    <n v="182"/>
    <b v="1"/>
    <s v="film &amp; video/television"/>
    <n v="1.1850000000000001"/>
    <n v="13.021978021978022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1:39:00"/>
    <x v="24"/>
    <b v="0"/>
    <n v="182"/>
    <b v="1"/>
    <s v="film &amp; video/television"/>
    <n v="1.0880768571428572"/>
    <n v="209.24554945054948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8T16:36:01"/>
    <x v="25"/>
    <b v="0"/>
    <n v="182"/>
    <b v="1"/>
    <s v="film &amp; video/television"/>
    <n v="1.3333333333333333"/>
    <n v="4.39560439560439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04:22:24"/>
    <x v="26"/>
    <b v="0"/>
    <n v="182"/>
    <b v="1"/>
    <s v="film &amp; video/television"/>
    <n v="1.552"/>
    <n v="10.659340659340659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5T20:57:13"/>
    <x v="27"/>
    <b v="0"/>
    <n v="182"/>
    <b v="1"/>
    <s v="film &amp; video/television"/>
    <n v="1.1172500000000001"/>
    <n v="122.774725274725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15:08:04"/>
    <x v="28"/>
    <b v="0"/>
    <n v="182"/>
    <b v="1"/>
    <s v="film &amp; video/television"/>
    <n v="1.0035000000000001"/>
    <n v="66.1648351648351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08:09:28"/>
    <x v="29"/>
    <b v="0"/>
    <n v="182"/>
    <b v="1"/>
    <s v="film &amp; video/television"/>
    <n v="1.2333333333333334"/>
    <n v="20.3296703296703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0T23:01:55"/>
    <x v="30"/>
    <b v="0"/>
    <n v="182"/>
    <b v="1"/>
    <s v="film &amp; video/television"/>
    <n v="1.0129975"/>
    <n v="22.263681318681318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1:00:34"/>
    <x v="31"/>
    <b v="0"/>
    <n v="182"/>
    <b v="1"/>
    <s v="film &amp; video/television"/>
    <n v="1"/>
    <n v="7.1428571428571425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2T19:59:00"/>
    <x v="32"/>
    <b v="0"/>
    <n v="182"/>
    <b v="1"/>
    <s v="film &amp; video/television"/>
    <n v="1.0024604569420035"/>
    <n v="156.703296703296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08:51:41"/>
    <x v="33"/>
    <b v="0"/>
    <n v="182"/>
    <b v="1"/>
    <s v="film &amp; video/television"/>
    <n v="1.0209523809523811"/>
    <n v="29.450549450549449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4T23:43:21"/>
    <x v="34"/>
    <b v="0"/>
    <n v="182"/>
    <b v="1"/>
    <s v="film &amp; video/television"/>
    <n v="1.3046153846153845"/>
    <n v="18.63736263736263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7T16:00:00"/>
    <x v="35"/>
    <b v="0"/>
    <n v="182"/>
    <b v="1"/>
    <s v="film &amp; video/television"/>
    <n v="1.665"/>
    <n v="9.1483516483516478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3T22:22:05"/>
    <x v="36"/>
    <b v="0"/>
    <n v="182"/>
    <b v="1"/>
    <s v="film &amp; video/television"/>
    <n v="1.4215"/>
    <n v="46.86263736263736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08:37:59"/>
    <x v="37"/>
    <b v="0"/>
    <n v="182"/>
    <b v="1"/>
    <s v="film &amp; video/television"/>
    <n v="1.8344090909090909"/>
    <n v="221.7417582417582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0T17:22:24"/>
    <x v="38"/>
    <b v="0"/>
    <n v="182"/>
    <b v="1"/>
    <s v="film &amp; video/television"/>
    <n v="1.1004"/>
    <n v="15.11538461538461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14:59:00"/>
    <x v="39"/>
    <b v="0"/>
    <n v="182"/>
    <b v="1"/>
    <s v="film &amp; video/television"/>
    <n v="1.3098000000000001"/>
    <n v="179.91758241758242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8T20:00:00"/>
    <x v="40"/>
    <b v="0"/>
    <n v="182"/>
    <b v="1"/>
    <s v="film &amp; video/television"/>
    <n v="1.0135000000000001"/>
    <n v="11.13736263736263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05:39:14"/>
    <x v="41"/>
    <b v="0"/>
    <n v="182"/>
    <b v="1"/>
    <s v="film &amp; video/television"/>
    <n v="1"/>
    <n v="10.98901098901098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07:20:26"/>
    <x v="42"/>
    <b v="0"/>
    <n v="182"/>
    <b v="1"/>
    <s v="film &amp; video/television"/>
    <n v="1.4185714285714286"/>
    <n v="109.1208791208791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2T16:00:00"/>
    <x v="43"/>
    <b v="0"/>
    <n v="182"/>
    <b v="1"/>
    <s v="film &amp; video/television"/>
    <n v="3.0865999999999998"/>
    <n v="169.593406593406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6T18:22:17"/>
    <x v="44"/>
    <b v="0"/>
    <n v="182"/>
    <b v="1"/>
    <s v="film &amp; video/television"/>
    <n v="1"/>
    <n v="10.98901098901098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06:58:27"/>
    <x v="45"/>
    <b v="0"/>
    <n v="182"/>
    <b v="1"/>
    <s v="film &amp; video/television"/>
    <n v="1.2"/>
    <n v="32.967032967032964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15:09:34"/>
    <x v="46"/>
    <b v="0"/>
    <n v="182"/>
    <b v="1"/>
    <s v="film &amp; video/television"/>
    <n v="1.0416666666666667"/>
    <n v="48.07692307692308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12:40:07"/>
    <x v="47"/>
    <b v="0"/>
    <n v="182"/>
    <b v="1"/>
    <s v="film &amp; video/television"/>
    <n v="1.0761100000000001"/>
    <n v="29.56346153846153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04:00:00"/>
    <x v="48"/>
    <b v="0"/>
    <n v="182"/>
    <b v="1"/>
    <s v="film &amp; video/television"/>
    <n v="1.0794999999999999"/>
    <n v="11.862637362637363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3T20:14:05"/>
    <x v="49"/>
    <b v="0"/>
    <n v="182"/>
    <b v="1"/>
    <s v="film &amp; video/television"/>
    <n v="1"/>
    <n v="65.934065934065927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09:00:00"/>
    <x v="50"/>
    <b v="0"/>
    <n v="182"/>
    <b v="1"/>
    <s v="film &amp; video/television"/>
    <n v="1"/>
    <n v="3.296703296703296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14:17:17"/>
    <x v="51"/>
    <b v="0"/>
    <n v="182"/>
    <b v="1"/>
    <s v="film &amp; video/television"/>
    <n v="1.2801818181818181"/>
    <n v="77.373626373626379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08:50:46"/>
    <x v="52"/>
    <b v="0"/>
    <n v="182"/>
    <b v="1"/>
    <s v="film &amp; video/television"/>
    <n v="1.1620999999999999"/>
    <n v="63.85164835164835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14:00:00"/>
    <x v="53"/>
    <b v="0"/>
    <n v="182"/>
    <b v="1"/>
    <s v="film &amp; video/television"/>
    <n v="1.0963333333333334"/>
    <n v="18.07142857142857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09:07:01"/>
    <x v="54"/>
    <b v="0"/>
    <n v="182"/>
    <b v="1"/>
    <s v="film &amp; video/television"/>
    <n v="1.01"/>
    <n v="55.49450549450549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15:15:16"/>
    <x v="55"/>
    <b v="0"/>
    <n v="182"/>
    <b v="1"/>
    <s v="film &amp; video/television"/>
    <n v="1.2895348837209302"/>
    <n v="60.934065934065934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08:00:00"/>
    <x v="56"/>
    <b v="0"/>
    <n v="182"/>
    <b v="1"/>
    <s v="film &amp; video/television"/>
    <n v="1.0726249999999999"/>
    <n v="47.1483516483516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1:59:22"/>
    <x v="57"/>
    <b v="0"/>
    <n v="182"/>
    <b v="1"/>
    <s v="film &amp; video/television"/>
    <n v="1.0189999999999999"/>
    <n v="83.98351648351648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0:52:52"/>
    <x v="58"/>
    <b v="0"/>
    <n v="182"/>
    <b v="1"/>
    <s v="film &amp; video/television"/>
    <n v="1.0290999999999999"/>
    <n v="56.54395604395604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13:00:00"/>
    <x v="59"/>
    <b v="0"/>
    <n v="182"/>
    <b v="1"/>
    <s v="film &amp; video/television"/>
    <n v="1.0012570000000001"/>
    <n v="110.0282417582417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2T16:00:00"/>
    <x v="60"/>
    <b v="0"/>
    <n v="182"/>
    <b v="1"/>
    <s v="film &amp; video/television"/>
    <n v="1.0329622222222221"/>
    <n v="25.540274725274724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1:32:37"/>
    <x v="61"/>
    <b v="0"/>
    <n v="182"/>
    <b v="1"/>
    <s v="film &amp; video/television"/>
    <n v="1.4830000000000001"/>
    <n v="40.74175824175824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1:11:18"/>
    <x v="62"/>
    <b v="0"/>
    <n v="182"/>
    <b v="1"/>
    <s v="film &amp; video/television"/>
    <n v="1.5473333333333332"/>
    <n v="25.505494505494507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7T20:59:00"/>
    <x v="63"/>
    <b v="0"/>
    <n v="182"/>
    <b v="1"/>
    <s v="film &amp; video/television"/>
    <n v="1.1351849999999999"/>
    <n v="12.474560439560438"/>
    <x v="0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7T16:26:21"/>
    <x v="64"/>
    <b v="0"/>
    <n v="182"/>
    <b v="1"/>
    <s v="film &amp; video/television"/>
    <n v="1.7333333333333334"/>
    <n v="11.428571428571429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0T21:59:00"/>
    <x v="65"/>
    <b v="0"/>
    <n v="182"/>
    <b v="1"/>
    <s v="film &amp; video/television"/>
    <n v="1.0752857142857142"/>
    <n v="41.357142857142854"/>
    <x v="0"/>
    <s v="television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12:23:40"/>
    <x v="66"/>
    <b v="0"/>
    <n v="182"/>
    <b v="1"/>
    <s v="film &amp; video/television"/>
    <n v="1.1859999999999999"/>
    <n v="13.03296703296703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06:00:04"/>
    <x v="67"/>
    <b v="0"/>
    <n v="182"/>
    <b v="1"/>
    <s v="film &amp; video/television"/>
    <n v="1.1625000000000001"/>
    <n v="12.774725274725276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05:39:51"/>
    <x v="68"/>
    <b v="0"/>
    <n v="182"/>
    <b v="1"/>
    <s v="film &amp; video/television"/>
    <n v="1.2716666666666667"/>
    <n v="4.1923076923076925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1T22:59:00"/>
    <x v="69"/>
    <b v="0"/>
    <n v="182"/>
    <b v="1"/>
    <s v="film &amp; video/television"/>
    <n v="1.109423"/>
    <n v="60.957307692307687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13:30:45"/>
    <x v="70"/>
    <b v="0"/>
    <n v="182"/>
    <b v="1"/>
    <s v="film &amp; video/television"/>
    <n v="1.272"/>
    <n v="3.4945054945054945"/>
    <x v="0"/>
    <s v="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7T22:30:57"/>
    <x v="71"/>
    <b v="0"/>
    <n v="182"/>
    <b v="1"/>
    <s v="film &amp; video/television"/>
    <n v="1.2394444444444443"/>
    <n v="12.258241758241759"/>
    <x v="0"/>
    <s v="television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4T16:00:00"/>
    <x v="72"/>
    <b v="0"/>
    <n v="182"/>
    <b v="1"/>
    <s v="film &amp; video/television"/>
    <n v="1.084090909090909"/>
    <n v="13.104395604395604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2T19:59:00"/>
    <x v="73"/>
    <b v="0"/>
    <n v="182"/>
    <b v="1"/>
    <s v="film &amp; video/television"/>
    <n v="1"/>
    <n v="4.9450549450549453"/>
    <x v="0"/>
    <s v="television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03:41:35"/>
    <x v="74"/>
    <b v="0"/>
    <n v="182"/>
    <b v="1"/>
    <s v="film &amp; video/television"/>
    <n v="1.1293199999999999"/>
    <n v="3.1025274725274725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2T21:01:12"/>
    <x v="75"/>
    <b v="0"/>
    <n v="182"/>
    <b v="1"/>
    <s v="film &amp; video/television"/>
    <n v="1.1542857142857144"/>
    <n v="22.197802197802197"/>
    <x v="0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09:35:58"/>
    <x v="76"/>
    <b v="0"/>
    <n v="182"/>
    <b v="1"/>
    <s v="film &amp; video/television"/>
    <n v="1.5333333333333334"/>
    <n v="2.5274725274725274"/>
    <x v="0"/>
    <s v="television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0T18:59:00"/>
    <x v="77"/>
    <b v="0"/>
    <n v="182"/>
    <b v="1"/>
    <s v="film &amp; video/television"/>
    <n v="3.9249999999999998"/>
    <n v="8.6263736263736259"/>
    <x v="0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09:32:01"/>
    <x v="78"/>
    <b v="0"/>
    <n v="182"/>
    <b v="1"/>
    <s v="film &amp; video/television"/>
    <n v="27.02"/>
    <n v="7.4230769230769234"/>
    <x v="0"/>
    <s v="television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0:38:13"/>
    <x v="79"/>
    <b v="0"/>
    <n v="182"/>
    <b v="1"/>
    <s v="film &amp; video/television"/>
    <n v="1.27"/>
    <n v="9.0714285714285712"/>
    <x v="0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09T18:00:56"/>
    <x v="80"/>
    <b v="0"/>
    <n v="182"/>
    <b v="1"/>
    <s v="film &amp; video/television"/>
    <n v="1.0725"/>
    <n v="70.714285714285708"/>
    <x v="0"/>
    <s v="television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3T19:02:00"/>
    <x v="81"/>
    <b v="0"/>
    <n v="182"/>
    <b v="1"/>
    <s v="film &amp; video/television"/>
    <n v="1.98"/>
    <n v="8.1593406593406588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1:41:01"/>
    <x v="82"/>
    <b v="0"/>
    <n v="182"/>
    <b v="1"/>
    <s v="film &amp; video/television"/>
    <n v="1.0001249999999999"/>
    <n v="21.98076923076923"/>
    <x v="0"/>
    <s v="televis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03:30:00"/>
    <x v="83"/>
    <b v="0"/>
    <n v="182"/>
    <b v="1"/>
    <s v="film &amp; video/television"/>
    <n v="1.0249999999999999"/>
    <n v="1.1263736263736264"/>
    <x v="0"/>
    <s v="television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0:11:26"/>
    <x v="84"/>
    <b v="0"/>
    <n v="182"/>
    <b v="1"/>
    <s v="film &amp; video/television"/>
    <n v="1"/>
    <n v="2.7472527472527473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2T19:00:37"/>
    <x v="85"/>
    <b v="0"/>
    <n v="182"/>
    <b v="1"/>
    <s v="film &amp; video/television"/>
    <n v="1.2549999999999999"/>
    <n v="8.2747252747252755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06:20:45"/>
    <x v="86"/>
    <b v="0"/>
    <n v="182"/>
    <b v="1"/>
    <s v="film &amp; video/television"/>
    <n v="1.0646666666666667"/>
    <n v="35.098901098901102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2T17:41:00"/>
    <x v="87"/>
    <b v="0"/>
    <n v="182"/>
    <b v="1"/>
    <s v="film &amp; video/television"/>
    <n v="1.046"/>
    <n v="14.368131868131869"/>
    <x v="0"/>
    <s v="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07:48:51"/>
    <x v="88"/>
    <b v="0"/>
    <n v="182"/>
    <b v="1"/>
    <s v="film &amp; video/television"/>
    <n v="1.0285714285714285"/>
    <n v="19.780219780219781"/>
    <x v="0"/>
    <s v="television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0:03:12"/>
    <x v="89"/>
    <b v="0"/>
    <n v="182"/>
    <b v="1"/>
    <s v="film &amp; video/television"/>
    <n v="1.1506666666666667"/>
    <n v="37.934065934065934"/>
    <x v="0"/>
    <s v="televisio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1T23:08:19"/>
    <x v="90"/>
    <b v="0"/>
    <n v="182"/>
    <b v="1"/>
    <s v="film &amp; video/television"/>
    <n v="1.004"/>
    <n v="2.7582417582417582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1:39:24"/>
    <x v="91"/>
    <b v="0"/>
    <n v="182"/>
    <b v="1"/>
    <s v="film &amp; video/television"/>
    <n v="1.2"/>
    <n v="19.780219780219781"/>
    <x v="0"/>
    <s v="television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0:00:00"/>
    <x v="92"/>
    <b v="0"/>
    <n v="182"/>
    <b v="1"/>
    <s v="film &amp; video/television"/>
    <n v="1.052"/>
    <n v="28.901098901098901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13:00:00"/>
    <x v="93"/>
    <b v="0"/>
    <n v="182"/>
    <b v="1"/>
    <s v="film &amp; video/television"/>
    <n v="1.1060000000000001"/>
    <n v="6.0769230769230766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09:13:42"/>
    <x v="94"/>
    <b v="0"/>
    <n v="182"/>
    <b v="1"/>
    <s v="film &amp; video/television"/>
    <n v="1.04"/>
    <n v="1.4285714285714286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5T16:07:21"/>
    <x v="95"/>
    <b v="0"/>
    <n v="182"/>
    <b v="1"/>
    <s v="film &amp; video/television"/>
    <n v="1.3142857142857143"/>
    <n v="2.527472527472527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7-31T19:00:00"/>
    <x v="96"/>
    <b v="0"/>
    <n v="182"/>
    <b v="1"/>
    <s v="film &amp; video/television"/>
    <n v="1.1466666666666667"/>
    <n v="9.4505494505494507"/>
    <x v="0"/>
    <s v="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1T19:14:42"/>
    <x v="97"/>
    <b v="0"/>
    <n v="182"/>
    <b v="1"/>
    <s v="film &amp; video/television"/>
    <n v="1.0625"/>
    <n v="2.3351648351648353"/>
    <x v="0"/>
    <s v="televisio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15:30:00"/>
    <x v="98"/>
    <b v="0"/>
    <n v="182"/>
    <b v="1"/>
    <s v="film &amp; video/television"/>
    <n v="1.0625"/>
    <n v="18.681318681318682"/>
    <x v="0"/>
    <s v="televis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13:39:59"/>
    <x v="99"/>
    <b v="0"/>
    <n v="182"/>
    <b v="1"/>
    <s v="film &amp; video/television"/>
    <n v="1.0601933333333333"/>
    <n v="8.737857142857143"/>
    <x v="0"/>
    <s v="television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1:04:46"/>
    <x v="100"/>
    <b v="0"/>
    <n v="182"/>
    <b v="1"/>
    <s v="film &amp; video/television"/>
    <n v="1"/>
    <n v="27.472527472527471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0:38:30"/>
    <x v="101"/>
    <b v="0"/>
    <n v="182"/>
    <b v="1"/>
    <s v="film &amp; video/television"/>
    <n v="1"/>
    <n v="19.23076923076923"/>
    <x v="0"/>
    <s v="televisio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2T19:08:53"/>
    <x v="102"/>
    <b v="0"/>
    <n v="182"/>
    <b v="1"/>
    <s v="film &amp; video/television"/>
    <n v="1.2775000000000001"/>
    <n v="42.115384615384613"/>
    <x v="0"/>
    <s v="television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1:20:30"/>
    <x v="103"/>
    <b v="0"/>
    <n v="182"/>
    <b v="1"/>
    <s v="film &amp; video/television"/>
    <n v="1.0515384615384615"/>
    <n v="7.5109890109890109"/>
    <x v="0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2T17:00:00"/>
    <x v="104"/>
    <b v="0"/>
    <n v="182"/>
    <b v="1"/>
    <s v="film &amp; video/television"/>
    <n v="1.2"/>
    <n v="3.2967032967032965"/>
    <x v="0"/>
    <s v="televis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3T16:00:00"/>
    <x v="105"/>
    <b v="0"/>
    <n v="182"/>
    <b v="1"/>
    <s v="film &amp; video/television"/>
    <n v="1.074090909090909"/>
    <n v="12.983516483516484"/>
    <x v="0"/>
    <s v="television"/>
  </r>
  <r>
    <n v="106"/>
    <s v="LOST WEEKEND"/>
    <s v="A Boy. A Girl. A Car. A Serial Killer."/>
    <n v="5000"/>
    <n v="5025"/>
    <x v="0"/>
    <s v="US"/>
    <s v="USD"/>
    <n v="1333391901"/>
    <n v="1332182301"/>
    <d v="2012-04-02T10:38:21"/>
    <x v="106"/>
    <b v="0"/>
    <n v="182"/>
    <b v="1"/>
    <s v="film &amp; video/television"/>
    <n v="1.0049999999999999"/>
    <n v="27.609890109890109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15:34:47"/>
    <x v="107"/>
    <b v="0"/>
    <n v="182"/>
    <b v="1"/>
    <s v="film &amp; video/television"/>
    <n v="1.0246666666666666"/>
    <n v="42.225274725274723"/>
    <x v="0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06:42:50"/>
    <x v="108"/>
    <b v="0"/>
    <n v="182"/>
    <b v="1"/>
    <s v="film &amp; video/television"/>
    <n v="2.4666666666666668"/>
    <n v="20.329670329670328"/>
    <x v="0"/>
    <s v="televis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5T16:37:10"/>
    <x v="109"/>
    <b v="0"/>
    <n v="182"/>
    <b v="1"/>
    <s v="film &amp; video/television"/>
    <n v="2.1949999999999998"/>
    <n v="12.06043956043956"/>
    <x v="0"/>
    <s v="televisio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3T21:59:00"/>
    <x v="110"/>
    <b v="0"/>
    <n v="182"/>
    <b v="1"/>
    <s v="film &amp; video/television"/>
    <n v="1.3076923076923077"/>
    <n v="9.3406593406593412"/>
    <x v="0"/>
    <s v="television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0T23:59:47"/>
    <x v="111"/>
    <b v="0"/>
    <n v="182"/>
    <b v="1"/>
    <s v="film &amp; video/television"/>
    <n v="1.5457142857142858"/>
    <n v="29.725274725274726"/>
    <x v="0"/>
    <s v="televis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2T18:00:00"/>
    <x v="112"/>
    <b v="0"/>
    <n v="182"/>
    <b v="1"/>
    <s v="film &amp; video/television"/>
    <n v="1.04"/>
    <n v="28.571428571428573"/>
    <x v="0"/>
    <s v="television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07:00:00"/>
    <x v="113"/>
    <b v="0"/>
    <n v="182"/>
    <b v="1"/>
    <s v="film &amp; video/television"/>
    <n v="1.41"/>
    <n v="38.736263736263737"/>
    <x v="0"/>
    <s v="television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2T22:34:48"/>
    <x v="114"/>
    <b v="0"/>
    <n v="182"/>
    <b v="1"/>
    <s v="film &amp; video/television"/>
    <n v="1.0333333333333334"/>
    <n v="17.032967032967033"/>
    <x v="0"/>
    <s v="television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09:44:04"/>
    <x v="115"/>
    <b v="0"/>
    <n v="182"/>
    <b v="1"/>
    <s v="film &amp; video/television"/>
    <n v="1.4044444444444444"/>
    <n v="3.4725274725274726"/>
    <x v="0"/>
    <s v="televisio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02:55:55"/>
    <x v="116"/>
    <b v="0"/>
    <n v="182"/>
    <b v="1"/>
    <s v="film &amp; video/television"/>
    <n v="1.1365714285714286"/>
    <n v="21.857142857142858"/>
    <x v="0"/>
    <s v="televis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1:00:00"/>
    <x v="117"/>
    <b v="0"/>
    <n v="182"/>
    <b v="1"/>
    <s v="film &amp; video/television"/>
    <n v="1.0049377777777779"/>
    <n v="24.84736263736264"/>
    <x v="0"/>
    <s v="television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8T17:17:16"/>
    <x v="118"/>
    <b v="0"/>
    <n v="182"/>
    <b v="1"/>
    <s v="film &amp; video/television"/>
    <n v="1.1303159999999999"/>
    <n v="31.052637362637363"/>
    <x v="0"/>
    <s v="televis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15:00:00"/>
    <x v="119"/>
    <b v="0"/>
    <n v="182"/>
    <b v="1"/>
    <s v="film &amp; video/television"/>
    <n v="1.0455692307692308"/>
    <n v="18.670879120879121"/>
    <x v="0"/>
    <s v="televis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2T17:11:47"/>
    <x v="120"/>
    <b v="0"/>
    <n v="182"/>
    <b v="1"/>
    <s v="film &amp; video/television"/>
    <n v="1.4285714285714287E-4"/>
    <n v="5.4945054945054944E-2"/>
    <x v="0"/>
    <s v="televis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02:16:00"/>
    <x v="121"/>
    <b v="0"/>
    <n v="182"/>
    <b v="1"/>
    <s v="film &amp; video/television"/>
    <n v="3.3333333333333332E-4"/>
    <n v="5.4945054945054949E-3"/>
    <x v="0"/>
    <s v="televis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02:21:47"/>
    <x v="122"/>
    <b v="0"/>
    <n v="182"/>
    <b v="1"/>
    <s v="film &amp; video/television"/>
    <n v="0"/>
    <n v="0"/>
    <x v="0"/>
    <s v="televis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14:00:00"/>
    <x v="123"/>
    <b v="0"/>
    <n v="182"/>
    <b v="1"/>
    <s v="film &amp; video/television"/>
    <n v="2.7454545454545453E-3"/>
    <n v="0.82967032967032972"/>
    <x v="0"/>
    <s v="televis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14:17:22"/>
    <x v="124"/>
    <b v="0"/>
    <n v="182"/>
    <b v="1"/>
    <s v="film &amp; video/television"/>
    <n v="0"/>
    <n v="0"/>
    <x v="0"/>
    <s v="televis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15:51:20"/>
    <x v="125"/>
    <b v="0"/>
    <n v="182"/>
    <b v="1"/>
    <s v="film &amp; video/television"/>
    <n v="0.14000000000000001"/>
    <n v="0.38461538461538464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0T18:00:00"/>
    <x v="126"/>
    <b v="0"/>
    <n v="182"/>
    <b v="1"/>
    <s v="film &amp; video/television"/>
    <n v="5.5480000000000002E-2"/>
    <n v="7.6208791208791204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05:59:01"/>
    <x v="127"/>
    <b v="0"/>
    <n v="182"/>
    <b v="1"/>
    <s v="film &amp; video/television"/>
    <n v="2.375E-2"/>
    <n v="1.043956043956044"/>
    <x v="0"/>
    <s v="televis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19T21:28:13"/>
    <x v="128"/>
    <b v="0"/>
    <n v="182"/>
    <b v="1"/>
    <s v="film &amp; video/television"/>
    <n v="1.8669999999999999E-2"/>
    <n v="10.258241758241759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14:29:43"/>
    <x v="129"/>
    <b v="0"/>
    <n v="182"/>
    <b v="1"/>
    <s v="film &amp; video/television"/>
    <n v="0"/>
    <n v="0"/>
    <x v="0"/>
    <s v="televis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12:16:00"/>
    <x v="130"/>
    <b v="0"/>
    <n v="182"/>
    <b v="1"/>
    <s v="film &amp; video/television"/>
    <n v="0"/>
    <n v="0"/>
    <x v="0"/>
    <s v="television"/>
  </r>
  <r>
    <n v="131"/>
    <s v="I (Canceled)"/>
    <s v="I"/>
    <n v="1200"/>
    <n v="0"/>
    <x v="1"/>
    <s v="US"/>
    <s v="USD"/>
    <n v="1467763200"/>
    <n v="1466453161"/>
    <d v="2016-07-05T16:00:00"/>
    <x v="131"/>
    <b v="0"/>
    <n v="182"/>
    <b v="1"/>
    <s v="film &amp; video/television"/>
    <n v="0"/>
    <n v="0"/>
    <x v="0"/>
    <s v="televis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12:30:07"/>
    <x v="132"/>
    <b v="0"/>
    <n v="182"/>
    <b v="1"/>
    <s v="film &amp; video/television"/>
    <n v="9.5687499999999995E-2"/>
    <n v="42.060439560439562"/>
    <x v="0"/>
    <s v="televis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09:31:00"/>
    <x v="133"/>
    <b v="0"/>
    <n v="182"/>
    <b v="1"/>
    <s v="film &amp; video/television"/>
    <n v="0"/>
    <n v="0"/>
    <x v="0"/>
    <s v="televis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09:00:00"/>
    <x v="134"/>
    <b v="0"/>
    <n v="182"/>
    <b v="1"/>
    <s v="film &amp; video/television"/>
    <n v="0"/>
    <n v="0"/>
    <x v="0"/>
    <s v="televis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1:00:00"/>
    <x v="135"/>
    <b v="0"/>
    <n v="182"/>
    <b v="1"/>
    <s v="film &amp; video/television"/>
    <n v="0.13433333333333333"/>
    <n v="2.2142857142857144"/>
    <x v="0"/>
    <s v="televis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02:16:00"/>
    <x v="136"/>
    <b v="0"/>
    <n v="182"/>
    <b v="1"/>
    <s v="film &amp; video/television"/>
    <n v="0"/>
    <n v="0"/>
    <x v="0"/>
    <s v="televis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05:46:33"/>
    <x v="137"/>
    <b v="0"/>
    <n v="182"/>
    <b v="1"/>
    <s v="film &amp; video/television"/>
    <n v="0"/>
    <n v="0"/>
    <x v="0"/>
    <s v="televis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31T20:59:00"/>
    <x v="138"/>
    <b v="0"/>
    <n v="182"/>
    <b v="1"/>
    <s v="film &amp; video/television"/>
    <n v="3.1413333333333335E-2"/>
    <n v="25.890109890109891"/>
    <x v="0"/>
    <s v="televis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14:06:12"/>
    <x v="139"/>
    <b v="0"/>
    <n v="182"/>
    <b v="1"/>
    <s v="film &amp; video/television"/>
    <n v="1"/>
    <n v="2.7472527472527473"/>
    <x v="0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19T19:45:32"/>
    <x v="140"/>
    <b v="0"/>
    <n v="182"/>
    <b v="1"/>
    <s v="film &amp; video/television"/>
    <n v="0"/>
    <n v="0"/>
    <x v="0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0T19:40:23"/>
    <x v="141"/>
    <b v="0"/>
    <n v="182"/>
    <b v="1"/>
    <s v="film &amp; video/television"/>
    <n v="0.10775"/>
    <n v="7.104395604395604"/>
    <x v="0"/>
    <s v="televis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14:26:18"/>
    <x v="142"/>
    <b v="0"/>
    <n v="182"/>
    <b v="1"/>
    <s v="film &amp; video/television"/>
    <n v="3.3333333333333335E-3"/>
    <n v="5.4945054945054944E-2"/>
    <x v="0"/>
    <s v="televis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2T21:55:00"/>
    <x v="143"/>
    <b v="0"/>
    <n v="182"/>
    <b v="1"/>
    <s v="film &amp; video/television"/>
    <n v="0"/>
    <n v="0"/>
    <x v="0"/>
    <s v="televis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09:17:52"/>
    <x v="144"/>
    <b v="0"/>
    <n v="182"/>
    <b v="1"/>
    <s v="film &amp; video/television"/>
    <n v="0.27600000000000002"/>
    <n v="11.373626373626374"/>
    <x v="0"/>
    <s v="televis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05:00:52"/>
    <x v="145"/>
    <b v="0"/>
    <n v="182"/>
    <b v="1"/>
    <s v="film &amp; video/television"/>
    <n v="7.5111111111111115E-2"/>
    <n v="1.8571428571428572"/>
    <x v="0"/>
    <s v="televis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7T16:23:18"/>
    <x v="146"/>
    <b v="0"/>
    <n v="182"/>
    <b v="1"/>
    <s v="film &amp; video/television"/>
    <n v="5.7499999999999999E-3"/>
    <n v="0.63186813186813184"/>
    <x v="0"/>
    <s v="televis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0:18:00"/>
    <x v="147"/>
    <b v="0"/>
    <n v="182"/>
    <b v="1"/>
    <s v="film &amp; video/television"/>
    <n v="0"/>
    <n v="0"/>
    <x v="0"/>
    <s v="televis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6T22:45:36"/>
    <x v="148"/>
    <b v="0"/>
    <n v="182"/>
    <b v="1"/>
    <s v="film &amp; video/television"/>
    <n v="8.0000000000000004E-4"/>
    <n v="0.21978021978021978"/>
    <x v="0"/>
    <s v="televis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0:00:00"/>
    <x v="149"/>
    <b v="0"/>
    <n v="182"/>
    <b v="1"/>
    <s v="film &amp; video/television"/>
    <n v="9.1999999999999998E-3"/>
    <n v="0.50549450549450547"/>
    <x v="0"/>
    <s v="televis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5T19:53:02"/>
    <x v="150"/>
    <b v="0"/>
    <n v="182"/>
    <b v="1"/>
    <s v="film &amp; video/television"/>
    <n v="0.23163076923076922"/>
    <n v="165.45054945054946"/>
    <x v="0"/>
    <s v="televis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05:13:11"/>
    <x v="151"/>
    <b v="0"/>
    <n v="182"/>
    <b v="1"/>
    <s v="film &amp; video/television"/>
    <n v="5.5999999999999995E-4"/>
    <n v="0.76923076923076927"/>
    <x v="0"/>
    <s v="televis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2T17:51:40"/>
    <x v="152"/>
    <b v="0"/>
    <n v="182"/>
    <b v="1"/>
    <s v="film &amp; video/television"/>
    <n v="7.8947368421052633E-5"/>
    <n v="0.16483516483516483"/>
    <x v="0"/>
    <s v="televis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07:04:04"/>
    <x v="153"/>
    <b v="0"/>
    <n v="182"/>
    <b v="1"/>
    <s v="film &amp; video/television"/>
    <n v="7.1799999999999998E-3"/>
    <n v="1.9725274725274726"/>
    <x v="0"/>
    <s v="televis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05:08:15"/>
    <x v="154"/>
    <b v="0"/>
    <n v="182"/>
    <b v="1"/>
    <s v="film &amp; video/television"/>
    <n v="2.6666666666666668E-2"/>
    <n v="0.21978021978021978"/>
    <x v="0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05:25:35"/>
    <x v="155"/>
    <b v="0"/>
    <n v="182"/>
    <b v="1"/>
    <s v="film &amp; video/television"/>
    <n v="6.0000000000000002E-5"/>
    <n v="0.44505494505494503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2T18:59:56"/>
    <x v="156"/>
    <b v="0"/>
    <n v="182"/>
    <b v="1"/>
    <s v="film &amp; video/television"/>
    <n v="5.0999999999999997E-2"/>
    <n v="9.8076923076923084"/>
    <x v="0"/>
    <s v="televis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13:52:52"/>
    <x v="157"/>
    <b v="0"/>
    <n v="182"/>
    <b v="1"/>
    <s v="film &amp; video/television"/>
    <n v="2.671118530884808E-3"/>
    <n v="4.3956043956043959E-2"/>
    <x v="0"/>
    <s v="televis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1T17:50:28"/>
    <x v="158"/>
    <b v="0"/>
    <n v="182"/>
    <b v="1"/>
    <s v="film &amp; video/television"/>
    <n v="0"/>
    <n v="0"/>
    <x v="0"/>
    <s v="televis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02:25:45"/>
    <x v="159"/>
    <b v="0"/>
    <n v="182"/>
    <b v="1"/>
    <s v="film &amp; video/television"/>
    <n v="2.0000000000000002E-5"/>
    <n v="5.4945054945054944E-2"/>
    <x v="0"/>
    <s v="televis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13:54:51"/>
    <x v="160"/>
    <b v="0"/>
    <n v="182"/>
    <b v="1"/>
    <s v="film &amp; video/television"/>
    <n v="0"/>
    <n v="0"/>
    <x v="0"/>
    <s v="televis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08:29:55"/>
    <x v="161"/>
    <b v="0"/>
    <n v="182"/>
    <b v="1"/>
    <s v="film &amp; video/television"/>
    <n v="1E-4"/>
    <n v="2.7472527472527472E-2"/>
    <x v="0"/>
    <s v="televisio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15:42:00"/>
    <x v="162"/>
    <b v="0"/>
    <n v="182"/>
    <b v="1"/>
    <s v="film &amp; video/television"/>
    <n v="0.15535714285714286"/>
    <n v="2.3901098901098901"/>
    <x v="0"/>
    <s v="television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9-30T16:00:00"/>
    <x v="163"/>
    <b v="0"/>
    <n v="182"/>
    <b v="1"/>
    <s v="film &amp; video/television"/>
    <n v="0"/>
    <n v="0"/>
    <x v="0"/>
    <s v="television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0:18:21"/>
    <x v="164"/>
    <b v="0"/>
    <n v="182"/>
    <b v="1"/>
    <s v="film &amp; video/television"/>
    <n v="5.3333333333333332E-3"/>
    <n v="3.5164835164835164"/>
    <x v="0"/>
    <s v="television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07:48:44"/>
    <x v="165"/>
    <b v="0"/>
    <n v="182"/>
    <b v="1"/>
    <s v="film &amp; video/television"/>
    <n v="0"/>
    <n v="0"/>
    <x v="0"/>
    <s v="television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5T17:49:22"/>
    <x v="166"/>
    <b v="0"/>
    <n v="182"/>
    <b v="1"/>
    <s v="film &amp; video/television"/>
    <n v="0.6"/>
    <n v="16.483516483516482"/>
    <x v="0"/>
    <s v="televisio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14:15:35"/>
    <x v="167"/>
    <b v="0"/>
    <n v="182"/>
    <b v="1"/>
    <s v="film &amp; video/television"/>
    <n v="1E-4"/>
    <n v="6.043956043956044E-2"/>
    <x v="0"/>
    <s v="televisio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1:02:50"/>
    <x v="168"/>
    <b v="0"/>
    <n v="182"/>
    <b v="1"/>
    <s v="film &amp; video/television"/>
    <n v="4.0625000000000001E-2"/>
    <n v="1.7857142857142858"/>
    <x v="0"/>
    <s v="televisio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04:07:39"/>
    <x v="169"/>
    <b v="0"/>
    <n v="182"/>
    <b v="1"/>
    <s v="film &amp; video/television"/>
    <n v="0.224"/>
    <n v="3.0769230769230771"/>
    <x v="0"/>
    <s v="television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29T21:28:00"/>
    <x v="170"/>
    <b v="0"/>
    <n v="182"/>
    <b v="1"/>
    <s v="film &amp; video/television"/>
    <n v="3.2500000000000001E-2"/>
    <n v="1.7857142857142858"/>
    <x v="0"/>
    <s v="televis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1T20:20:14"/>
    <x v="171"/>
    <b v="0"/>
    <n v="182"/>
    <b v="1"/>
    <s v="film &amp; video/television"/>
    <n v="2.0000000000000002E-5"/>
    <n v="5.4945054945054949E-3"/>
    <x v="0"/>
    <s v="televisio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0:28:43"/>
    <x v="172"/>
    <b v="0"/>
    <n v="182"/>
    <b v="1"/>
    <s v="film &amp; video/television"/>
    <n v="0"/>
    <n v="0"/>
    <x v="0"/>
    <s v="television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05:45:08"/>
    <x v="173"/>
    <b v="0"/>
    <n v="182"/>
    <b v="1"/>
    <s v="film &amp; video/television"/>
    <n v="0"/>
    <n v="0"/>
    <x v="0"/>
    <s v="televisio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0:12:56"/>
    <x v="174"/>
    <b v="0"/>
    <n v="182"/>
    <b v="1"/>
    <s v="film &amp; video/television"/>
    <n v="0"/>
    <n v="0"/>
    <x v="0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0:40:11"/>
    <x v="175"/>
    <b v="0"/>
    <n v="182"/>
    <b v="1"/>
    <s v="film &amp; video/television"/>
    <n v="6.4850000000000005E-2"/>
    <n v="7.1263736263736268"/>
    <x v="0"/>
    <s v="television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1:46:39"/>
    <x v="176"/>
    <b v="0"/>
    <n v="182"/>
    <b v="1"/>
    <s v="film &amp; video/television"/>
    <n v="0"/>
    <n v="0"/>
    <x v="0"/>
    <s v="television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3T16:08:46"/>
    <x v="177"/>
    <b v="0"/>
    <n v="182"/>
    <b v="1"/>
    <s v="film &amp; video/television"/>
    <n v="0.4"/>
    <n v="0.98901098901098905"/>
    <x v="0"/>
    <s v="television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15:55:45"/>
    <x v="178"/>
    <b v="0"/>
    <n v="182"/>
    <b v="1"/>
    <s v="film &amp; video/television"/>
    <n v="0"/>
    <n v="0"/>
    <x v="0"/>
    <s v="television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3T17:55:55"/>
    <x v="179"/>
    <b v="0"/>
    <n v="182"/>
    <b v="1"/>
    <s v="film &amp; video/television"/>
    <n v="0.2"/>
    <n v="1.098901098901099"/>
    <x v="0"/>
    <s v="television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1:00:00"/>
    <x v="180"/>
    <b v="0"/>
    <n v="182"/>
    <b v="1"/>
    <s v="film &amp; video/television"/>
    <n v="0.33416666666666667"/>
    <n v="2.2032967032967035"/>
    <x v="0"/>
    <s v="television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09:48:15"/>
    <x v="181"/>
    <b v="0"/>
    <n v="182"/>
    <b v="1"/>
    <s v="film &amp; video/television"/>
    <n v="0.21092608822670172"/>
    <n v="3.9670329670329672"/>
    <x v="0"/>
    <s v="televisio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6T16:17:12"/>
    <x v="182"/>
    <b v="0"/>
    <n v="182"/>
    <b v="1"/>
    <s v="film &amp; video/television"/>
    <n v="0"/>
    <n v="0"/>
    <x v="0"/>
    <s v="television"/>
  </r>
  <r>
    <n v="183"/>
    <s v="Three Little Words"/>
    <s v="Don't kill me until I meet my Dad"/>
    <n v="12500"/>
    <n v="4482"/>
    <x v="2"/>
    <s v="GB"/>
    <s v="GBP"/>
    <n v="1417033610"/>
    <n v="1414438010"/>
    <d v="2014-11-26T12:26:50"/>
    <x v="183"/>
    <b v="0"/>
    <n v="182"/>
    <b v="1"/>
    <s v="film &amp; video/television"/>
    <n v="0.35855999999999999"/>
    <n v="24.626373626373628"/>
    <x v="0"/>
    <s v="televis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8-31T19:59:00"/>
    <x v="184"/>
    <b v="0"/>
    <n v="182"/>
    <b v="1"/>
    <s v="film &amp; video/television"/>
    <n v="3.4000000000000002E-2"/>
    <n v="0.28021978021978022"/>
    <x v="0"/>
    <s v="television"/>
  </r>
  <r>
    <n v="185"/>
    <s v="BLANK Short Movie"/>
    <s v="Love has no boundaries!"/>
    <n v="40000"/>
    <n v="2200"/>
    <x v="2"/>
    <s v="NO"/>
    <s v="NOK"/>
    <n v="1471557139"/>
    <n v="1468965139"/>
    <d v="2016-08-18T13:52:19"/>
    <x v="185"/>
    <b v="0"/>
    <n v="182"/>
    <b v="1"/>
    <s v="film &amp; video/television"/>
    <n v="5.5E-2"/>
    <n v="12.087912087912088"/>
    <x v="0"/>
    <s v="television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12:00:00"/>
    <x v="186"/>
    <b v="0"/>
    <n v="182"/>
    <b v="1"/>
    <s v="film &amp; video/television"/>
    <n v="0"/>
    <n v="0"/>
    <x v="0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0T22:59:00"/>
    <x v="187"/>
    <b v="0"/>
    <n v="182"/>
    <b v="1"/>
    <s v="film &amp; video/television"/>
    <n v="0.16"/>
    <n v="4.395604395604396"/>
    <x v="0"/>
    <s v="televisio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4T20:23:35"/>
    <x v="188"/>
    <b v="0"/>
    <n v="182"/>
    <b v="1"/>
    <s v="film &amp; video/television"/>
    <n v="0"/>
    <n v="0"/>
    <x v="0"/>
    <s v="televis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08:34:37"/>
    <x v="189"/>
    <b v="0"/>
    <n v="182"/>
    <b v="1"/>
    <s v="film &amp; video/television"/>
    <n v="6.8999999999999997E-4"/>
    <n v="1.8956043956043955"/>
    <x v="0"/>
    <s v="television"/>
  </r>
  <r>
    <n v="190"/>
    <s v="REGIONRAT, the movie"/>
    <s v="Because hope can be a 4 letter word"/>
    <n v="12000"/>
    <n v="50"/>
    <x v="2"/>
    <s v="US"/>
    <s v="USD"/>
    <n v="1466091446"/>
    <n v="1465227446"/>
    <d v="2016-06-16T07:37:26"/>
    <x v="190"/>
    <b v="0"/>
    <n v="182"/>
    <b v="1"/>
    <s v="film &amp; video/television"/>
    <n v="4.1666666666666666E-3"/>
    <n v="0.27472527472527475"/>
    <x v="0"/>
    <s v="televisio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02:35:38"/>
    <x v="191"/>
    <b v="0"/>
    <n v="182"/>
    <b v="1"/>
    <s v="film &amp; video/television"/>
    <n v="0.05"/>
    <n v="1.3736263736263736"/>
    <x v="0"/>
    <s v="televis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1:00:32"/>
    <x v="192"/>
    <b v="0"/>
    <n v="182"/>
    <b v="1"/>
    <s v="film &amp; video/television"/>
    <n v="1.7E-5"/>
    <n v="9.3406593406593408E-2"/>
    <x v="0"/>
    <s v="televisio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15:26:06"/>
    <x v="193"/>
    <b v="0"/>
    <n v="182"/>
    <b v="1"/>
    <s v="film &amp; video/television"/>
    <n v="0"/>
    <n v="0"/>
    <x v="0"/>
    <s v="televisio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15:55:31"/>
    <x v="194"/>
    <b v="0"/>
    <n v="182"/>
    <b v="1"/>
    <s v="film &amp; video/television"/>
    <n v="1.1999999999999999E-3"/>
    <n v="1.6483516483516484E-2"/>
    <x v="0"/>
    <s v="televisio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08:05:32"/>
    <x v="195"/>
    <b v="0"/>
    <n v="182"/>
    <b v="1"/>
    <s v="film &amp; video/television"/>
    <n v="0"/>
    <n v="0"/>
    <x v="0"/>
    <s v="televis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13:00:00"/>
    <x v="196"/>
    <b v="0"/>
    <n v="182"/>
    <b v="1"/>
    <s v="film &amp; video/television"/>
    <n v="0.41857142857142859"/>
    <n v="8.0494505494505493"/>
    <x v="0"/>
    <s v="televis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13:00:00"/>
    <x v="197"/>
    <b v="0"/>
    <n v="182"/>
    <b v="1"/>
    <s v="film &amp; video/television"/>
    <n v="0.1048"/>
    <n v="1.4395604395604396"/>
    <x v="0"/>
    <s v="televisio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1:12:02"/>
    <x v="198"/>
    <b v="0"/>
    <n v="182"/>
    <b v="1"/>
    <s v="film &amp; video/television"/>
    <n v="1.116E-2"/>
    <n v="1.5329670329670331"/>
    <x v="0"/>
    <s v="televis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31T18:58:22"/>
    <x v="199"/>
    <b v="0"/>
    <n v="182"/>
    <b v="1"/>
    <s v="film &amp; video/television"/>
    <n v="0"/>
    <n v="0"/>
    <x v="0"/>
    <s v="television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4T18:00:03"/>
    <x v="200"/>
    <b v="0"/>
    <n v="182"/>
    <b v="1"/>
    <s v="film &amp; video/television"/>
    <n v="0.26192500000000002"/>
    <n v="8.6348901098901099"/>
    <x v="0"/>
    <s v="television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1:38:49"/>
    <x v="201"/>
    <b v="0"/>
    <n v="182"/>
    <b v="1"/>
    <s v="film &amp; video/television"/>
    <n v="0.58461538461538465"/>
    <n v="2.087912087912088"/>
    <x v="0"/>
    <s v="television"/>
  </r>
  <r>
    <n v="202"/>
    <s v="Modern Gangsters"/>
    <s v="new web series created by jonney terry"/>
    <n v="6000"/>
    <n v="0"/>
    <x v="2"/>
    <s v="US"/>
    <s v="USD"/>
    <n v="1444337940"/>
    <n v="1441750564"/>
    <d v="2015-10-08T12:59:00"/>
    <x v="202"/>
    <b v="0"/>
    <n v="182"/>
    <b v="1"/>
    <s v="film &amp; video/television"/>
    <n v="0"/>
    <n v="0"/>
    <x v="0"/>
    <s v="television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12:21:04"/>
    <x v="203"/>
    <b v="0"/>
    <n v="182"/>
    <b v="1"/>
    <s v="film &amp; video/television"/>
    <n v="0.2984"/>
    <n v="4.0989010989010985"/>
    <x v="0"/>
    <s v="televisio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06:00:03"/>
    <x v="204"/>
    <b v="0"/>
    <n v="182"/>
    <b v="1"/>
    <s v="film &amp; video/television"/>
    <n v="0.50721666666666665"/>
    <n v="836.07142857142856"/>
    <x v="0"/>
    <s v="televis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07:10:22"/>
    <x v="205"/>
    <b v="0"/>
    <n v="182"/>
    <b v="1"/>
    <s v="film &amp; video/television"/>
    <n v="0.16250000000000001"/>
    <n v="7.1428571428571432"/>
    <x v="0"/>
    <s v="television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5T16:06:23"/>
    <x v="206"/>
    <b v="0"/>
    <n v="182"/>
    <b v="1"/>
    <s v="film &amp; video/television"/>
    <n v="0"/>
    <n v="0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3T20:43:58"/>
    <x v="207"/>
    <b v="0"/>
    <n v="182"/>
    <b v="1"/>
    <s v="film &amp; video/television"/>
    <n v="0.15214285714285714"/>
    <n v="11.703296703296703"/>
    <x v="0"/>
    <s v="televisio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0:52:47"/>
    <x v="208"/>
    <b v="0"/>
    <n v="182"/>
    <b v="1"/>
    <s v="film &amp; video/television"/>
    <n v="0"/>
    <n v="0"/>
    <x v="0"/>
    <s v="television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14:08:55"/>
    <x v="209"/>
    <b v="0"/>
    <n v="182"/>
    <b v="1"/>
    <s v="film &amp; video/television"/>
    <n v="0"/>
    <n v="0"/>
    <x v="0"/>
    <s v="televisio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30T21:00:00"/>
    <x v="210"/>
    <b v="0"/>
    <n v="182"/>
    <b v="1"/>
    <s v="film &amp; video/television"/>
    <n v="0.2525"/>
    <n v="16.64835164835165"/>
    <x v="0"/>
    <s v="televis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8T19:50:17"/>
    <x v="211"/>
    <b v="0"/>
    <n v="182"/>
    <b v="1"/>
    <s v="film &amp; video/television"/>
    <n v="0.44600000000000001"/>
    <n v="12.252747252747254"/>
    <x v="0"/>
    <s v="television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12:08:40"/>
    <x v="212"/>
    <b v="0"/>
    <n v="182"/>
    <b v="1"/>
    <s v="film &amp; video/television"/>
    <n v="1.5873015873015873E-4"/>
    <n v="5.4945054945054949E-3"/>
    <x v="0"/>
    <s v="television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06:06:41"/>
    <x v="213"/>
    <b v="0"/>
    <n v="182"/>
    <b v="1"/>
    <s v="film &amp; video/television"/>
    <n v="4.0000000000000002E-4"/>
    <n v="0.10989010989010989"/>
    <x v="0"/>
    <s v="televis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07:22:29"/>
    <x v="214"/>
    <b v="0"/>
    <n v="182"/>
    <b v="1"/>
    <s v="film &amp; video/television"/>
    <n v="8.0000000000000007E-5"/>
    <n v="5.4945054945054949E-3"/>
    <x v="0"/>
    <s v="televis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15:59:00"/>
    <x v="215"/>
    <b v="0"/>
    <n v="182"/>
    <b v="1"/>
    <s v="film &amp; video/television"/>
    <n v="2.2727272727272726E-3"/>
    <n v="5.4945054945054944E-2"/>
    <x v="0"/>
    <s v="televisio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14:00:37"/>
    <x v="216"/>
    <b v="0"/>
    <n v="182"/>
    <b v="1"/>
    <s v="film &amp; video/television"/>
    <n v="0.55698440000000005"/>
    <n v="153.0176923076923"/>
    <x v="0"/>
    <s v="television"/>
  </r>
  <r>
    <n v="217"/>
    <s v="Bitch"/>
    <s v="A roadmovie by paw"/>
    <n v="100000"/>
    <n v="11943"/>
    <x v="2"/>
    <s v="SE"/>
    <s v="SEK"/>
    <n v="1419780149"/>
    <n v="1417101749"/>
    <d v="2014-12-28T07:22:29"/>
    <x v="217"/>
    <b v="0"/>
    <n v="182"/>
    <b v="1"/>
    <s v="film &amp; video/television"/>
    <n v="0.11942999999999999"/>
    <n v="65.620879120879124"/>
    <x v="0"/>
    <s v="televis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07:04:49"/>
    <x v="218"/>
    <b v="0"/>
    <n v="182"/>
    <b v="1"/>
    <s v="film &amp; video/television"/>
    <n v="0.02"/>
    <n v="0.5494505494505495"/>
    <x v="0"/>
    <s v="television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3-31T22:59:00"/>
    <x v="219"/>
    <b v="0"/>
    <n v="182"/>
    <b v="1"/>
    <s v="film &amp; video/television"/>
    <n v="0.17630000000000001"/>
    <n v="48.434065934065934"/>
    <x v="0"/>
    <s v="televis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12:06:00"/>
    <x v="220"/>
    <b v="0"/>
    <n v="182"/>
    <b v="1"/>
    <s v="film &amp; video/television"/>
    <n v="7.1999999999999998E-3"/>
    <n v="1.9780219780219781"/>
    <x v="0"/>
    <s v="television"/>
  </r>
  <r>
    <n v="221"/>
    <s v="Archetypes"/>
    <s v="Film about Schizophrenia with Surreal Twists!"/>
    <n v="50000"/>
    <n v="0"/>
    <x v="2"/>
    <s v="US"/>
    <s v="USD"/>
    <n v="1427569564"/>
    <n v="1422389164"/>
    <d v="2015-03-28T11:06:04"/>
    <x v="221"/>
    <b v="0"/>
    <n v="182"/>
    <b v="1"/>
    <s v="film &amp; video/television"/>
    <n v="0"/>
    <n v="0"/>
    <x v="0"/>
    <s v="televis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6T18:39:00"/>
    <x v="222"/>
    <b v="0"/>
    <n v="182"/>
    <b v="1"/>
    <s v="film &amp; video/television"/>
    <n v="0.13"/>
    <n v="0.7142857142857143"/>
    <x v="0"/>
    <s v="televisio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1T17:05:00"/>
    <x v="223"/>
    <b v="0"/>
    <n v="182"/>
    <b v="1"/>
    <s v="film &amp; video/television"/>
    <n v="0"/>
    <n v="0"/>
    <x v="0"/>
    <s v="televis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09T21:38:46"/>
    <x v="224"/>
    <b v="0"/>
    <n v="182"/>
    <b v="1"/>
    <s v="film &amp; video/television"/>
    <n v="0"/>
    <n v="0"/>
    <x v="0"/>
    <s v="television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14:04:14"/>
    <x v="225"/>
    <b v="0"/>
    <n v="182"/>
    <b v="1"/>
    <s v="film &amp; video/television"/>
    <n v="0"/>
    <n v="0"/>
    <x v="0"/>
    <s v="television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1:29:00"/>
    <x v="226"/>
    <b v="0"/>
    <n v="182"/>
    <b v="1"/>
    <s v="film &amp; video/television"/>
    <n v="8.6206896551724137E-3"/>
    <n v="1.3736263736263736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13:27:21"/>
    <x v="227"/>
    <b v="0"/>
    <n v="182"/>
    <b v="1"/>
    <s v="film &amp; video/television"/>
    <n v="0"/>
    <n v="0"/>
    <x v="0"/>
    <s v="televisio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08:28:25"/>
    <x v="228"/>
    <b v="0"/>
    <n v="182"/>
    <b v="1"/>
    <s v="film &amp; video/television"/>
    <n v="0"/>
    <n v="0"/>
    <x v="0"/>
    <s v="televisio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14:24:57"/>
    <x v="229"/>
    <b v="0"/>
    <n v="182"/>
    <b v="1"/>
    <s v="film &amp; video/television"/>
    <n v="0"/>
    <n v="0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0:39:11"/>
    <x v="230"/>
    <b v="0"/>
    <n v="182"/>
    <b v="1"/>
    <s v="film &amp; video/television"/>
    <n v="4.0000000000000001E-3"/>
    <n v="0.32967032967032966"/>
    <x v="0"/>
    <s v="television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15:00:51"/>
    <x v="231"/>
    <b v="0"/>
    <n v="182"/>
    <b v="1"/>
    <s v="film &amp; video/television"/>
    <n v="0"/>
    <n v="0"/>
    <x v="0"/>
    <s v="televisio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1:49:06"/>
    <x v="232"/>
    <b v="0"/>
    <n v="182"/>
    <b v="1"/>
    <s v="film &amp; video/television"/>
    <n v="2.75E-2"/>
    <n v="0.60439560439560436"/>
    <x v="0"/>
    <s v="televisio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13:52:52"/>
    <x v="233"/>
    <b v="0"/>
    <n v="182"/>
    <b v="1"/>
    <s v="film &amp; video/television"/>
    <n v="0"/>
    <n v="0"/>
    <x v="0"/>
    <s v="television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0T16:50:59"/>
    <x v="234"/>
    <b v="0"/>
    <n v="182"/>
    <b v="1"/>
    <s v="film &amp; video/television"/>
    <n v="0.40100000000000002"/>
    <n v="2.2032967032967035"/>
    <x v="0"/>
    <s v="television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13:48:17"/>
    <x v="235"/>
    <b v="0"/>
    <n v="182"/>
    <b v="1"/>
    <s v="film &amp; video/television"/>
    <n v="0"/>
    <n v="0"/>
    <x v="0"/>
    <s v="televis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4T16:00:00"/>
    <x v="236"/>
    <b v="0"/>
    <n v="182"/>
    <b v="1"/>
    <s v="film &amp; video/television"/>
    <n v="0"/>
    <n v="0"/>
    <x v="0"/>
    <s v="television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05:51:09"/>
    <x v="237"/>
    <b v="0"/>
    <n v="182"/>
    <b v="1"/>
    <s v="film &amp; video/television"/>
    <n v="3.3333333333333335E-3"/>
    <n v="0.27472527472527475"/>
    <x v="0"/>
    <s v="televisio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1:00:00"/>
    <x v="238"/>
    <b v="0"/>
    <n v="182"/>
    <b v="1"/>
    <s v="film &amp; video/television"/>
    <n v="0"/>
    <n v="0"/>
    <x v="0"/>
    <s v="television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04:00:00"/>
    <x v="239"/>
    <b v="0"/>
    <n v="182"/>
    <b v="1"/>
    <s v="film &amp; video/television"/>
    <n v="0.25"/>
    <n v="1.3736263736263736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09:00:11"/>
    <x v="240"/>
    <b v="0"/>
    <n v="182"/>
    <b v="1"/>
    <s v="film &amp; video/television"/>
    <n v="1.0763413333333334"/>
    <n v="88.709450549450551"/>
    <x v="0"/>
    <s v="television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08:45:04"/>
    <x v="241"/>
    <b v="0"/>
    <n v="182"/>
    <b v="1"/>
    <s v="film &amp; video/television"/>
    <n v="1.1263736263736264"/>
    <n v="225.27472527472528"/>
    <x v="0"/>
    <s v="television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03:49:50"/>
    <x v="242"/>
    <b v="0"/>
    <n v="182"/>
    <b v="1"/>
    <s v="film &amp; video/television"/>
    <n v="1.1346153846153846"/>
    <n v="81.043956043956044"/>
    <x v="0"/>
    <s v="television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1T17:08:24"/>
    <x v="243"/>
    <b v="0"/>
    <n v="182"/>
    <b v="1"/>
    <s v="film &amp; video/television"/>
    <n v="1.0259199999999999"/>
    <n v="140.92307692307693"/>
    <x v="0"/>
    <s v="televisio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5T23:06:00"/>
    <x v="244"/>
    <b v="0"/>
    <n v="182"/>
    <b v="1"/>
    <s v="film &amp; video/television"/>
    <n v="1.1375714285714287"/>
    <n v="21.876373626373628"/>
    <x v="0"/>
    <s v="televisio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5T17:16:25"/>
    <x v="245"/>
    <b v="0"/>
    <n v="182"/>
    <b v="1"/>
    <s v="film &amp; video/television"/>
    <n v="1.0371999999999999"/>
    <n v="28.494505494505493"/>
    <x v="0"/>
    <s v="television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1:43:25"/>
    <x v="246"/>
    <b v="0"/>
    <n v="182"/>
    <b v="1"/>
    <s v="film &amp; video/television"/>
    <n v="3.0546000000000002"/>
    <n v="83.917582417582423"/>
    <x v="0"/>
    <s v="television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5T19:39:00"/>
    <x v="247"/>
    <b v="0"/>
    <n v="182"/>
    <b v="1"/>
    <s v="film &amp; video/television"/>
    <n v="1.341"/>
    <n v="36.840659340659343"/>
    <x v="0"/>
    <s v="television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0:35:09"/>
    <x v="248"/>
    <b v="0"/>
    <n v="182"/>
    <b v="1"/>
    <s v="film &amp; video/television"/>
    <n v="1.0133294117647058"/>
    <n v="473.25824175824175"/>
    <x v="0"/>
    <s v="televisio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09:40:00"/>
    <x v="249"/>
    <b v="0"/>
    <n v="182"/>
    <b v="1"/>
    <s v="film &amp; video/television"/>
    <n v="1.1292"/>
    <n v="62.043956043956044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05:34:51"/>
    <x v="250"/>
    <b v="0"/>
    <n v="182"/>
    <b v="1"/>
    <s v="film &amp; video/television"/>
    <n v="1.0558333333333334"/>
    <n v="174.03846153846155"/>
    <x v="0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1:00:00"/>
    <x v="251"/>
    <b v="0"/>
    <n v="182"/>
    <b v="1"/>
    <s v="film &amp; video/television"/>
    <n v="1.2557142857142858"/>
    <n v="24.14835164835165"/>
    <x v="0"/>
    <s v="television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5-31T19:59:00"/>
    <x v="252"/>
    <b v="0"/>
    <n v="182"/>
    <b v="1"/>
    <s v="film &amp; video/television"/>
    <n v="1.8455999999999999"/>
    <n v="50.703296703296701"/>
    <x v="0"/>
    <s v="televisio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07:37:15"/>
    <x v="253"/>
    <b v="0"/>
    <n v="182"/>
    <b v="1"/>
    <s v="film &amp; video/television"/>
    <n v="1.0073333333333334"/>
    <n v="8.3021978021978029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6T18:00:00"/>
    <x v="254"/>
    <b v="0"/>
    <n v="182"/>
    <b v="1"/>
    <s v="film &amp; video/television"/>
    <n v="1.1694724999999999"/>
    <n v="154.21615384615384"/>
    <x v="0"/>
    <s v="television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03:38:02"/>
    <x v="255"/>
    <b v="0"/>
    <n v="182"/>
    <b v="1"/>
    <s v="film &amp; video/television"/>
    <n v="1.0673325"/>
    <n v="46.915714285714287"/>
    <x v="0"/>
    <s v="television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0:27:47"/>
    <x v="256"/>
    <b v="0"/>
    <n v="182"/>
    <b v="1"/>
    <s v="film &amp; video/television"/>
    <n v="1.391"/>
    <n v="99.357142857142861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07:02:42"/>
    <x v="257"/>
    <b v="0"/>
    <n v="182"/>
    <b v="1"/>
    <s v="film &amp; video/television"/>
    <n v="1.0672648571428571"/>
    <n v="205.24324175824174"/>
    <x v="0"/>
    <s v="television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7T17:14:26"/>
    <x v="258"/>
    <b v="0"/>
    <n v="182"/>
    <b v="1"/>
    <s v="film &amp; video/television"/>
    <n v="1.9114"/>
    <n v="315.06593406593407"/>
    <x v="0"/>
    <s v="televis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09:42:49"/>
    <x v="259"/>
    <b v="0"/>
    <n v="182"/>
    <b v="1"/>
    <s v="film &amp; video/television"/>
    <n v="1.3193789333333332"/>
    <n v="543.70010989010984"/>
    <x v="0"/>
    <s v="televis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1:59:00"/>
    <x v="260"/>
    <b v="0"/>
    <n v="182"/>
    <b v="1"/>
    <s v="film &amp; video/television"/>
    <n v="1.0640000000000001"/>
    <n v="58.46153846153846"/>
    <x v="0"/>
    <s v="televisio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06:55:00"/>
    <x v="261"/>
    <b v="0"/>
    <n v="182"/>
    <b v="1"/>
    <s v="film &amp; video/television"/>
    <n v="1.0740000000000001"/>
    <n v="118.02197802197803"/>
    <x v="0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5T21:57:08"/>
    <x v="262"/>
    <b v="0"/>
    <n v="182"/>
    <b v="1"/>
    <s v="film &amp; video/television"/>
    <n v="2.4"/>
    <n v="32.967032967032964"/>
    <x v="0"/>
    <s v="televisio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14:54:54"/>
    <x v="263"/>
    <b v="0"/>
    <n v="182"/>
    <b v="1"/>
    <s v="film &amp; video/television"/>
    <n v="1.1808107999999999"/>
    <n v="162.19928571428571"/>
    <x v="0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06:53:15"/>
    <x v="264"/>
    <b v="0"/>
    <n v="182"/>
    <b v="1"/>
    <s v="film &amp; video/television"/>
    <n v="1.1819999999999999"/>
    <n v="32.472527472527474"/>
    <x v="0"/>
    <s v="television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12:16:00"/>
    <x v="265"/>
    <b v="0"/>
    <n v="182"/>
    <b v="1"/>
    <s v="film &amp; video/television"/>
    <n v="1.111"/>
    <n v="30.521978021978022"/>
    <x v="0"/>
    <s v="televis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2T19:51:00"/>
    <x v="266"/>
    <b v="0"/>
    <n v="182"/>
    <b v="1"/>
    <s v="film &amp; video/television"/>
    <n v="1.4550000000000001"/>
    <n v="7.9945054945054945"/>
    <x v="0"/>
    <s v="televisio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02:51:39"/>
    <x v="267"/>
    <b v="0"/>
    <n v="182"/>
    <b v="1"/>
    <s v="film &amp; video/television"/>
    <n v="1.3162883248730965"/>
    <n v="71.238681318681316"/>
    <x v="0"/>
    <s v="television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6T20:39:38"/>
    <x v="268"/>
    <b v="0"/>
    <n v="182"/>
    <b v="1"/>
    <s v="film &amp; video/television"/>
    <n v="1.1140000000000001"/>
    <n v="30.604395604395606"/>
    <x v="0"/>
    <s v="televis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1T20:43:42"/>
    <x v="269"/>
    <b v="0"/>
    <n v="182"/>
    <b v="1"/>
    <s v="film &amp; video/television"/>
    <n v="1.4723377"/>
    <n v="808.97675824175815"/>
    <x v="0"/>
    <s v="televisio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4T20:00:00"/>
    <x v="270"/>
    <b v="0"/>
    <n v="182"/>
    <b v="1"/>
    <s v="film &amp; video/television"/>
    <n v="1.5260869565217392"/>
    <n v="19.285714285714285"/>
    <x v="0"/>
    <s v="television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0:00:00"/>
    <x v="271"/>
    <b v="0"/>
    <n v="182"/>
    <b v="1"/>
    <s v="film &amp; video/television"/>
    <n v="1.0468"/>
    <n v="172.54945054945054"/>
    <x v="0"/>
    <s v="televis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0:49:00"/>
    <x v="272"/>
    <b v="0"/>
    <n v="182"/>
    <b v="1"/>
    <s v="film &amp; video/television"/>
    <n v="1.7743366666666667"/>
    <n v="29.247307692307693"/>
    <x v="0"/>
    <s v="television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03:57:46"/>
    <x v="273"/>
    <b v="0"/>
    <n v="182"/>
    <b v="1"/>
    <s v="film &amp; video/television"/>
    <n v="1.077758"/>
    <n v="29.608736263736265"/>
    <x v="0"/>
    <s v="televisio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4T22:59:00"/>
    <x v="274"/>
    <b v="0"/>
    <n v="182"/>
    <b v="1"/>
    <s v="film &amp; video/television"/>
    <n v="1.56"/>
    <n v="34.285714285714285"/>
    <x v="0"/>
    <s v="television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09T17:46:06"/>
    <x v="275"/>
    <b v="0"/>
    <n v="182"/>
    <b v="1"/>
    <s v="film &amp; video/television"/>
    <n v="1.08395"/>
    <n v="119.11538461538461"/>
    <x v="0"/>
    <s v="television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7T16:57:54"/>
    <x v="276"/>
    <b v="0"/>
    <n v="182"/>
    <b v="1"/>
    <s v="film &amp; video/television"/>
    <n v="1.476"/>
    <n v="32.439560439560438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13:23:39"/>
    <x v="277"/>
    <b v="0"/>
    <n v="182"/>
    <b v="1"/>
    <s v="film &amp; video/television"/>
    <n v="1.1038153846153846"/>
    <n v="394.2197802197802"/>
    <x v="0"/>
    <s v="television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1T16:58:59"/>
    <x v="278"/>
    <b v="0"/>
    <n v="182"/>
    <b v="1"/>
    <s v="film &amp; video/television"/>
    <n v="1.5034814814814814"/>
    <n v="223.04395604395606"/>
    <x v="0"/>
    <s v="television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6T18:01:00"/>
    <x v="279"/>
    <b v="0"/>
    <n v="182"/>
    <b v="1"/>
    <s v="film &amp; video/television"/>
    <n v="1.5731829411764706"/>
    <n v="146.94565934065935"/>
    <x v="0"/>
    <s v="televisio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06:10:35"/>
    <x v="280"/>
    <b v="0"/>
    <n v="182"/>
    <b v="1"/>
    <s v="film &amp; video/television"/>
    <n v="1.5614399999999999"/>
    <n v="643.45054945054949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1:26:00"/>
    <x v="281"/>
    <b v="0"/>
    <n v="182"/>
    <b v="1"/>
    <s v="film &amp; video/television"/>
    <n v="1.2058763636363636"/>
    <n v="36.441318681318677"/>
    <x v="0"/>
    <s v="television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14:00:00"/>
    <x v="282"/>
    <b v="0"/>
    <n v="182"/>
    <b v="1"/>
    <s v="film &amp; video/television"/>
    <n v="1.0118888888888888"/>
    <n v="250.19230769230768"/>
    <x v="0"/>
    <s v="television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31T20:59:00"/>
    <x v="283"/>
    <b v="0"/>
    <n v="182"/>
    <b v="1"/>
    <s v="film &amp; video/television"/>
    <n v="1.142725"/>
    <n v="113.01675824175824"/>
    <x v="0"/>
    <s v="television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09:43:00"/>
    <x v="284"/>
    <b v="0"/>
    <n v="182"/>
    <b v="1"/>
    <s v="film &amp; video/television"/>
    <n v="1.0462615"/>
    <n v="229.94758241758242"/>
    <x v="0"/>
    <s v="televisio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0:08:48"/>
    <x v="285"/>
    <b v="0"/>
    <n v="182"/>
    <b v="1"/>
    <s v="film &amp; video/television"/>
    <n v="2.2882507142857142"/>
    <n v="176.0192857142857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0:35:24"/>
    <x v="286"/>
    <b v="0"/>
    <n v="182"/>
    <b v="1"/>
    <s v="film &amp; video/television"/>
    <n v="1.0915333333333332"/>
    <n v="89.961538461538467"/>
    <x v="0"/>
    <s v="television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1T20:00:00"/>
    <x v="287"/>
    <b v="0"/>
    <n v="182"/>
    <b v="1"/>
    <s v="film &amp; video/television"/>
    <n v="1.7629999999999999"/>
    <n v="145.30219780219781"/>
    <x v="0"/>
    <s v="television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5T20:03:13"/>
    <x v="288"/>
    <b v="0"/>
    <n v="182"/>
    <b v="1"/>
    <s v="film &amp; video/television"/>
    <n v="1.0321061999999999"/>
    <n v="283.54565934065931"/>
    <x v="0"/>
    <s v="television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02:57:14"/>
    <x v="289"/>
    <b v="0"/>
    <n v="182"/>
    <b v="1"/>
    <s v="film &amp; video/television"/>
    <n v="1.0482"/>
    <n v="86.390109890109883"/>
    <x v="0"/>
    <s v="televis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1T23:59:00"/>
    <x v="290"/>
    <b v="0"/>
    <n v="182"/>
    <b v="1"/>
    <s v="film &amp; video/television"/>
    <n v="1.0668444444444445"/>
    <n v="26.37802197802198"/>
    <x v="0"/>
    <s v="television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30T16:01:00"/>
    <x v="291"/>
    <b v="0"/>
    <n v="182"/>
    <b v="1"/>
    <s v="film &amp; video/television"/>
    <n v="1.2001999999999999"/>
    <n v="32.972527472527474"/>
    <x v="0"/>
    <s v="television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8T19:59:00"/>
    <x v="292"/>
    <b v="0"/>
    <n v="182"/>
    <b v="1"/>
    <s v="film &amp; video/television"/>
    <n v="1.0150693333333334"/>
    <n v="418.29780219780218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08:01:54"/>
    <x v="293"/>
    <b v="0"/>
    <n v="182"/>
    <b v="1"/>
    <s v="film &amp; video/television"/>
    <n v="1.0138461538461538"/>
    <n v="144.83516483516485"/>
    <x v="0"/>
    <s v="televis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08:00:00"/>
    <x v="294"/>
    <b v="0"/>
    <n v="182"/>
    <b v="1"/>
    <s v="film &amp; video/television"/>
    <n v="1"/>
    <n v="27.472527472527471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0-31T16:00:00"/>
    <x v="295"/>
    <b v="0"/>
    <n v="182"/>
    <b v="1"/>
    <s v="film &amp; video/television"/>
    <n v="1.3310911999999999"/>
    <n v="365.6843956043956"/>
    <x v="0"/>
    <s v="television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03:24:43"/>
    <x v="296"/>
    <b v="0"/>
    <n v="182"/>
    <b v="1"/>
    <s v="film &amp; video/television"/>
    <n v="1.187262"/>
    <n v="163.08543956043957"/>
    <x v="0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4-30T19:59:00"/>
    <x v="297"/>
    <b v="0"/>
    <n v="182"/>
    <b v="1"/>
    <s v="film &amp; video/television"/>
    <n v="1.0064"/>
    <n v="110.5934065934066"/>
    <x v="0"/>
    <s v="television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13:00:00"/>
    <x v="298"/>
    <b v="0"/>
    <n v="182"/>
    <b v="1"/>
    <s v="film &amp; video/television"/>
    <n v="1.089324126984127"/>
    <n v="754.14747252747247"/>
    <x v="0"/>
    <s v="televis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6T22:24:20"/>
    <x v="299"/>
    <b v="0"/>
    <n v="182"/>
    <b v="1"/>
    <s v="film &amp; video/television"/>
    <n v="1.789525"/>
    <n v="98.325549450549445"/>
    <x v="0"/>
    <s v="television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15:02:18"/>
    <x v="300"/>
    <b v="0"/>
    <n v="182"/>
    <b v="1"/>
    <s v="film &amp; video/television"/>
    <n v="1.0172264"/>
    <n v="139.7289010989011"/>
    <x v="0"/>
    <s v="television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08:42:15"/>
    <x v="301"/>
    <b v="0"/>
    <n v="182"/>
    <b v="1"/>
    <s v="film &amp; video/television"/>
    <n v="1.1873499999999999"/>
    <n v="84.810714285714283"/>
    <x v="0"/>
    <s v="television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12:33:58"/>
    <x v="302"/>
    <b v="0"/>
    <n v="182"/>
    <b v="1"/>
    <s v="film &amp; video/television"/>
    <n v="1.0045999999999999"/>
    <n v="55.197802197802197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1T17:42:26"/>
    <x v="303"/>
    <b v="0"/>
    <n v="182"/>
    <b v="1"/>
    <s v="film &amp; video/television"/>
    <n v="1.3746666666666667"/>
    <n v="22.659340659340661"/>
    <x v="0"/>
    <s v="televisio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8-31T18:00:00"/>
    <x v="304"/>
    <b v="0"/>
    <n v="182"/>
    <b v="1"/>
    <s v="film &amp; video/television"/>
    <n v="2.3164705882352941"/>
    <n v="43.274725274725277"/>
    <x v="0"/>
    <s v="television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07:07:29"/>
    <x v="305"/>
    <b v="0"/>
    <n v="182"/>
    <b v="1"/>
    <s v="film &amp; video/television"/>
    <n v="1.3033333333333332"/>
    <n v="53.708791208791212"/>
    <x v="0"/>
    <s v="television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1:05:33"/>
    <x v="306"/>
    <b v="0"/>
    <n v="182"/>
    <b v="1"/>
    <s v="film &amp; video/television"/>
    <n v="2.9289999999999998"/>
    <n v="16.093406593406595"/>
    <x v="0"/>
    <s v="television"/>
  </r>
  <r>
    <n v="307"/>
    <s v="Grammar Revolution"/>
    <s v="Why is grammar important?"/>
    <n v="22000"/>
    <n v="24490"/>
    <x v="0"/>
    <s v="US"/>
    <s v="USD"/>
    <n v="1360276801"/>
    <n v="1357684801"/>
    <d v="2013-02-07T14:40:01"/>
    <x v="307"/>
    <b v="0"/>
    <n v="182"/>
    <b v="1"/>
    <s v="film &amp; video/television"/>
    <n v="1.1131818181818183"/>
    <n v="134.56043956043956"/>
    <x v="0"/>
    <s v="televis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08:40:10"/>
    <x v="308"/>
    <b v="0"/>
    <n v="182"/>
    <b v="1"/>
    <s v="film &amp; video/television"/>
    <n v="1.0556666666666668"/>
    <n v="69.604395604395606"/>
    <x v="0"/>
    <s v="televisio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0:02:14"/>
    <x v="309"/>
    <b v="0"/>
    <n v="182"/>
    <b v="1"/>
    <s v="film &amp; video/television"/>
    <n v="1.1894444444444445"/>
    <n v="117.63736263736264"/>
    <x v="0"/>
    <s v="television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19T18:00:00"/>
    <x v="310"/>
    <b v="0"/>
    <n v="182"/>
    <b v="1"/>
    <s v="film &amp; video/television"/>
    <n v="1.04129"/>
    <n v="5.7213736263736266"/>
    <x v="0"/>
    <s v="televis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2-31T23:59:00"/>
    <x v="311"/>
    <b v="0"/>
    <n v="182"/>
    <b v="1"/>
    <s v="film &amp; video/television"/>
    <n v="1.0410165"/>
    <n v="114.39741758241759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13:03:52"/>
    <x v="312"/>
    <b v="0"/>
    <n v="182"/>
    <b v="1"/>
    <s v="film &amp; video/television"/>
    <n v="1.1187499999999999"/>
    <n v="49.175824175824175"/>
    <x v="0"/>
    <s v="television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07:59:00"/>
    <x v="313"/>
    <b v="0"/>
    <n v="182"/>
    <b v="1"/>
    <s v="film &amp; video/television"/>
    <n v="1.0473529411764706"/>
    <n v="97.829670329670336"/>
    <x v="0"/>
    <s v="televisio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1:59:48"/>
    <x v="314"/>
    <b v="0"/>
    <n v="182"/>
    <b v="1"/>
    <s v="film &amp; video/television"/>
    <n v="3.8515000000000001"/>
    <n v="21.162087912087912"/>
    <x v="0"/>
    <s v="televisio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0:32:14"/>
    <x v="315"/>
    <b v="0"/>
    <n v="182"/>
    <b v="1"/>
    <s v="film &amp; video/television"/>
    <n v="1.01248"/>
    <n v="139.07692307692307"/>
    <x v="0"/>
    <s v="televis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0T20:59:00"/>
    <x v="316"/>
    <b v="0"/>
    <n v="182"/>
    <b v="1"/>
    <s v="film &amp; video/television"/>
    <n v="1.1377333333333333"/>
    <n v="93.769230769230774"/>
    <x v="0"/>
    <s v="television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08:14:43"/>
    <x v="317"/>
    <b v="0"/>
    <n v="182"/>
    <b v="1"/>
    <s v="film &amp; video/television"/>
    <n v="1.0080333333333333"/>
    <n v="166.15934065934067"/>
    <x v="0"/>
    <s v="television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15:55:51"/>
    <x v="318"/>
    <b v="0"/>
    <n v="182"/>
    <b v="1"/>
    <s v="film &amp; video/television"/>
    <n v="2.8332000000000002"/>
    <n v="77.835164835164832"/>
    <x v="0"/>
    <s v="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1T23:59:00"/>
    <x v="319"/>
    <b v="0"/>
    <n v="182"/>
    <b v="1"/>
    <s v="film &amp; video/television"/>
    <n v="1.1268"/>
    <n v="30.956043956043956"/>
    <x v="0"/>
    <s v="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15:00:00"/>
    <x v="320"/>
    <b v="0"/>
    <n v="182"/>
    <b v="1"/>
    <s v="film &amp; video/television"/>
    <n v="1.0658000000000001"/>
    <n v="117.12087912087912"/>
    <x v="0"/>
    <s v="television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03:43:06"/>
    <x v="321"/>
    <b v="0"/>
    <n v="182"/>
    <b v="1"/>
    <s v="film &amp; video/television"/>
    <n v="1.0266285714285714"/>
    <n v="197.42857142857142"/>
    <x v="0"/>
    <s v="television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05:40:48"/>
    <x v="322"/>
    <b v="0"/>
    <n v="182"/>
    <b v="1"/>
    <s v="film &amp; video/television"/>
    <n v="1.0791200000000001"/>
    <n v="148.23076923076923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0T23:59:00"/>
    <x v="323"/>
    <b v="0"/>
    <n v="182"/>
    <b v="1"/>
    <s v="film &amp; video/television"/>
    <n v="1.2307407407407407"/>
    <n v="36.516483516483518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07:01:48"/>
    <x v="324"/>
    <b v="0"/>
    <n v="182"/>
    <b v="1"/>
    <s v="film &amp; video/television"/>
    <n v="1.016"/>
    <n v="47.450549450549453"/>
    <x v="0"/>
    <s v="televisio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19T20:30:33"/>
    <x v="325"/>
    <b v="0"/>
    <n v="182"/>
    <b v="1"/>
    <s v="film &amp; video/television"/>
    <n v="1.04396"/>
    <n v="286.80219780219778"/>
    <x v="0"/>
    <s v="television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14:57:00"/>
    <x v="326"/>
    <b v="0"/>
    <n v="182"/>
    <b v="1"/>
    <s v="film &amp; video/television"/>
    <n v="1.1292973333333334"/>
    <n v="930.73956043956048"/>
    <x v="0"/>
    <s v="television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0:00:00"/>
    <x v="327"/>
    <b v="0"/>
    <n v="182"/>
    <b v="1"/>
    <s v="film &amp; video/television"/>
    <n v="1.3640000000000001"/>
    <n v="29.978021978021978"/>
    <x v="0"/>
    <s v="television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31T20:00:00"/>
    <x v="328"/>
    <b v="0"/>
    <n v="182"/>
    <b v="1"/>
    <s v="film &amp; video/television"/>
    <n v="1.036144"/>
    <n v="426.98241758241761"/>
    <x v="0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6T20:00:00"/>
    <x v="329"/>
    <b v="0"/>
    <n v="182"/>
    <b v="1"/>
    <s v="film &amp; video/television"/>
    <n v="1.0549999999999999"/>
    <n v="57.967032967032964"/>
    <x v="0"/>
    <s v="television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6T19:59:00"/>
    <x v="330"/>
    <b v="0"/>
    <n v="182"/>
    <b v="1"/>
    <s v="film &amp; video/television"/>
    <n v="1.0182857142857142"/>
    <n v="195.82417582417582"/>
    <x v="0"/>
    <s v="televis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05:57:14"/>
    <x v="331"/>
    <b v="0"/>
    <n v="182"/>
    <b v="1"/>
    <s v="film &amp; video/television"/>
    <n v="1.0660499999999999"/>
    <n v="234.2967032967033"/>
    <x v="0"/>
    <s v="television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0:00:00"/>
    <x v="332"/>
    <b v="0"/>
    <n v="182"/>
    <b v="1"/>
    <s v="film &amp; video/television"/>
    <n v="1.13015"/>
    <n v="620.96153846153845"/>
    <x v="0"/>
    <s v="television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06:16:31"/>
    <x v="333"/>
    <b v="0"/>
    <n v="182"/>
    <b v="1"/>
    <s v="film &amp; video/television"/>
    <n v="1.252275"/>
    <n v="275.22527472527474"/>
    <x v="0"/>
    <s v="television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1:00:00"/>
    <x v="334"/>
    <b v="0"/>
    <n v="182"/>
    <b v="1"/>
    <s v="film &amp; video/television"/>
    <n v="1.0119"/>
    <n v="55.598901098901102"/>
    <x v="0"/>
    <s v="television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14:00:00"/>
    <x v="335"/>
    <b v="0"/>
    <n v="182"/>
    <b v="1"/>
    <s v="film &amp; video/television"/>
    <n v="1.0276470588235294"/>
    <n v="47.994505494505496"/>
    <x v="0"/>
    <s v="television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07:18:38"/>
    <x v="336"/>
    <b v="0"/>
    <n v="182"/>
    <b v="1"/>
    <s v="film &amp; video/television"/>
    <n v="1.1683911999999999"/>
    <n v="160.49329670329669"/>
    <x v="0"/>
    <s v="television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3T18:05:08"/>
    <x v="337"/>
    <b v="0"/>
    <n v="182"/>
    <b v="1"/>
    <s v="film &amp; video/television"/>
    <n v="1.0116833333333335"/>
    <n v="16.676098901098904"/>
    <x v="0"/>
    <s v="television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2T17:00:00"/>
    <x v="338"/>
    <b v="0"/>
    <n v="182"/>
    <b v="1"/>
    <s v="film &amp; video/television"/>
    <n v="1.1013360000000001"/>
    <n v="90.769450549450553"/>
    <x v="0"/>
    <s v="television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0:14:28"/>
    <x v="339"/>
    <b v="0"/>
    <n v="182"/>
    <b v="1"/>
    <s v="film &amp; video/television"/>
    <n v="1.0808333333333333"/>
    <n v="35.631868131868131"/>
    <x v="0"/>
    <s v="television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13:00:00"/>
    <x v="340"/>
    <b v="0"/>
    <n v="182"/>
    <b v="1"/>
    <s v="film &amp; video/television"/>
    <n v="1.2502285714285715"/>
    <n v="240.42857142857142"/>
    <x v="0"/>
    <s v="television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30T19:59:00"/>
    <x v="341"/>
    <b v="0"/>
    <n v="182"/>
    <b v="1"/>
    <s v="film &amp; video/television"/>
    <n v="1.0671428571428572"/>
    <n v="20.521978021978022"/>
    <x v="0"/>
    <s v="television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0:44:25"/>
    <x v="342"/>
    <b v="0"/>
    <n v="182"/>
    <b v="1"/>
    <s v="film &amp; video/television"/>
    <n v="1.0036639999999999"/>
    <n v="303.30505494505491"/>
    <x v="0"/>
    <s v="television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3T19:00:00"/>
    <x v="343"/>
    <b v="0"/>
    <n v="182"/>
    <b v="1"/>
    <s v="film &amp; video/television"/>
    <n v="1.0202863333333334"/>
    <n v="168.17906593406593"/>
    <x v="0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5-31T18:20:00"/>
    <x v="344"/>
    <b v="0"/>
    <n v="182"/>
    <b v="1"/>
    <s v="film &amp; video/television"/>
    <n v="1.0208358208955224"/>
    <n v="187.90109890109889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14:39:50"/>
    <x v="345"/>
    <b v="0"/>
    <n v="182"/>
    <b v="1"/>
    <s v="film &amp; video/television"/>
    <n v="1.2327586206896552"/>
    <n v="98.214285714285708"/>
    <x v="0"/>
    <s v="televis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04:00:21"/>
    <x v="346"/>
    <b v="0"/>
    <n v="182"/>
    <b v="1"/>
    <s v="film &amp; video/television"/>
    <n v="1.7028880000000002"/>
    <n v="93.565274725274733"/>
    <x v="0"/>
    <s v="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04:53:29"/>
    <x v="347"/>
    <b v="0"/>
    <n v="182"/>
    <b v="1"/>
    <s v="film &amp; video/television"/>
    <n v="1.1159049999999999"/>
    <n v="245.25384615384613"/>
    <x v="0"/>
    <s v="television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06:05:16"/>
    <x v="348"/>
    <b v="0"/>
    <n v="182"/>
    <b v="1"/>
    <s v="film &amp; video/television"/>
    <n v="1.03"/>
    <n v="56.593406593406591"/>
    <x v="0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03:58:28"/>
    <x v="349"/>
    <b v="0"/>
    <n v="182"/>
    <b v="1"/>
    <s v="film &amp; video/television"/>
    <n v="1.0663570159857905"/>
    <n v="65.973516483516491"/>
    <x v="0"/>
    <s v="televisio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0T19:59:00"/>
    <x v="350"/>
    <b v="0"/>
    <n v="182"/>
    <b v="1"/>
    <s v="film &amp; video/television"/>
    <n v="1.1476"/>
    <n v="157.63736263736263"/>
    <x v="0"/>
    <s v="television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14:09:14"/>
    <x v="351"/>
    <b v="0"/>
    <n v="182"/>
    <b v="1"/>
    <s v="film &amp; video/television"/>
    <n v="1.2734117647058822"/>
    <n v="237.8901098901099"/>
    <x v="0"/>
    <s v="television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7T20:01:08"/>
    <x v="352"/>
    <b v="0"/>
    <n v="182"/>
    <b v="1"/>
    <s v="film &amp; video/television"/>
    <n v="1.1656"/>
    <n v="64.043956043956044"/>
    <x v="0"/>
    <s v="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12:00:19"/>
    <x v="353"/>
    <b v="0"/>
    <n v="182"/>
    <b v="1"/>
    <s v="film &amp; video/television"/>
    <n v="1.0861819426615318"/>
    <n v="348.68230769230769"/>
    <x v="0"/>
    <s v="television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0:52:01"/>
    <x v="354"/>
    <b v="0"/>
    <n v="182"/>
    <b v="1"/>
    <s v="film &amp; video/television"/>
    <n v="1.0394285714285714"/>
    <n v="19.989010989010989"/>
    <x v="0"/>
    <s v="television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0:03:14"/>
    <x v="355"/>
    <b v="0"/>
    <n v="182"/>
    <b v="1"/>
    <s v="film &amp; video/television"/>
    <n v="1.1625714285714286"/>
    <n v="223.57142857142858"/>
    <x v="0"/>
    <s v="television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0:16:33"/>
    <x v="356"/>
    <b v="0"/>
    <n v="182"/>
    <b v="1"/>
    <s v="film &amp; video/television"/>
    <n v="1.0269239999999999"/>
    <n v="42.318296703296703"/>
    <x v="0"/>
    <s v="television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3T21:19:57"/>
    <x v="357"/>
    <b v="0"/>
    <n v="182"/>
    <b v="1"/>
    <s v="film &amp; video/television"/>
    <n v="1.74"/>
    <n v="143.4065934065934"/>
    <x v="0"/>
    <s v="television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07:00:00"/>
    <x v="358"/>
    <b v="0"/>
    <n v="182"/>
    <b v="1"/>
    <s v="film &amp; video/television"/>
    <n v="1.03088"/>
    <n v="283.20879120879118"/>
    <x v="0"/>
    <s v="televisio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3T21:12:00"/>
    <x v="359"/>
    <b v="0"/>
    <n v="182"/>
    <b v="1"/>
    <s v="film &amp; video/television"/>
    <n v="1.0485537190082646"/>
    <n v="139.42307692307693"/>
    <x v="0"/>
    <s v="television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2T19:11:00"/>
    <x v="360"/>
    <b v="0"/>
    <n v="182"/>
    <b v="1"/>
    <s v="film &amp; video/television"/>
    <n v="1.0137499999999999"/>
    <n v="66.840659340659343"/>
    <x v="0"/>
    <s v="televis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2T17:01:46"/>
    <x v="361"/>
    <b v="0"/>
    <n v="182"/>
    <b v="1"/>
    <s v="film &amp; video/television"/>
    <n v="1.1107699999999998"/>
    <n v="213.60961538461538"/>
    <x v="0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7T16:00:00"/>
    <x v="362"/>
    <b v="0"/>
    <n v="182"/>
    <b v="1"/>
    <s v="film &amp; video/television"/>
    <n v="1.2415933781686497"/>
    <n v="65.934065934065927"/>
    <x v="0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1:22:00"/>
    <x v="363"/>
    <b v="0"/>
    <n v="182"/>
    <b v="1"/>
    <s v="film &amp; video/television"/>
    <n v="1.0133333333333334"/>
    <n v="49.692307692307693"/>
    <x v="0"/>
    <s v="televis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0T19:59:00"/>
    <x v="364"/>
    <b v="0"/>
    <n v="182"/>
    <b v="1"/>
    <s v="film &amp; video/television"/>
    <n v="1.1016142857142857"/>
    <n v="42.369780219780218"/>
    <x v="0"/>
    <s v="televisio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06:33:19"/>
    <x v="365"/>
    <b v="0"/>
    <n v="182"/>
    <b v="1"/>
    <s v="film &amp; video/television"/>
    <n v="1.0397333333333334"/>
    <n v="85.692307692307693"/>
    <x v="0"/>
    <s v="televisio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1:01:58"/>
    <x v="366"/>
    <b v="0"/>
    <n v="182"/>
    <b v="1"/>
    <s v="film &amp; video/television"/>
    <n v="1.013157894736842"/>
    <n v="211.53846153846155"/>
    <x v="0"/>
    <s v="television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4-30T20:59:00"/>
    <x v="367"/>
    <b v="0"/>
    <n v="182"/>
    <b v="1"/>
    <s v="film &amp; video/television"/>
    <n v="1.033501"/>
    <n v="56.785769230769233"/>
    <x v="0"/>
    <s v="television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05:32:02"/>
    <x v="368"/>
    <b v="0"/>
    <n v="182"/>
    <b v="1"/>
    <s v="film &amp; video/television"/>
    <n v="1.04112"/>
    <n v="71.505494505494511"/>
    <x v="0"/>
    <s v="television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05:14:29"/>
    <x v="369"/>
    <b v="0"/>
    <n v="182"/>
    <b v="1"/>
    <s v="film &amp; video/television"/>
    <n v="1.1015569230769231"/>
    <n v="39.341318681318683"/>
    <x v="0"/>
    <s v="televis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1:05:00"/>
    <x v="370"/>
    <b v="0"/>
    <n v="182"/>
    <b v="1"/>
    <s v="film &amp; video/television"/>
    <n v="1.2202"/>
    <n v="167.6098901098901"/>
    <x v="0"/>
    <s v="television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0:25:39"/>
    <x v="371"/>
    <b v="0"/>
    <n v="182"/>
    <b v="1"/>
    <s v="film &amp; video/television"/>
    <n v="1.1416866666666667"/>
    <n v="940.95054945054949"/>
    <x v="0"/>
    <s v="television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08:00:00"/>
    <x v="372"/>
    <b v="0"/>
    <n v="182"/>
    <b v="1"/>
    <s v="film &amp; video/television"/>
    <n v="1.2533333333333334"/>
    <n v="2.0659340659340661"/>
    <x v="0"/>
    <s v="television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13:53:18"/>
    <x v="373"/>
    <b v="0"/>
    <n v="182"/>
    <b v="1"/>
    <s v="film &amp; video/television"/>
    <n v="1.0666666666666667"/>
    <n v="43.956043956043956"/>
    <x v="0"/>
    <s v="televisio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13:20:31"/>
    <x v="374"/>
    <b v="0"/>
    <n v="182"/>
    <b v="1"/>
    <s v="film &amp; video/television"/>
    <n v="1.3065"/>
    <n v="43.071428571428569"/>
    <x v="0"/>
    <s v="televis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09:18:00"/>
    <x v="375"/>
    <b v="0"/>
    <n v="182"/>
    <b v="1"/>
    <s v="film &amp; video/television"/>
    <n v="1.2"/>
    <n v="3.2967032967032965"/>
    <x v="0"/>
    <s v="televis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02:51:56"/>
    <x v="376"/>
    <b v="0"/>
    <n v="182"/>
    <b v="1"/>
    <s v="film &amp; video/television"/>
    <n v="1.0595918367346939"/>
    <n v="14.263736263736265"/>
    <x v="0"/>
    <s v="televis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3T23:01:00"/>
    <x v="377"/>
    <b v="0"/>
    <n v="182"/>
    <b v="1"/>
    <s v="film &amp; video/television"/>
    <n v="1.1439999999999999"/>
    <n v="75.428571428571431"/>
    <x v="0"/>
    <s v="television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15:52:00"/>
    <x v="378"/>
    <b v="0"/>
    <n v="182"/>
    <b v="1"/>
    <s v="film &amp; video/television"/>
    <n v="1.1176666666666666"/>
    <n v="18.423076923076923"/>
    <x v="0"/>
    <s v="televisio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08:31:12"/>
    <x v="379"/>
    <b v="0"/>
    <n v="182"/>
    <b v="1"/>
    <s v="film &amp; video/television"/>
    <n v="1.1608000000000001"/>
    <n v="95.670329670329664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09:16:32"/>
    <x v="380"/>
    <b v="0"/>
    <n v="182"/>
    <b v="1"/>
    <s v="film &amp; video/television"/>
    <n v="1.415"/>
    <n v="31.098901098901099"/>
    <x v="0"/>
    <s v="television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29T21:00:00"/>
    <x v="381"/>
    <b v="0"/>
    <n v="182"/>
    <b v="1"/>
    <s v="film &amp; video/television"/>
    <n v="1.0472999999999999"/>
    <n v="143.8598901098901"/>
    <x v="0"/>
    <s v="televisio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09:01:40"/>
    <x v="382"/>
    <b v="0"/>
    <n v="182"/>
    <b v="1"/>
    <s v="film &amp; video/television"/>
    <n v="2.5583333333333331"/>
    <n v="8.4340659340659343"/>
    <x v="0"/>
    <s v="televis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8T18:49:19"/>
    <x v="383"/>
    <b v="0"/>
    <n v="182"/>
    <b v="1"/>
    <s v="film &amp; video/television"/>
    <n v="2.0670670670670672"/>
    <n v="11.346153846153847"/>
    <x v="0"/>
    <s v="television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0:45:47"/>
    <x v="384"/>
    <b v="0"/>
    <n v="182"/>
    <b v="1"/>
    <s v="film &amp; video/television"/>
    <n v="1.1210500000000001"/>
    <n v="123.19230769230769"/>
    <x v="0"/>
    <s v="televisio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07:01:41"/>
    <x v="385"/>
    <b v="0"/>
    <n v="182"/>
    <b v="1"/>
    <s v="film &amp; video/television"/>
    <n v="1.05982"/>
    <n v="145.57967032967034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14:49:51"/>
    <x v="386"/>
    <b v="0"/>
    <n v="182"/>
    <b v="1"/>
    <s v="film &amp; video/television"/>
    <n v="1.0016666666666667"/>
    <n v="3.302197802197802"/>
    <x v="0"/>
    <s v="television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4T22:00:00"/>
    <x v="387"/>
    <b v="0"/>
    <n v="182"/>
    <b v="1"/>
    <s v="film &amp; video/television"/>
    <n v="2.1398947368421051"/>
    <n v="446.79120879120882"/>
    <x v="0"/>
    <s v="television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7T17:49:40"/>
    <x v="388"/>
    <b v="0"/>
    <n v="182"/>
    <b v="1"/>
    <s v="film &amp; video/television"/>
    <n v="1.2616000000000001"/>
    <n v="34.659340659340657"/>
    <x v="0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14:59:00"/>
    <x v="389"/>
    <b v="0"/>
    <n v="182"/>
    <b v="1"/>
    <s v="film &amp; video/television"/>
    <n v="1.8153547058823529"/>
    <n v="678.26439560439553"/>
    <x v="0"/>
    <s v="television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7T16:52:52"/>
    <x v="390"/>
    <b v="0"/>
    <n v="182"/>
    <b v="1"/>
    <s v="film &amp; video/television"/>
    <n v="1"/>
    <n v="5.4945054945054945"/>
    <x v="0"/>
    <s v="television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7T16:59:00"/>
    <x v="391"/>
    <b v="0"/>
    <n v="182"/>
    <b v="1"/>
    <s v="film &amp; video/television"/>
    <n v="1.0061"/>
    <n v="110.56043956043956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7T19:00:00"/>
    <x v="392"/>
    <b v="0"/>
    <n v="182"/>
    <b v="1"/>
    <s v="film &amp; video/television"/>
    <n v="1.009027027027027"/>
    <n v="102.56593406593407"/>
    <x v="0"/>
    <s v="television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09:00:52"/>
    <x v="393"/>
    <b v="0"/>
    <n v="182"/>
    <b v="1"/>
    <s v="film &amp; video/television"/>
    <n v="1.10446"/>
    <n v="303.42307692307691"/>
    <x v="0"/>
    <s v="televis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0:38:02"/>
    <x v="394"/>
    <b v="0"/>
    <n v="182"/>
    <b v="1"/>
    <s v="film &amp; video/television"/>
    <n v="1.118936170212766"/>
    <n v="28.895604395604394"/>
    <x v="0"/>
    <s v="televis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13:32:00"/>
    <x v="395"/>
    <b v="0"/>
    <n v="182"/>
    <b v="1"/>
    <s v="film &amp; video/television"/>
    <n v="1.0804450000000001"/>
    <n v="59.365109890109892"/>
    <x v="0"/>
    <s v="television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05:33:26"/>
    <x v="396"/>
    <b v="0"/>
    <n v="182"/>
    <b v="1"/>
    <s v="film &amp; video/television"/>
    <n v="1.0666666666666667"/>
    <n v="87.912087912087912"/>
    <x v="0"/>
    <s v="televis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8-31T19:44:00"/>
    <x v="397"/>
    <b v="0"/>
    <n v="182"/>
    <b v="1"/>
    <s v="film &amp; video/television"/>
    <n v="1.0390027322404372"/>
    <n v="71.04038461538461"/>
    <x v="0"/>
    <s v="television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1:02:06"/>
    <x v="398"/>
    <b v="0"/>
    <n v="182"/>
    <b v="1"/>
    <s v="film &amp; video/television"/>
    <n v="1.2516"/>
    <n v="51.57692307692308"/>
    <x v="0"/>
    <s v="television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04:00:00"/>
    <x v="399"/>
    <b v="0"/>
    <n v="182"/>
    <b v="1"/>
    <s v="film &amp; video/television"/>
    <n v="1.0680499999999999"/>
    <n v="117.36813186813187"/>
    <x v="0"/>
    <s v="television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6T19:30:00"/>
    <x v="400"/>
    <b v="0"/>
    <n v="182"/>
    <b v="1"/>
    <s v="film &amp; video/television"/>
    <n v="1.1230249999999999"/>
    <n v="61.704670329670328"/>
    <x v="0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12:12:50"/>
    <x v="401"/>
    <b v="0"/>
    <n v="182"/>
    <b v="1"/>
    <s v="film &amp; video/television"/>
    <n v="1.0381199999999999"/>
    <n v="285.19780219780222"/>
    <x v="0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05:56:57"/>
    <x v="402"/>
    <b v="0"/>
    <n v="182"/>
    <b v="1"/>
    <s v="film &amp; video/television"/>
    <n v="1.4165000000000001"/>
    <n v="15.565934065934066"/>
    <x v="0"/>
    <s v="television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09T23:08:00"/>
    <x v="403"/>
    <b v="0"/>
    <n v="182"/>
    <b v="1"/>
    <s v="film &amp; video/television"/>
    <n v="1.0526"/>
    <n v="28.917582417582416"/>
    <x v="0"/>
    <s v="televisio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15:04:00"/>
    <x v="404"/>
    <b v="0"/>
    <n v="182"/>
    <b v="1"/>
    <s v="film &amp; video/television"/>
    <n v="1.0309142857142857"/>
    <n v="198.25274725274724"/>
    <x v="0"/>
    <s v="televisio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5T18:02:19"/>
    <x v="405"/>
    <b v="0"/>
    <n v="182"/>
    <b v="1"/>
    <s v="film &amp; video/television"/>
    <n v="1.0765957446808512"/>
    <n v="16.681318681318682"/>
    <x v="0"/>
    <s v="television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8T21:59:00"/>
    <x v="406"/>
    <b v="0"/>
    <n v="182"/>
    <b v="1"/>
    <s v="film &amp; video/television"/>
    <n v="1.0770464285714285"/>
    <n v="16.569945054945055"/>
    <x v="0"/>
    <s v="television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13:54:10"/>
    <x v="407"/>
    <b v="0"/>
    <n v="182"/>
    <b v="1"/>
    <s v="film &amp; video/television"/>
    <n v="1.0155000000000001"/>
    <n v="11.159340659340659"/>
    <x v="0"/>
    <s v="television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0:39:50"/>
    <x v="408"/>
    <b v="0"/>
    <n v="182"/>
    <b v="1"/>
    <s v="film &amp; video/television"/>
    <n v="1.0143766666666667"/>
    <n v="33.440989010989014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12:42:24"/>
    <x v="409"/>
    <b v="0"/>
    <n v="182"/>
    <b v="1"/>
    <s v="film &amp; video/television"/>
    <n v="1.3680000000000001"/>
    <n v="3.7582417582417582"/>
    <x v="0"/>
    <s v="televis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15:33:17"/>
    <x v="410"/>
    <b v="0"/>
    <n v="182"/>
    <b v="1"/>
    <s v="film &amp; video/television"/>
    <n v="1.2829999999999999"/>
    <n v="7.0494505494505493"/>
    <x v="0"/>
    <s v="television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1T21:00:00"/>
    <x v="411"/>
    <b v="0"/>
    <n v="182"/>
    <b v="1"/>
    <s v="film &amp; video/television"/>
    <n v="1.0105"/>
    <n v="166.56593406593407"/>
    <x v="0"/>
    <s v="television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09:49:38"/>
    <x v="412"/>
    <b v="0"/>
    <n v="182"/>
    <b v="1"/>
    <s v="film &amp; video/television"/>
    <n v="1.2684"/>
    <n v="17.423076923076923"/>
    <x v="0"/>
    <s v="television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13:03:31"/>
    <x v="413"/>
    <b v="0"/>
    <n v="182"/>
    <b v="1"/>
    <s v="film &amp; video/television"/>
    <n v="1.0508593749999999"/>
    <n v="73.906593406593402"/>
    <x v="0"/>
    <s v="televisio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1T17:31:05"/>
    <x v="414"/>
    <b v="0"/>
    <n v="182"/>
    <b v="1"/>
    <s v="film &amp; video/television"/>
    <n v="1.0285405405405406"/>
    <n v="104.54945054945055"/>
    <x v="0"/>
    <s v="televis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04:00:00"/>
    <x v="415"/>
    <b v="0"/>
    <n v="182"/>
    <b v="1"/>
    <s v="film &amp; video/television"/>
    <n v="1.0214714285714286"/>
    <n v="7.8574725274725274"/>
    <x v="0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1:30:31"/>
    <x v="416"/>
    <b v="0"/>
    <n v="182"/>
    <b v="1"/>
    <s v="film &amp; video/television"/>
    <n v="1.2021700000000002"/>
    <n v="6.6053296703296711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7T20:33:00"/>
    <x v="417"/>
    <b v="0"/>
    <n v="182"/>
    <b v="1"/>
    <s v="film &amp; video/television"/>
    <n v="1.0024761904761905"/>
    <n v="57.835164835164832"/>
    <x v="0"/>
    <s v="television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2T22:46:37"/>
    <x v="418"/>
    <b v="0"/>
    <n v="182"/>
    <b v="1"/>
    <s v="film &amp; video/television"/>
    <n v="1.0063392857142857"/>
    <n v="123.85714285714286"/>
    <x v="0"/>
    <s v="televisio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12:13:07"/>
    <x v="419"/>
    <b v="0"/>
    <n v="182"/>
    <b v="1"/>
    <s v="film &amp; video/television"/>
    <n v="1.004375"/>
    <n v="44.14835164835165"/>
    <x v="0"/>
    <s v="televis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3T20:40:31"/>
    <x v="420"/>
    <b v="0"/>
    <n v="182"/>
    <b v="1"/>
    <s v="film &amp; video/television"/>
    <n v="4.3939393939393936E-3"/>
    <n v="7.9670329670329665E-2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03:47:36"/>
    <x v="421"/>
    <b v="0"/>
    <n v="182"/>
    <b v="1"/>
    <s v="film &amp; video/television"/>
    <n v="2.0066666666666667E-2"/>
    <n v="1.6538461538461537"/>
    <x v="0"/>
    <s v="televis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0T22:14:57"/>
    <x v="422"/>
    <b v="0"/>
    <n v="182"/>
    <b v="1"/>
    <s v="film &amp; video/television"/>
    <n v="1.0749999999999999E-2"/>
    <n v="2.3626373626373627"/>
    <x v="0"/>
    <s v="televis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14:13:50"/>
    <x v="423"/>
    <b v="0"/>
    <n v="182"/>
    <b v="1"/>
    <s v="film &amp; video/television"/>
    <n v="7.6499999999999997E-3"/>
    <n v="0.84065934065934067"/>
    <x v="0"/>
    <s v="televis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0:01:39"/>
    <x v="424"/>
    <b v="0"/>
    <n v="182"/>
    <b v="1"/>
    <s v="film &amp; video/television"/>
    <n v="6.7966666666666675E-2"/>
    <n v="1.1203296703296703"/>
    <x v="0"/>
    <s v="televis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13:40:04"/>
    <x v="425"/>
    <b v="0"/>
    <n v="182"/>
    <b v="1"/>
    <s v="film &amp; video/television"/>
    <n v="1.2E-4"/>
    <n v="3.2967032967032968E-2"/>
    <x v="0"/>
    <s v="televis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09:05:14"/>
    <x v="426"/>
    <b v="0"/>
    <n v="182"/>
    <b v="1"/>
    <s v="film &amp; video/television"/>
    <n v="1.3299999999999999E-2"/>
    <n v="0.73076923076923073"/>
    <x v="0"/>
    <s v="televis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0:59:00"/>
    <x v="427"/>
    <b v="0"/>
    <n v="182"/>
    <b v="1"/>
    <s v="film &amp; video/television"/>
    <n v="0"/>
    <n v="0"/>
    <x v="0"/>
    <s v="televis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14:00:00"/>
    <x v="428"/>
    <b v="0"/>
    <n v="182"/>
    <b v="1"/>
    <s v="film &amp; video/television"/>
    <n v="5.6333333333333332E-2"/>
    <n v="3.7142857142857144"/>
    <x v="0"/>
    <s v="televis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6T20:59:00"/>
    <x v="429"/>
    <b v="0"/>
    <n v="182"/>
    <b v="1"/>
    <s v="film &amp; video/television"/>
    <n v="0"/>
    <n v="0"/>
    <x v="0"/>
    <s v="televis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0T18:34:27"/>
    <x v="430"/>
    <b v="0"/>
    <n v="182"/>
    <b v="1"/>
    <s v="film &amp; video/television"/>
    <n v="2.4E-2"/>
    <n v="0.13186813186813187"/>
    <x v="0"/>
    <s v="televis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12:54:43"/>
    <x v="431"/>
    <b v="0"/>
    <n v="182"/>
    <b v="1"/>
    <s v="film &amp; video/television"/>
    <n v="0.13833333333333334"/>
    <n v="2.2802197802197801"/>
    <x v="0"/>
    <s v="televis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09:26:21"/>
    <x v="432"/>
    <b v="0"/>
    <n v="182"/>
    <b v="1"/>
    <s v="film &amp; video/television"/>
    <n v="9.5000000000000001E-2"/>
    <n v="3.1318681318681318"/>
    <x v="0"/>
    <s v="televis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07:07:02"/>
    <x v="433"/>
    <b v="0"/>
    <n v="182"/>
    <b v="1"/>
    <s v="film &amp; video/television"/>
    <n v="0"/>
    <n v="0"/>
    <x v="0"/>
    <s v="televis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13:01:42"/>
    <x v="434"/>
    <b v="0"/>
    <n v="182"/>
    <b v="1"/>
    <s v="film &amp; video/television"/>
    <n v="0.05"/>
    <n v="0.68681318681318682"/>
    <x v="0"/>
    <s v="televis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09:56:20"/>
    <x v="435"/>
    <b v="0"/>
    <n v="182"/>
    <b v="1"/>
    <s v="film &amp; video/television"/>
    <n v="2.7272727272727273E-5"/>
    <n v="1.6483516483516484E-2"/>
    <x v="0"/>
    <s v="televis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0:41:53"/>
    <x v="436"/>
    <b v="0"/>
    <n v="182"/>
    <b v="1"/>
    <s v="film &amp; video/television"/>
    <n v="0"/>
    <n v="0"/>
    <x v="0"/>
    <s v="televis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7T23:38:46"/>
    <x v="437"/>
    <b v="0"/>
    <n v="182"/>
    <b v="1"/>
    <s v="film &amp; video/television"/>
    <n v="0"/>
    <n v="0"/>
    <x v="0"/>
    <s v="televis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7T23:15:58"/>
    <x v="438"/>
    <b v="0"/>
    <n v="182"/>
    <b v="1"/>
    <s v="film &amp; video/television"/>
    <n v="9.3799999999999994E-2"/>
    <n v="10.307692307692308"/>
    <x v="0"/>
    <s v="televis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0:16:58"/>
    <x v="439"/>
    <b v="0"/>
    <n v="182"/>
    <b v="1"/>
    <s v="film &amp; video/television"/>
    <n v="0"/>
    <n v="0"/>
    <x v="0"/>
    <s v="televis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14:39:13"/>
    <x v="440"/>
    <b v="0"/>
    <n v="182"/>
    <b v="1"/>
    <s v="film &amp; video/television"/>
    <n v="1E-3"/>
    <n v="2.7472527472527472E-2"/>
    <x v="0"/>
    <s v="televis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1:03:16"/>
    <x v="441"/>
    <b v="0"/>
    <n v="182"/>
    <b v="1"/>
    <s v="film &amp; video/television"/>
    <n v="0"/>
    <n v="0"/>
    <x v="0"/>
    <s v="television"/>
  </r>
  <r>
    <n v="442"/>
    <s v="The Paranormal Idiot"/>
    <s v="Doomsday is here"/>
    <n v="17000"/>
    <n v="6691"/>
    <x v="2"/>
    <s v="US"/>
    <s v="USD"/>
    <n v="1424380783"/>
    <n v="1421788783"/>
    <d v="2015-02-19T13:19:43"/>
    <x v="442"/>
    <b v="0"/>
    <n v="182"/>
    <b v="1"/>
    <s v="film &amp; video/television"/>
    <n v="0.39358823529411763"/>
    <n v="36.763736263736263"/>
    <x v="0"/>
    <s v="televis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09T16:21:41"/>
    <x v="443"/>
    <b v="0"/>
    <n v="182"/>
    <b v="1"/>
    <s v="film &amp; video/television"/>
    <n v="1E-3"/>
    <n v="5.4945054945054944E-2"/>
    <x v="0"/>
    <s v="televis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13:46:01"/>
    <x v="444"/>
    <b v="0"/>
    <n v="182"/>
    <b v="1"/>
    <s v="film &amp; video/television"/>
    <n v="0.05"/>
    <n v="0.27472527472527475"/>
    <x v="0"/>
    <s v="televis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0:02:55"/>
    <x v="445"/>
    <b v="0"/>
    <n v="182"/>
    <b v="1"/>
    <s v="film &amp; video/television"/>
    <n v="3.3333333333333335E-5"/>
    <n v="1.098901098901099E-2"/>
    <x v="0"/>
    <s v="televis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3T18:00:20"/>
    <x v="446"/>
    <b v="0"/>
    <n v="182"/>
    <b v="1"/>
    <s v="film &amp; video/television"/>
    <n v="7.2952380952380949E-2"/>
    <n v="4.2087912087912089"/>
    <x v="0"/>
    <s v="televis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04:19:23"/>
    <x v="447"/>
    <b v="0"/>
    <n v="182"/>
    <b v="1"/>
    <s v="film &amp; video/television"/>
    <n v="1.6666666666666666E-4"/>
    <n v="2.7472527472527472E-2"/>
    <x v="0"/>
    <s v="televis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0:11:35"/>
    <x v="448"/>
    <b v="0"/>
    <n v="182"/>
    <b v="1"/>
    <s v="film &amp; video/television"/>
    <n v="3.2804E-2"/>
    <n v="0.45060439560439564"/>
    <x v="0"/>
    <s v="televis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05:38:05"/>
    <x v="449"/>
    <b v="0"/>
    <n v="182"/>
    <b v="1"/>
    <s v="film &amp; video/television"/>
    <n v="2.2499999999999999E-2"/>
    <n v="0.24725274725274726"/>
    <x v="0"/>
    <s v="televis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14:43:20"/>
    <x v="450"/>
    <b v="0"/>
    <n v="182"/>
    <b v="1"/>
    <s v="film &amp; video/television"/>
    <n v="7.92E-3"/>
    <n v="2.1758241758241756"/>
    <x v="0"/>
    <s v="televis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09:09:51"/>
    <x v="451"/>
    <b v="0"/>
    <n v="182"/>
    <b v="1"/>
    <s v="film &amp; video/television"/>
    <n v="0"/>
    <n v="0"/>
    <x v="0"/>
    <s v="televis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08:53:35"/>
    <x v="452"/>
    <b v="0"/>
    <n v="182"/>
    <b v="1"/>
    <s v="film &amp; video/television"/>
    <n v="0.64"/>
    <n v="2.6373626373626373"/>
    <x v="0"/>
    <s v="televis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1:47:59"/>
    <x v="453"/>
    <b v="0"/>
    <n v="182"/>
    <b v="1"/>
    <s v="film &amp; video/television"/>
    <n v="2.740447957839262E-4"/>
    <n v="0.14285714285714285"/>
    <x v="0"/>
    <s v="televis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05:14:00"/>
    <x v="454"/>
    <b v="0"/>
    <n v="182"/>
    <b v="1"/>
    <s v="film &amp; video/television"/>
    <n v="8.2000000000000007E-3"/>
    <n v="0.45054945054945056"/>
    <x v="0"/>
    <s v="televis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6T16:31:00"/>
    <x v="455"/>
    <b v="0"/>
    <n v="182"/>
    <b v="1"/>
    <s v="film &amp; video/television"/>
    <n v="6.9230769230769226E-4"/>
    <n v="0.24725274725274726"/>
    <x v="0"/>
    <s v="televis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1T19:59:00"/>
    <x v="456"/>
    <b v="0"/>
    <n v="182"/>
    <b v="1"/>
    <s v="film &amp; video/television"/>
    <n v="6.8631863186318634E-3"/>
    <n v="0.33516483516483514"/>
    <x v="0"/>
    <s v="televis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0:25:12"/>
    <x v="457"/>
    <b v="0"/>
    <n v="182"/>
    <b v="1"/>
    <s v="film &amp; video/television"/>
    <n v="0"/>
    <n v="0"/>
    <x v="0"/>
    <s v="televis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08:47:40"/>
    <x v="458"/>
    <b v="0"/>
    <n v="182"/>
    <b v="1"/>
    <s v="film &amp; video/television"/>
    <n v="8.2100000000000006E-2"/>
    <n v="4.5109890109890109"/>
    <x v="0"/>
    <s v="televis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08:22:07"/>
    <x v="459"/>
    <b v="0"/>
    <n v="182"/>
    <b v="1"/>
    <s v="film &amp; video/television"/>
    <n v="6.4102564102564103E-4"/>
    <n v="0.13736263736263737"/>
    <x v="0"/>
    <s v="televis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5-31T20:00:00"/>
    <x v="460"/>
    <b v="0"/>
    <n v="182"/>
    <b v="1"/>
    <s v="film &amp; video/television"/>
    <n v="2.9411764705882353E-3"/>
    <n v="0.13736263736263737"/>
    <x v="0"/>
    <s v="televis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12:19:27"/>
    <x v="461"/>
    <b v="0"/>
    <n v="182"/>
    <b v="1"/>
    <s v="film &amp; video/television"/>
    <n v="0"/>
    <n v="0"/>
    <x v="0"/>
    <s v="televis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09T19:02:21"/>
    <x v="462"/>
    <b v="0"/>
    <n v="182"/>
    <b v="1"/>
    <s v="film &amp; video/television"/>
    <n v="0"/>
    <n v="0"/>
    <x v="0"/>
    <s v="televis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09:02:33"/>
    <x v="463"/>
    <b v="0"/>
    <n v="182"/>
    <b v="1"/>
    <s v="film &amp; video/television"/>
    <n v="2.2727272727272728E-2"/>
    <n v="6.8681318681318677"/>
    <x v="0"/>
    <s v="televis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12:22:15"/>
    <x v="464"/>
    <b v="0"/>
    <n v="182"/>
    <b v="1"/>
    <s v="film &amp; video/television"/>
    <n v="9.9009900990099011E-4"/>
    <n v="5.4945054945054949E-3"/>
    <x v="0"/>
    <s v="televis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6T18:52:54"/>
    <x v="465"/>
    <b v="0"/>
    <n v="182"/>
    <b v="1"/>
    <s v="film &amp; video/television"/>
    <n v="0.26953125"/>
    <n v="0.75824175824175821"/>
    <x v="0"/>
    <s v="televis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14:37:44"/>
    <x v="466"/>
    <b v="0"/>
    <n v="182"/>
    <b v="1"/>
    <s v="film &amp; video/television"/>
    <n v="7.6E-3"/>
    <n v="0.4175824175824176"/>
    <x v="0"/>
    <s v="televis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08:18:54"/>
    <x v="467"/>
    <b v="0"/>
    <n v="182"/>
    <b v="1"/>
    <s v="film &amp; video/television"/>
    <n v="0.21575"/>
    <n v="23.708791208791208"/>
    <x v="0"/>
    <s v="televis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0T19:51:05"/>
    <x v="468"/>
    <b v="0"/>
    <n v="182"/>
    <b v="1"/>
    <s v="film &amp; video/television"/>
    <n v="0"/>
    <n v="0"/>
    <x v="0"/>
    <s v="televis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15:45:24"/>
    <x v="469"/>
    <b v="0"/>
    <n v="182"/>
    <b v="1"/>
    <s v="film &amp; video/television"/>
    <n v="0"/>
    <n v="0"/>
    <x v="0"/>
    <s v="televis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5T20:00:00"/>
    <x v="470"/>
    <b v="0"/>
    <n v="182"/>
    <b v="1"/>
    <s v="film &amp; video/television"/>
    <n v="1.0200000000000001E-2"/>
    <n v="0.28021978021978022"/>
    <x v="0"/>
    <s v="televis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08:19:39"/>
    <x v="471"/>
    <b v="0"/>
    <n v="182"/>
    <b v="1"/>
    <s v="film &amp; video/television"/>
    <n v="0.11892727272727273"/>
    <n v="35.939560439560438"/>
    <x v="0"/>
    <s v="televis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14:08:38"/>
    <x v="472"/>
    <b v="0"/>
    <n v="182"/>
    <b v="1"/>
    <s v="film &amp; video/television"/>
    <n v="0.17624999999999999"/>
    <n v="0.77472527472527475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08:45:19"/>
    <x v="473"/>
    <b v="0"/>
    <n v="182"/>
    <b v="1"/>
    <s v="film &amp; video/television"/>
    <n v="2.87E-2"/>
    <n v="4.7307692307692308"/>
    <x v="0"/>
    <s v="televis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6T23:53:49"/>
    <x v="474"/>
    <b v="0"/>
    <n v="182"/>
    <b v="1"/>
    <s v="film &amp; video/television"/>
    <n v="3.0303030303030303E-4"/>
    <n v="5.4945054945054949E-3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5T18:04:03"/>
    <x v="475"/>
    <b v="0"/>
    <n v="182"/>
    <b v="1"/>
    <s v="film &amp; video/television"/>
    <n v="0"/>
    <n v="0"/>
    <x v="0"/>
    <s v="televis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2T19:59:00"/>
    <x v="476"/>
    <b v="0"/>
    <n v="182"/>
    <b v="1"/>
    <s v="film &amp; video/television"/>
    <n v="2.2302681818181819E-2"/>
    <n v="26.959285714285716"/>
    <x v="0"/>
    <s v="televis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12:02:14"/>
    <x v="477"/>
    <b v="0"/>
    <n v="182"/>
    <b v="1"/>
    <s v="film &amp; video/television"/>
    <n v="0"/>
    <n v="0"/>
    <x v="0"/>
    <s v="televis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12:51:49"/>
    <x v="478"/>
    <b v="0"/>
    <n v="182"/>
    <b v="1"/>
    <s v="film &amp; video/television"/>
    <n v="0"/>
    <n v="0"/>
    <x v="0"/>
    <s v="televis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02:47:15"/>
    <x v="479"/>
    <b v="0"/>
    <n v="182"/>
    <b v="1"/>
    <s v="film &amp; video/television"/>
    <n v="0.3256"/>
    <n v="26.835164835164836"/>
    <x v="0"/>
    <s v="televis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04:00:15"/>
    <x v="480"/>
    <b v="0"/>
    <n v="182"/>
    <b v="1"/>
    <s v="film &amp; video/television"/>
    <n v="0.19409999999999999"/>
    <n v="42.659340659340657"/>
    <x v="0"/>
    <s v="televis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08:08:09"/>
    <x v="481"/>
    <b v="0"/>
    <n v="182"/>
    <b v="1"/>
    <s v="film &amp; video/television"/>
    <n v="6.0999999999999999E-2"/>
    <n v="10.054945054945055"/>
    <x v="0"/>
    <s v="televis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06:34:00"/>
    <x v="482"/>
    <b v="0"/>
    <n v="182"/>
    <b v="1"/>
    <s v="film &amp; video/television"/>
    <n v="1E-3"/>
    <n v="5.4945054945054944E-2"/>
    <x v="0"/>
    <s v="televis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8T20:44:32"/>
    <x v="483"/>
    <b v="0"/>
    <n v="182"/>
    <b v="1"/>
    <s v="film &amp; video/television"/>
    <n v="0.502"/>
    <n v="41.373626373626372"/>
    <x v="0"/>
    <s v="televis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15:32:52"/>
    <x v="484"/>
    <b v="0"/>
    <n v="182"/>
    <b v="1"/>
    <s v="film &amp; video/television"/>
    <n v="1.8625E-3"/>
    <n v="0.81868131868131866"/>
    <x v="0"/>
    <s v="televis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04:08:19"/>
    <x v="485"/>
    <b v="0"/>
    <n v="182"/>
    <b v="1"/>
    <s v="film &amp; video/television"/>
    <n v="0.21906971229845085"/>
    <n v="45.686868131868131"/>
    <x v="0"/>
    <s v="televis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14:37:19"/>
    <x v="486"/>
    <b v="0"/>
    <n v="182"/>
    <b v="1"/>
    <s v="film &amp; video/television"/>
    <n v="9.0909090909090904E-5"/>
    <n v="0.27472527472527475"/>
    <x v="0"/>
    <s v="televis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07:16:34"/>
    <x v="487"/>
    <b v="0"/>
    <n v="182"/>
    <b v="1"/>
    <s v="film &amp; video/television"/>
    <n v="0"/>
    <n v="0"/>
    <x v="0"/>
    <s v="televis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8T17:18:20"/>
    <x v="488"/>
    <b v="0"/>
    <n v="182"/>
    <b v="1"/>
    <s v="film &amp; video/television"/>
    <n v="0"/>
    <n v="0"/>
    <x v="0"/>
    <s v="televis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03:33:00"/>
    <x v="489"/>
    <b v="0"/>
    <n v="182"/>
    <b v="1"/>
    <s v="film &amp; video/television"/>
    <n v="2.8667813379201833E-3"/>
    <n v="1.1813186813186813"/>
    <x v="0"/>
    <s v="television"/>
  </r>
  <r>
    <n v="490"/>
    <s v="PROJECT IS CANCELLED"/>
    <s v="Cancelled"/>
    <n v="1000"/>
    <n v="0"/>
    <x v="2"/>
    <s v="US"/>
    <s v="USD"/>
    <n v="1345677285"/>
    <n v="1343085285"/>
    <d v="2012-08-22T15:14:45"/>
    <x v="490"/>
    <b v="0"/>
    <n v="182"/>
    <b v="1"/>
    <s v="film &amp; video/television"/>
    <n v="0"/>
    <n v="0"/>
    <x v="0"/>
    <s v="televis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15:34:59"/>
    <x v="491"/>
    <b v="0"/>
    <n v="182"/>
    <b v="1"/>
    <s v="film &amp; video/television"/>
    <n v="0"/>
    <n v="0"/>
    <x v="0"/>
    <s v="televis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2T16:50:30"/>
    <x v="492"/>
    <b v="0"/>
    <n v="182"/>
    <b v="1"/>
    <s v="film &amp; video/television"/>
    <n v="0"/>
    <n v="0"/>
    <x v="0"/>
    <s v="televis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09:25:38"/>
    <x v="493"/>
    <b v="0"/>
    <n v="182"/>
    <b v="1"/>
    <s v="film &amp; video/television"/>
    <n v="0"/>
    <n v="0"/>
    <x v="0"/>
    <s v="televis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2T19:00:00"/>
    <x v="494"/>
    <b v="0"/>
    <n v="182"/>
    <b v="1"/>
    <s v="film &amp; video/television"/>
    <n v="1.5499999999999999E-3"/>
    <n v="0.17032967032967034"/>
    <x v="0"/>
    <s v="televis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1:51:45"/>
    <x v="495"/>
    <b v="0"/>
    <n v="182"/>
    <b v="1"/>
    <s v="film &amp; video/television"/>
    <n v="0"/>
    <n v="0"/>
    <x v="0"/>
    <s v="televis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14:21:14"/>
    <x v="496"/>
    <b v="0"/>
    <n v="182"/>
    <b v="1"/>
    <s v="film &amp; video/television"/>
    <n v="1.6666666666666667E-5"/>
    <n v="5.4945054945054949E-3"/>
    <x v="0"/>
    <s v="television"/>
  </r>
  <r>
    <n v="497"/>
    <s v="Galaxy Probe Kids"/>
    <s v="live-action/animated series pilot."/>
    <n v="4480"/>
    <n v="30"/>
    <x v="2"/>
    <s v="US"/>
    <s v="USD"/>
    <n v="1419483600"/>
    <n v="1414889665"/>
    <d v="2014-12-24T21:00:00"/>
    <x v="497"/>
    <b v="0"/>
    <n v="182"/>
    <b v="1"/>
    <s v="film &amp; video/television"/>
    <n v="6.6964285714285711E-3"/>
    <n v="0.16483516483516483"/>
    <x v="0"/>
    <s v="televis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0:17:29"/>
    <x v="498"/>
    <b v="0"/>
    <n v="182"/>
    <b v="1"/>
    <s v="film &amp; video/television"/>
    <n v="4.5985132395404561E-2"/>
    <n v="16.450549450549449"/>
    <x v="0"/>
    <s v="televis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12:59:00"/>
    <x v="499"/>
    <b v="0"/>
    <n v="182"/>
    <b v="1"/>
    <s v="film &amp; video/television"/>
    <n v="9.5500000000000002E-2"/>
    <n v="10.494505494505495"/>
    <x v="0"/>
    <s v="televis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14:16:00"/>
    <x v="500"/>
    <b v="0"/>
    <n v="182"/>
    <b v="1"/>
    <s v="film &amp; video/television"/>
    <n v="3.307692307692308E-2"/>
    <n v="1.1813186813186813"/>
    <x v="0"/>
    <s v="televis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8T21:37:31"/>
    <x v="501"/>
    <b v="0"/>
    <n v="182"/>
    <b v="1"/>
    <s v="film &amp; video/television"/>
    <n v="0"/>
    <n v="0"/>
    <x v="0"/>
    <s v="televis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04:17:05"/>
    <x v="502"/>
    <b v="0"/>
    <n v="182"/>
    <b v="1"/>
    <s v="film &amp; video/television"/>
    <n v="1.15E-2"/>
    <n v="1.2637362637362637"/>
    <x v="0"/>
    <s v="televis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04:38:23"/>
    <x v="503"/>
    <b v="0"/>
    <n v="182"/>
    <b v="1"/>
    <s v="film &amp; video/television"/>
    <n v="1.7538461538461537E-2"/>
    <n v="0.62637362637362637"/>
    <x v="0"/>
    <s v="televis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14:36:27"/>
    <x v="504"/>
    <b v="0"/>
    <n v="182"/>
    <b v="1"/>
    <s v="film &amp; video/television"/>
    <n v="1.3673469387755101E-2"/>
    <n v="1.8406593406593406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4T18:21:26"/>
    <x v="505"/>
    <b v="0"/>
    <n v="182"/>
    <b v="1"/>
    <s v="film &amp; video/television"/>
    <n v="4.3333333333333331E-3"/>
    <n v="0.2857142857142857"/>
    <x v="0"/>
    <s v="televis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05:15:20"/>
    <x v="506"/>
    <b v="0"/>
    <n v="182"/>
    <b v="1"/>
    <s v="film &amp; video/television"/>
    <n v="1.25E-3"/>
    <n v="1.3736263736263736"/>
    <x v="0"/>
    <s v="televis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15:00:57"/>
    <x v="507"/>
    <b v="0"/>
    <n v="182"/>
    <b v="1"/>
    <s v="film &amp; video/television"/>
    <n v="3.2000000000000001E-2"/>
    <n v="3.5164835164835164"/>
    <x v="0"/>
    <s v="televis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06:14:00"/>
    <x v="508"/>
    <b v="0"/>
    <n v="182"/>
    <b v="1"/>
    <s v="film &amp; video/television"/>
    <n v="8.0000000000000002E-3"/>
    <n v="2.197802197802198"/>
    <x v="0"/>
    <s v="televis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07:09:30"/>
    <x v="509"/>
    <b v="0"/>
    <n v="182"/>
    <b v="1"/>
    <s v="film &amp; video/television"/>
    <n v="2E-3"/>
    <n v="5.4945054945054944E-2"/>
    <x v="0"/>
    <s v="televis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2-29T20:13:59"/>
    <x v="510"/>
    <b v="0"/>
    <n v="182"/>
    <b v="1"/>
    <s v="film &amp; video/television"/>
    <n v="0"/>
    <n v="0"/>
    <x v="0"/>
    <s v="televis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5T22:16:22"/>
    <x v="511"/>
    <b v="0"/>
    <n v="182"/>
    <b v="1"/>
    <s v="film &amp; video/television"/>
    <n v="0.03"/>
    <n v="0.82417582417582413"/>
    <x v="0"/>
    <s v="televis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0:48:47"/>
    <x v="512"/>
    <b v="0"/>
    <n v="182"/>
    <b v="1"/>
    <s v="film &amp; video/television"/>
    <n v="1.3749999999999999E-3"/>
    <n v="6.043956043956044E-2"/>
    <x v="0"/>
    <s v="televis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4T23:00:00"/>
    <x v="513"/>
    <b v="0"/>
    <n v="182"/>
    <b v="1"/>
    <s v="film &amp; video/television"/>
    <n v="0.13924"/>
    <n v="38.252747252747255"/>
    <x v="0"/>
    <s v="televis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06:44:07"/>
    <x v="514"/>
    <b v="0"/>
    <n v="182"/>
    <b v="1"/>
    <s v="film &amp; video/television"/>
    <n v="3.3333333333333333E-2"/>
    <n v="0.27472527472527475"/>
    <x v="0"/>
    <s v="televis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03:46:41"/>
    <x v="515"/>
    <b v="0"/>
    <n v="182"/>
    <b v="1"/>
    <s v="film &amp; video/television"/>
    <n v="0.25413402061855672"/>
    <n v="135.44505494505495"/>
    <x v="0"/>
    <s v="televis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0:41:20"/>
    <x v="516"/>
    <b v="0"/>
    <n v="182"/>
    <b v="1"/>
    <s v="film &amp; video/television"/>
    <n v="0"/>
    <n v="0"/>
    <x v="0"/>
    <s v="televis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06:46:01"/>
    <x v="517"/>
    <b v="0"/>
    <n v="182"/>
    <b v="1"/>
    <s v="film &amp; video/television"/>
    <n v="1.3666666666666667E-2"/>
    <n v="1.1263736263736264"/>
    <x v="0"/>
    <s v="televis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06:46:00"/>
    <x v="518"/>
    <b v="0"/>
    <n v="182"/>
    <b v="1"/>
    <s v="film &amp; video/television"/>
    <n v="0"/>
    <n v="0"/>
    <x v="0"/>
    <s v="televis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1:23:41"/>
    <x v="519"/>
    <b v="0"/>
    <n v="182"/>
    <b v="1"/>
    <s v="film &amp; video/television"/>
    <n v="0.22881426547787684"/>
    <n v="15.087912087912088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08:51:01"/>
    <x v="520"/>
    <b v="0"/>
    <n v="182"/>
    <b v="1"/>
    <s v="film &amp; video/television"/>
    <n v="1.0209999999999999"/>
    <n v="28.049450549450551"/>
    <x v="0"/>
    <s v="televis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31T20:59:00"/>
    <x v="521"/>
    <b v="0"/>
    <n v="182"/>
    <b v="1"/>
    <s v="film &amp; video/television"/>
    <n v="1.0464"/>
    <n v="28.747252747252748"/>
    <x v="0"/>
    <s v="television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15:58:45"/>
    <x v="522"/>
    <b v="0"/>
    <n v="182"/>
    <b v="1"/>
    <s v="film &amp; video/television"/>
    <n v="1.1466666666666667"/>
    <n v="18.901098901098901"/>
    <x v="0"/>
    <s v="television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0T19:11:16"/>
    <x v="523"/>
    <b v="0"/>
    <n v="182"/>
    <b v="1"/>
    <s v="film &amp; video/television"/>
    <n v="1.206"/>
    <n v="33.131868131868131"/>
    <x v="0"/>
    <s v="television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09:12:49"/>
    <x v="524"/>
    <b v="0"/>
    <n v="182"/>
    <b v="1"/>
    <s v="film &amp; video/television"/>
    <n v="1.0867285714285715"/>
    <n v="20.898626373626374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1:37:21"/>
    <x v="525"/>
    <b v="0"/>
    <n v="182"/>
    <b v="1"/>
    <s v="film &amp; video/television"/>
    <n v="1"/>
    <n v="65.934065934065927"/>
    <x v="0"/>
    <s v="television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09:00:00"/>
    <x v="526"/>
    <b v="0"/>
    <n v="182"/>
    <b v="1"/>
    <s v="film &amp; video/television"/>
    <n v="1.1399999999999999"/>
    <n v="9.395604395604396"/>
    <x v="0"/>
    <s v="televis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08:05:00"/>
    <x v="527"/>
    <b v="0"/>
    <n v="182"/>
    <b v="1"/>
    <s v="film &amp; video/television"/>
    <n v="1.0085"/>
    <n v="55.412087912087912"/>
    <x v="0"/>
    <s v="television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13:20:00"/>
    <x v="528"/>
    <b v="0"/>
    <n v="182"/>
    <b v="1"/>
    <s v="film &amp; video/television"/>
    <n v="1.1565217391304348"/>
    <n v="7.3076923076923075"/>
    <x v="0"/>
    <s v="televis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0T21:00:00"/>
    <x v="529"/>
    <b v="0"/>
    <n v="182"/>
    <b v="1"/>
    <s v="film &amp; video/television"/>
    <n v="1.3041666666666667"/>
    <n v="8.5989010989010985"/>
    <x v="0"/>
    <s v="televisio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3T18:00:00"/>
    <x v="530"/>
    <b v="0"/>
    <n v="182"/>
    <b v="1"/>
    <s v="film &amp; video/television"/>
    <n v="1.0778267254038179"/>
    <n v="20.164835164835164"/>
    <x v="0"/>
    <s v="televis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6T22:59:00"/>
    <x v="531"/>
    <b v="0"/>
    <n v="182"/>
    <b v="1"/>
    <s v="film &amp; video/television"/>
    <n v="1"/>
    <n v="21.978021978021978"/>
    <x v="0"/>
    <s v="television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2T16:10:08"/>
    <x v="532"/>
    <b v="0"/>
    <n v="182"/>
    <b v="1"/>
    <s v="film &amp; video/television"/>
    <n v="1.2324999999999999"/>
    <n v="67.719780219780219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02:26:05"/>
    <x v="533"/>
    <b v="0"/>
    <n v="182"/>
    <b v="1"/>
    <s v="film &amp; video/television"/>
    <n v="1.002"/>
    <n v="11.010989010989011"/>
    <x v="0"/>
    <s v="televis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15:00:00"/>
    <x v="534"/>
    <b v="0"/>
    <n v="182"/>
    <b v="1"/>
    <s v="film &amp; video/television"/>
    <n v="1.0466666666666666"/>
    <n v="86.263736263736263"/>
    <x v="0"/>
    <s v="television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05:05:05"/>
    <x v="535"/>
    <b v="0"/>
    <n v="182"/>
    <b v="1"/>
    <s v="film &amp; video/television"/>
    <n v="1.0249999999999999"/>
    <n v="11.263736263736265"/>
    <x v="0"/>
    <s v="televis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0:00:00"/>
    <x v="536"/>
    <b v="0"/>
    <n v="182"/>
    <b v="1"/>
    <s v="film &amp; video/television"/>
    <n v="1.1825757575757576"/>
    <n v="21.442307692307693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1:26:31"/>
    <x v="537"/>
    <b v="0"/>
    <n v="182"/>
    <b v="1"/>
    <s v="film &amp; video/television"/>
    <n v="1.2050000000000001"/>
    <n v="13.241758241758241"/>
    <x v="0"/>
    <s v="televis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1:04:23"/>
    <x v="538"/>
    <b v="0"/>
    <n v="182"/>
    <b v="1"/>
    <s v="film &amp; video/television"/>
    <n v="3.0242"/>
    <n v="83.082417582417577"/>
    <x v="0"/>
    <s v="televis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4T17:11:47"/>
    <x v="539"/>
    <b v="0"/>
    <n v="182"/>
    <b v="1"/>
    <s v="film &amp; video/television"/>
    <n v="1.00644"/>
    <n v="2.7649450549450552"/>
    <x v="0"/>
    <s v="televis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1:36:46"/>
    <x v="540"/>
    <b v="0"/>
    <n v="182"/>
    <b v="1"/>
    <s v="film &amp; video/television"/>
    <n v="6.666666666666667E-5"/>
    <n v="5.4945054945054949E-3"/>
    <x v="0"/>
    <s v="televisio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8T17:07:14"/>
    <x v="541"/>
    <b v="0"/>
    <n v="182"/>
    <b v="1"/>
    <s v="film &amp; video/television"/>
    <n v="5.5555555555555558E-3"/>
    <n v="0.13736263736263737"/>
    <x v="0"/>
    <s v="televis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08:41:56"/>
    <x v="542"/>
    <b v="0"/>
    <n v="182"/>
    <b v="1"/>
    <s v="film &amp; video/television"/>
    <n v="3.9999999999999998E-6"/>
    <n v="5.4945054945054949E-3"/>
    <x v="0"/>
    <s v="televis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31T18:12:42"/>
    <x v="543"/>
    <b v="0"/>
    <n v="182"/>
    <b v="1"/>
    <s v="film &amp; video/television"/>
    <n v="3.1818181818181819E-3"/>
    <n v="0.38461538461538464"/>
    <x v="0"/>
    <s v="televis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07:46:00"/>
    <x v="544"/>
    <b v="0"/>
    <n v="182"/>
    <b v="1"/>
    <s v="film &amp; video/television"/>
    <n v="1.2E-2"/>
    <n v="3.2967032967032968E-2"/>
    <x v="0"/>
    <s v="televis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07:13:09"/>
    <x v="545"/>
    <b v="0"/>
    <n v="182"/>
    <b v="1"/>
    <s v="film &amp; video/television"/>
    <n v="0.27383999999999997"/>
    <n v="75.230769230769226"/>
    <x v="0"/>
    <s v="televis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08:01:55"/>
    <x v="546"/>
    <b v="0"/>
    <n v="182"/>
    <b v="1"/>
    <s v="film &amp; video/television"/>
    <n v="8.6666666666666663E-4"/>
    <n v="0.2857142857142857"/>
    <x v="0"/>
    <s v="televis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08:42:44"/>
    <x v="547"/>
    <b v="0"/>
    <n v="182"/>
    <b v="1"/>
    <s v="film &amp; video/television"/>
    <n v="0"/>
    <n v="0"/>
    <x v="0"/>
    <s v="televis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13:40:48"/>
    <x v="548"/>
    <b v="0"/>
    <n v="182"/>
    <b v="1"/>
    <s v="film &amp; video/television"/>
    <n v="8.9999999999999998E-4"/>
    <n v="4.9450549450549448E-2"/>
    <x v="0"/>
    <s v="televis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07:17:02"/>
    <x v="549"/>
    <b v="0"/>
    <n v="182"/>
    <b v="1"/>
    <s v="film &amp; video/television"/>
    <n v="2.7199999999999998E-2"/>
    <n v="0.37362637362637363"/>
    <x v="0"/>
    <s v="televis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0T21:00:00"/>
    <x v="550"/>
    <b v="0"/>
    <n v="182"/>
    <b v="1"/>
    <s v="film &amp; video/television"/>
    <n v="7.0000000000000001E-3"/>
    <n v="0.19230769230769232"/>
    <x v="0"/>
    <s v="televis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09:53:00"/>
    <x v="551"/>
    <b v="0"/>
    <n v="182"/>
    <b v="1"/>
    <s v="film &amp; video/television"/>
    <n v="5.0413333333333331E-2"/>
    <n v="20.774725274725274"/>
    <x v="0"/>
    <s v="televisio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06:48:16"/>
    <x v="552"/>
    <b v="0"/>
    <n v="182"/>
    <b v="1"/>
    <s v="film &amp; video/television"/>
    <n v="0"/>
    <n v="0"/>
    <x v="0"/>
    <s v="televisio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0:16:31"/>
    <x v="553"/>
    <b v="0"/>
    <n v="182"/>
    <b v="1"/>
    <s v="film &amp; video/television"/>
    <n v="4.9199999999999999E-3"/>
    <n v="0.67582417582417587"/>
    <x v="0"/>
    <s v="televis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08:26:12"/>
    <x v="554"/>
    <b v="0"/>
    <n v="182"/>
    <b v="1"/>
    <s v="film &amp; video/television"/>
    <n v="0.36589147286821705"/>
    <n v="7.7802197802197801"/>
    <x v="0"/>
    <s v="television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0:29:03"/>
    <x v="555"/>
    <b v="0"/>
    <n v="182"/>
    <b v="1"/>
    <s v="film &amp; video/television"/>
    <n v="0"/>
    <n v="0"/>
    <x v="0"/>
    <s v="television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12:38:37"/>
    <x v="556"/>
    <b v="0"/>
    <n v="182"/>
    <b v="1"/>
    <s v="film &amp; video/television"/>
    <n v="2.5000000000000001E-2"/>
    <n v="1.098901098901099"/>
    <x v="0"/>
    <s v="televis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15:36:43"/>
    <x v="557"/>
    <b v="0"/>
    <n v="182"/>
    <b v="1"/>
    <s v="film &amp; video/television"/>
    <n v="9.1066666666666674E-3"/>
    <n v="7.5054945054945055"/>
    <x v="0"/>
    <s v="televis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12:11:45"/>
    <x v="558"/>
    <b v="0"/>
    <n v="182"/>
    <b v="1"/>
    <s v="film &amp; video/television"/>
    <n v="0"/>
    <n v="0"/>
    <x v="0"/>
    <s v="televis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2T22:47:40"/>
    <x v="559"/>
    <b v="0"/>
    <n v="182"/>
    <b v="1"/>
    <s v="film &amp; video/television"/>
    <n v="2.0833333333333335E-4"/>
    <n v="0.27472527472527475"/>
    <x v="0"/>
    <s v="televisio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0:30:45"/>
    <x v="560"/>
    <b v="0"/>
    <n v="182"/>
    <b v="1"/>
    <s v="film &amp; video/television"/>
    <n v="1.2E-4"/>
    <n v="6.5934065934065936E-2"/>
    <x v="0"/>
    <s v="television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07:48:33"/>
    <x v="561"/>
    <b v="0"/>
    <n v="182"/>
    <b v="1"/>
    <s v="film &amp; video/television"/>
    <n v="3.6666666666666666E-3"/>
    <n v="0.30219780219780218"/>
    <x v="0"/>
    <s v="televis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1:20:15"/>
    <x v="562"/>
    <b v="0"/>
    <n v="182"/>
    <b v="1"/>
    <s v="film &amp; video/television"/>
    <n v="0"/>
    <n v="0"/>
    <x v="0"/>
    <s v="televis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6T17:40:47"/>
    <x v="563"/>
    <b v="0"/>
    <n v="182"/>
    <b v="1"/>
    <s v="film &amp; video/television"/>
    <n v="9.0666666666666662E-4"/>
    <n v="0.37362637362637363"/>
    <x v="0"/>
    <s v="televisio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14:37:55"/>
    <x v="564"/>
    <b v="0"/>
    <n v="182"/>
    <b v="1"/>
    <s v="film &amp; video/television"/>
    <n v="5.5555555555555558E-5"/>
    <n v="5.4945054945054949E-3"/>
    <x v="0"/>
    <s v="television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0:50:49"/>
    <x v="565"/>
    <b v="0"/>
    <n v="182"/>
    <b v="1"/>
    <s v="film &amp; video/television"/>
    <n v="0"/>
    <n v="0"/>
    <x v="0"/>
    <s v="televisio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08:25:33"/>
    <x v="566"/>
    <b v="0"/>
    <n v="182"/>
    <b v="1"/>
    <s v="film &amp; video/television"/>
    <n v="2.0000000000000001E-4"/>
    <n v="5.4945054945054949E-3"/>
    <x v="0"/>
    <s v="televis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12:13:14"/>
    <x v="567"/>
    <b v="0"/>
    <n v="182"/>
    <b v="1"/>
    <s v="film &amp; video/television"/>
    <n v="0"/>
    <n v="0"/>
    <x v="0"/>
    <s v="televis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03:00:00"/>
    <x v="568"/>
    <b v="0"/>
    <n v="182"/>
    <b v="1"/>
    <s v="film &amp; video/television"/>
    <n v="0.01"/>
    <n v="1.3461538461538463"/>
    <x v="0"/>
    <s v="television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12:20:12"/>
    <x v="569"/>
    <b v="0"/>
    <n v="182"/>
    <b v="1"/>
    <s v="film &amp; video/television"/>
    <n v="8.0000000000000002E-3"/>
    <n v="0.10989010989010989"/>
    <x v="0"/>
    <s v="television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1:09:29"/>
    <x v="570"/>
    <b v="0"/>
    <n v="182"/>
    <b v="1"/>
    <s v="film &amp; video/television"/>
    <n v="1.6705882352941177E-3"/>
    <n v="0.78021978021978022"/>
    <x v="0"/>
    <s v="televisio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6T19:59:00"/>
    <x v="571"/>
    <b v="0"/>
    <n v="182"/>
    <b v="1"/>
    <s v="film &amp; video/television"/>
    <n v="4.2399999999999998E-3"/>
    <n v="0.58241758241758246"/>
    <x v="0"/>
    <s v="television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0:11:28"/>
    <x v="572"/>
    <b v="0"/>
    <n v="182"/>
    <b v="1"/>
    <s v="film &amp; video/television"/>
    <n v="0"/>
    <n v="0"/>
    <x v="0"/>
    <s v="televis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7T17:12:00"/>
    <x v="573"/>
    <b v="0"/>
    <n v="182"/>
    <b v="1"/>
    <s v="film &amp; video/television"/>
    <n v="3.892538925389254E-3"/>
    <n v="1.901098901098901"/>
    <x v="0"/>
    <s v="television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02:38:27"/>
    <x v="574"/>
    <b v="0"/>
    <n v="182"/>
    <b v="1"/>
    <s v="film &amp; video/television"/>
    <n v="7.1556350626118068E-3"/>
    <n v="0.43956043956043955"/>
    <x v="0"/>
    <s v="televis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08:37:23"/>
    <x v="575"/>
    <b v="0"/>
    <n v="182"/>
    <b v="1"/>
    <s v="film &amp; video/television"/>
    <n v="4.3166666666666666E-3"/>
    <n v="1.4230769230769231"/>
    <x v="0"/>
    <s v="television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02:19:12"/>
    <x v="576"/>
    <b v="0"/>
    <n v="182"/>
    <b v="1"/>
    <s v="film &amp; video/television"/>
    <n v="1.2500000000000001E-5"/>
    <n v="5.4945054945054949E-3"/>
    <x v="0"/>
    <s v="televis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06:08:22"/>
    <x v="577"/>
    <b v="0"/>
    <n v="182"/>
    <b v="1"/>
    <s v="film &amp; video/television"/>
    <n v="2E-3"/>
    <n v="5.4945054945054944E-2"/>
    <x v="0"/>
    <s v="television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05:53:13"/>
    <x v="578"/>
    <b v="0"/>
    <n v="182"/>
    <b v="1"/>
    <s v="film &amp; video/television"/>
    <n v="1.12E-4"/>
    <n v="7.6923076923076927E-2"/>
    <x v="0"/>
    <s v="television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12:27:03"/>
    <x v="579"/>
    <b v="0"/>
    <n v="182"/>
    <b v="1"/>
    <s v="film &amp; video/television"/>
    <n v="1.4583333333333334E-2"/>
    <n v="0.96153846153846156"/>
    <x v="0"/>
    <s v="television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13:47:47"/>
    <x v="580"/>
    <b v="0"/>
    <n v="182"/>
    <b v="1"/>
    <s v="film &amp; video/television"/>
    <n v="3.3333333333333332E-4"/>
    <n v="5.4945054945054949E-3"/>
    <x v="0"/>
    <s v="television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1T16:18:24"/>
    <x v="581"/>
    <b v="0"/>
    <n v="182"/>
    <b v="1"/>
    <s v="film &amp; video/television"/>
    <n v="0"/>
    <n v="0"/>
    <x v="0"/>
    <s v="televis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0:00:00"/>
    <x v="582"/>
    <b v="0"/>
    <n v="182"/>
    <b v="1"/>
    <s v="film &amp; video/television"/>
    <n v="0"/>
    <n v="0"/>
    <x v="0"/>
    <s v="television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13:31:27"/>
    <x v="583"/>
    <b v="0"/>
    <n v="182"/>
    <b v="1"/>
    <s v="film &amp; video/television"/>
    <n v="1.1111111111111112E-4"/>
    <n v="5.4945054945054949E-3"/>
    <x v="0"/>
    <s v="television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08:11:56"/>
    <x v="584"/>
    <b v="0"/>
    <n v="182"/>
    <b v="1"/>
    <s v="film &amp; video/television"/>
    <n v="0.01"/>
    <n v="5.4945054945054944E-2"/>
    <x v="0"/>
    <s v="television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1-30T16:00:00"/>
    <x v="585"/>
    <b v="0"/>
    <n v="182"/>
    <b v="1"/>
    <s v="film &amp; video/television"/>
    <n v="0"/>
    <n v="0"/>
    <x v="0"/>
    <s v="televis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12:30:07"/>
    <x v="586"/>
    <b v="0"/>
    <n v="182"/>
    <b v="1"/>
    <s v="film &amp; video/television"/>
    <n v="5.5999999999999999E-3"/>
    <n v="0.30769230769230771"/>
    <x v="0"/>
    <s v="televisio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0:10:33"/>
    <x v="587"/>
    <b v="0"/>
    <n v="182"/>
    <b v="1"/>
    <s v="film &amp; video/television"/>
    <n v="9.0833333333333335E-2"/>
    <n v="14.972527472527473"/>
    <x v="0"/>
    <s v="televis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1:28:06"/>
    <x v="588"/>
    <b v="0"/>
    <n v="182"/>
    <b v="1"/>
    <s v="film &amp; video/television"/>
    <n v="3.3444444444444443E-2"/>
    <n v="1.6538461538461537"/>
    <x v="0"/>
    <s v="television"/>
  </r>
  <r>
    <n v="589"/>
    <s v="Get Neighborly"/>
    <s v="Services closer than you think..."/>
    <n v="7500"/>
    <n v="1"/>
    <x v="2"/>
    <s v="US"/>
    <s v="USD"/>
    <n v="1436366699"/>
    <n v="1435070699"/>
    <d v="2015-07-08T06:44:59"/>
    <x v="589"/>
    <b v="0"/>
    <n v="182"/>
    <b v="1"/>
    <s v="film &amp; video/television"/>
    <n v="1.3333333333333334E-4"/>
    <n v="5.4945054945054949E-3"/>
    <x v="0"/>
    <s v="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05:01:00"/>
    <x v="590"/>
    <b v="0"/>
    <n v="182"/>
    <b v="1"/>
    <s v="film &amp; video/television"/>
    <n v="4.4600000000000001E-2"/>
    <n v="1.2252747252747254"/>
    <x v="0"/>
    <s v="televis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05:02:10"/>
    <x v="591"/>
    <b v="0"/>
    <n v="182"/>
    <b v="1"/>
    <s v="film &amp; video/television"/>
    <n v="6.0999999999999997E-4"/>
    <n v="0.33516483516483514"/>
    <x v="0"/>
    <s v="televis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2T21:34:20"/>
    <x v="592"/>
    <b v="0"/>
    <n v="182"/>
    <b v="1"/>
    <s v="film &amp; video/television"/>
    <n v="3.3333333333333333E-2"/>
    <n v="1.3736263736263736"/>
    <x v="0"/>
    <s v="televis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07:15:45"/>
    <x v="593"/>
    <b v="0"/>
    <n v="182"/>
    <b v="1"/>
    <s v="film &amp; video/television"/>
    <n v="0.23"/>
    <n v="0.63186813186813184"/>
    <x v="0"/>
    <s v="television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0:43:26"/>
    <x v="594"/>
    <b v="0"/>
    <n v="182"/>
    <b v="1"/>
    <s v="film &amp; video/television"/>
    <n v="1.0399999999999999E-3"/>
    <n v="0.14285714285714285"/>
    <x v="0"/>
    <s v="television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3T17:40:38"/>
    <x v="595"/>
    <b v="0"/>
    <n v="182"/>
    <b v="1"/>
    <s v="film &amp; video/television"/>
    <n v="4.2599999999999999E-3"/>
    <n v="2.3406593406593408"/>
    <x v="0"/>
    <s v="television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13:31:32"/>
    <x v="596"/>
    <b v="0"/>
    <n v="182"/>
    <b v="1"/>
    <s v="film &amp; video/television"/>
    <n v="2.9999999999999997E-4"/>
    <n v="3.2967032967032968E-2"/>
    <x v="0"/>
    <s v="television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08:00:00"/>
    <x v="597"/>
    <b v="0"/>
    <n v="182"/>
    <b v="1"/>
    <s v="film &amp; video/television"/>
    <n v="2.6666666666666666E-3"/>
    <n v="0.10989010989010989"/>
    <x v="0"/>
    <s v="television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4T16:03:01"/>
    <x v="598"/>
    <b v="0"/>
    <n v="182"/>
    <b v="1"/>
    <s v="film &amp; video/television"/>
    <n v="0.34"/>
    <n v="4.6703296703296706"/>
    <x v="0"/>
    <s v="televis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07:16:00"/>
    <x v="599"/>
    <b v="0"/>
    <n v="182"/>
    <b v="1"/>
    <s v="film &amp; video/television"/>
    <n v="6.2E-4"/>
    <n v="0.17032967032967034"/>
    <x v="0"/>
    <s v="television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1:09:22"/>
    <x v="600"/>
    <b v="0"/>
    <n v="182"/>
    <b v="1"/>
    <s v="film &amp; video/television"/>
    <n v="0.02"/>
    <n v="0.5494505494505495"/>
    <x v="0"/>
    <s v="televis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12:35:39"/>
    <x v="601"/>
    <b v="0"/>
    <n v="182"/>
    <b v="1"/>
    <s v="film &amp; video/television"/>
    <n v="1.4E-2"/>
    <n v="0.76923076923076927"/>
    <x v="0"/>
    <s v="televis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1:03:35"/>
    <x v="602"/>
    <b v="0"/>
    <n v="182"/>
    <b v="1"/>
    <s v="film &amp; video/television"/>
    <n v="0"/>
    <n v="0"/>
    <x v="0"/>
    <s v="television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07:20:23"/>
    <x v="603"/>
    <b v="0"/>
    <n v="182"/>
    <b v="1"/>
    <s v="film &amp; video/television"/>
    <n v="3.9334666666666664E-2"/>
    <n v="3.2418681318681317"/>
    <x v="0"/>
    <s v="televis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7T16:50:56"/>
    <x v="604"/>
    <b v="0"/>
    <n v="182"/>
    <b v="1"/>
    <s v="film &amp; video/television"/>
    <n v="0"/>
    <n v="0"/>
    <x v="0"/>
    <s v="television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0:35:08"/>
    <x v="605"/>
    <b v="0"/>
    <n v="182"/>
    <b v="1"/>
    <s v="film &amp; video/television"/>
    <n v="2.6200000000000001E-2"/>
    <n v="0.71978021978021978"/>
    <x v="0"/>
    <s v="televis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07:00:00"/>
    <x v="606"/>
    <b v="0"/>
    <n v="182"/>
    <b v="1"/>
    <s v="film &amp; video/television"/>
    <n v="2E-3"/>
    <n v="5.4945054945054944E-2"/>
    <x v="0"/>
    <s v="television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12:48:56"/>
    <x v="607"/>
    <b v="0"/>
    <n v="182"/>
    <b v="1"/>
    <s v="film &amp; video/television"/>
    <n v="0"/>
    <n v="0"/>
    <x v="0"/>
    <s v="television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14:06:20"/>
    <x v="608"/>
    <b v="0"/>
    <n v="182"/>
    <b v="1"/>
    <s v="film &amp; video/television"/>
    <n v="9.7400000000000004E-3"/>
    <n v="8.0274725274725274"/>
    <x v="0"/>
    <s v="televisio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8T17:49:04"/>
    <x v="609"/>
    <b v="0"/>
    <n v="182"/>
    <b v="1"/>
    <s v="film &amp; video/television"/>
    <n v="6.41025641025641E-3"/>
    <n v="2.7472527472527472E-2"/>
    <x v="0"/>
    <s v="television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1:56:26"/>
    <x v="610"/>
    <b v="0"/>
    <n v="182"/>
    <b v="1"/>
    <s v="film &amp; video/television"/>
    <n v="0"/>
    <n v="0"/>
    <x v="0"/>
    <s v="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05:27:17"/>
    <x v="611"/>
    <b v="0"/>
    <n v="182"/>
    <b v="1"/>
    <s v="film &amp; video/television"/>
    <n v="0"/>
    <n v="0"/>
    <x v="0"/>
    <s v="television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1T16:45:46"/>
    <x v="612"/>
    <b v="0"/>
    <n v="182"/>
    <b v="1"/>
    <s v="film &amp; video/television"/>
    <n v="0"/>
    <n v="0"/>
    <x v="0"/>
    <s v="television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9-30T20:59:00"/>
    <x v="613"/>
    <b v="0"/>
    <n v="182"/>
    <b v="1"/>
    <s v="film &amp; video/television"/>
    <n v="0.21363333333333334"/>
    <n v="70.428571428571431"/>
    <x v="0"/>
    <s v="television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3T17:29:00"/>
    <x v="614"/>
    <b v="0"/>
    <n v="182"/>
    <b v="1"/>
    <s v="film &amp; video/television"/>
    <n v="0"/>
    <n v="0"/>
    <x v="0"/>
    <s v="television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4T18:55:59"/>
    <x v="615"/>
    <b v="0"/>
    <n v="182"/>
    <b v="1"/>
    <s v="film &amp; video/television"/>
    <n v="0"/>
    <n v="0"/>
    <x v="0"/>
    <s v="televis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1:01:47"/>
    <x v="616"/>
    <b v="0"/>
    <n v="182"/>
    <b v="1"/>
    <s v="film &amp; video/television"/>
    <n v="0"/>
    <n v="0"/>
    <x v="0"/>
    <s v="televis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0:14:03"/>
    <x v="617"/>
    <b v="0"/>
    <n v="182"/>
    <b v="1"/>
    <s v="film &amp; video/television"/>
    <n v="0.03"/>
    <n v="0.32967032967032966"/>
    <x v="0"/>
    <s v="television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1:26:43"/>
    <x v="618"/>
    <b v="0"/>
    <n v="182"/>
    <b v="1"/>
    <s v="film &amp; video/television"/>
    <n v="0"/>
    <n v="0"/>
    <x v="0"/>
    <s v="television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08:36:30"/>
    <x v="619"/>
    <b v="0"/>
    <n v="182"/>
    <b v="1"/>
    <s v="film &amp; video/television"/>
    <n v="3.9999999999999998E-7"/>
    <n v="5.4945054945054949E-3"/>
    <x v="0"/>
    <s v="television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09:12:18"/>
    <x v="620"/>
    <b v="0"/>
    <n v="182"/>
    <b v="1"/>
    <s v="film &amp; video/television"/>
    <n v="0.01"/>
    <n v="1.6483516483516483"/>
    <x v="0"/>
    <s v="television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15:42:17"/>
    <x v="621"/>
    <b v="0"/>
    <n v="182"/>
    <b v="1"/>
    <s v="film &amp; video/television"/>
    <n v="1.044E-2"/>
    <n v="1.4340659340659341"/>
    <x v="0"/>
    <s v="televis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0:35:38"/>
    <x v="622"/>
    <b v="0"/>
    <n v="182"/>
    <b v="1"/>
    <s v="film &amp; video/television"/>
    <n v="5.6833333333333333E-2"/>
    <n v="1.8736263736263736"/>
    <x v="0"/>
    <s v="televisio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7T16:13:17"/>
    <x v="623"/>
    <b v="0"/>
    <n v="182"/>
    <b v="1"/>
    <s v="film &amp; video/television"/>
    <n v="0"/>
    <n v="0"/>
    <x v="0"/>
    <s v="television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15:44:01"/>
    <x v="624"/>
    <b v="0"/>
    <n v="182"/>
    <b v="1"/>
    <s v="film &amp; video/television"/>
    <n v="0"/>
    <n v="0"/>
    <x v="0"/>
    <s v="television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12:29:37"/>
    <x v="625"/>
    <b v="0"/>
    <n v="182"/>
    <b v="1"/>
    <s v="film &amp; video/television"/>
    <n v="0"/>
    <n v="0"/>
    <x v="0"/>
    <s v="televis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05:22:00"/>
    <x v="626"/>
    <b v="0"/>
    <n v="182"/>
    <b v="1"/>
    <s v="film &amp; video/television"/>
    <n v="0.17380000000000001"/>
    <n v="23.873626373626372"/>
    <x v="0"/>
    <s v="televis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15:00:00"/>
    <x v="627"/>
    <b v="0"/>
    <n v="182"/>
    <b v="1"/>
    <s v="film &amp; video/television"/>
    <n v="2.0000000000000001E-4"/>
    <n v="0.49450549450549453"/>
    <x v="0"/>
    <s v="televisio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08:37:37"/>
    <x v="628"/>
    <b v="0"/>
    <n v="182"/>
    <b v="1"/>
    <s v="film &amp; video/television"/>
    <n v="0"/>
    <n v="0"/>
    <x v="0"/>
    <s v="televis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07:18:28"/>
    <x v="629"/>
    <b v="0"/>
    <n v="182"/>
    <b v="1"/>
    <s v="film &amp; video/television"/>
    <n v="1.75E-3"/>
    <n v="1.9230769230769231"/>
    <x v="0"/>
    <s v="television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5T21:10:00"/>
    <x v="630"/>
    <b v="0"/>
    <n v="182"/>
    <b v="1"/>
    <s v="film &amp; video/television"/>
    <n v="8.3340278356529708E-4"/>
    <n v="5.4945054945054944E-2"/>
    <x v="0"/>
    <s v="television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0:32:09"/>
    <x v="631"/>
    <b v="0"/>
    <n v="182"/>
    <b v="1"/>
    <s v="film &amp; video/television"/>
    <n v="1.38E-2"/>
    <n v="3.7912087912087911"/>
    <x v="0"/>
    <s v="television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08:49:25"/>
    <x v="632"/>
    <b v="0"/>
    <n v="182"/>
    <b v="1"/>
    <s v="film &amp; video/television"/>
    <n v="0"/>
    <n v="0"/>
    <x v="0"/>
    <s v="televis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15:00:00"/>
    <x v="633"/>
    <b v="0"/>
    <n v="182"/>
    <b v="1"/>
    <s v="film &amp; video/television"/>
    <n v="0.1245"/>
    <n v="6.8406593406593403"/>
    <x v="0"/>
    <s v="television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14:17:09"/>
    <x v="634"/>
    <b v="0"/>
    <n v="182"/>
    <b v="1"/>
    <s v="film &amp; video/television"/>
    <n v="2.0000000000000001E-4"/>
    <n v="5.4945054945054949E-3"/>
    <x v="0"/>
    <s v="televisio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1T18:12:42"/>
    <x v="635"/>
    <b v="0"/>
    <n v="182"/>
    <b v="1"/>
    <s v="film &amp; video/television"/>
    <n v="8.0000000000000007E-5"/>
    <n v="1.098901098901099E-2"/>
    <x v="0"/>
    <s v="television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02:47:00"/>
    <x v="636"/>
    <b v="0"/>
    <n v="182"/>
    <b v="1"/>
    <s v="film &amp; video/television"/>
    <n v="2E-3"/>
    <n v="2.197802197802198E-2"/>
    <x v="0"/>
    <s v="television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15:04:00"/>
    <x v="637"/>
    <b v="0"/>
    <n v="182"/>
    <b v="1"/>
    <s v="film &amp; video/television"/>
    <n v="0"/>
    <n v="0"/>
    <x v="0"/>
    <s v="television"/>
  </r>
  <r>
    <n v="638"/>
    <s v="W (Canceled)"/>
    <s v="O0"/>
    <n v="200000"/>
    <n v="18"/>
    <x v="1"/>
    <s v="DE"/>
    <s v="EUR"/>
    <n v="1490447662"/>
    <n v="1485267262"/>
    <d v="2017-03-25T05:14:22"/>
    <x v="638"/>
    <b v="0"/>
    <n v="182"/>
    <b v="1"/>
    <s v="film &amp; video/television"/>
    <n v="9.0000000000000006E-5"/>
    <n v="9.8901098901098897E-2"/>
    <x v="0"/>
    <s v="televisio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05:59:55"/>
    <x v="639"/>
    <b v="0"/>
    <n v="182"/>
    <b v="1"/>
    <s v="film &amp; video/television"/>
    <n v="9.9999999999999995E-7"/>
    <n v="5.4945054945054949E-3"/>
    <x v="0"/>
    <s v="television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15:00:00"/>
    <x v="640"/>
    <b v="0"/>
    <n v="182"/>
    <b v="1"/>
    <s v="film &amp; video/television"/>
    <n v="1.4428571428571428"/>
    <n v="0.55494505494505497"/>
    <x v="0"/>
    <s v="televis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05:40:48"/>
    <x v="641"/>
    <b v="0"/>
    <n v="182"/>
    <b v="1"/>
    <s v="film &amp; video/television"/>
    <n v="1.1916249999999999"/>
    <n v="261.89560439560438"/>
    <x v="0"/>
    <s v="television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07:37:54"/>
    <x v="642"/>
    <b v="0"/>
    <n v="182"/>
    <b v="1"/>
    <s v="film &amp; video/television"/>
    <n v="14.604850000000001"/>
    <n v="1604.9285714285713"/>
    <x v="0"/>
    <s v="television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07:24:35"/>
    <x v="643"/>
    <b v="0"/>
    <n v="182"/>
    <b v="1"/>
    <s v="film &amp; video/television"/>
    <n v="1.0580799999999999"/>
    <n v="145.34065934065933"/>
    <x v="0"/>
    <s v="television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8T17:00:00"/>
    <x v="644"/>
    <b v="0"/>
    <n v="182"/>
    <b v="1"/>
    <s v="film &amp; video/television"/>
    <n v="3.0011791999999997"/>
    <n v="412.24989010989009"/>
    <x v="0"/>
    <s v="television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1T16:37:54"/>
    <x v="645"/>
    <b v="0"/>
    <n v="182"/>
    <b v="1"/>
    <s v="film &amp; video/television"/>
    <n v="2.7869999999999999"/>
    <n v="30.626373626373628"/>
    <x v="0"/>
    <s v="televis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12:27:47"/>
    <x v="646"/>
    <b v="0"/>
    <n v="182"/>
    <b v="1"/>
    <s v="film &amp; video/television"/>
    <n v="1.3187625000000001"/>
    <n v="5.7967582417582415"/>
    <x v="0"/>
    <s v="television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09:25:49"/>
    <x v="647"/>
    <b v="0"/>
    <n v="182"/>
    <b v="1"/>
    <s v="film &amp; video/television"/>
    <n v="1.0705"/>
    <n v="11.763736263736265"/>
    <x v="0"/>
    <s v="television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08:38:28"/>
    <x v="648"/>
    <b v="0"/>
    <n v="182"/>
    <b v="1"/>
    <s v="film &amp; video/television"/>
    <n v="1.2682285714285715"/>
    <n v="243.8901098901099"/>
    <x v="0"/>
    <s v="television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13:53:33"/>
    <x v="649"/>
    <b v="0"/>
    <n v="182"/>
    <b v="1"/>
    <s v="film &amp; video/television"/>
    <n v="1.3996"/>
    <n v="19.225274725274726"/>
    <x v="0"/>
    <s v="television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8T17:53:04"/>
    <x v="650"/>
    <b v="0"/>
    <n v="182"/>
    <b v="1"/>
    <s v="film &amp; video/television"/>
    <n v="1.1240000000000001"/>
    <n v="9.2637362637362646"/>
    <x v="0"/>
    <s v="television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2T16:25:11"/>
    <x v="651"/>
    <b v="0"/>
    <n v="182"/>
    <b v="1"/>
    <s v="film &amp; video/television"/>
    <n v="1.00528"/>
    <n v="138.08791208791209"/>
    <x v="0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09:34:10"/>
    <x v="652"/>
    <b v="0"/>
    <n v="182"/>
    <b v="1"/>
    <s v="film &amp; video/television"/>
    <n v="1.0046666666666666"/>
    <n v="16.560439560439562"/>
    <x v="0"/>
    <s v="televis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06:50:40"/>
    <x v="653"/>
    <b v="0"/>
    <n v="182"/>
    <b v="1"/>
    <s v="film &amp; video/television"/>
    <n v="1.4144600000000001"/>
    <n v="582.88186813186815"/>
    <x v="0"/>
    <s v="televis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14:58:33"/>
    <x v="654"/>
    <b v="0"/>
    <n v="182"/>
    <b v="1"/>
    <s v="film &amp; video/television"/>
    <n v="2.6729166666666666"/>
    <n v="176.23626373626374"/>
    <x v="0"/>
    <s v="televisio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13:58:32"/>
    <x v="655"/>
    <b v="0"/>
    <n v="182"/>
    <b v="1"/>
    <s v="film &amp; video/television"/>
    <n v="1.4688749999999999"/>
    <n v="64.565934065934073"/>
    <x v="0"/>
    <s v="television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0:18:39"/>
    <x v="656"/>
    <b v="0"/>
    <n v="182"/>
    <b v="1"/>
    <s v="film &amp; video/television"/>
    <n v="2.1356000000000002"/>
    <n v="58.670329670329672"/>
    <x v="0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12:17:52"/>
    <x v="657"/>
    <b v="0"/>
    <n v="182"/>
    <b v="1"/>
    <s v="film &amp; video/television"/>
    <n v="1.2569999999999999"/>
    <n v="103.59890109890109"/>
    <x v="0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0:00:00"/>
    <x v="658"/>
    <b v="0"/>
    <n v="182"/>
    <b v="1"/>
    <s v="film &amp; video/television"/>
    <n v="1.0446206037108834"/>
    <n v="165.80769230769232"/>
    <x v="0"/>
    <s v="television"/>
  </r>
  <r>
    <n v="659"/>
    <s v="Lulu Watch Designs - Apple Watch"/>
    <s v="Sync up your lifestyle"/>
    <n v="3000"/>
    <n v="3017"/>
    <x v="0"/>
    <s v="US"/>
    <s v="USD"/>
    <n v="1440339295"/>
    <n v="1437747295"/>
    <d v="2015-08-23T06:14:55"/>
    <x v="659"/>
    <b v="0"/>
    <n v="182"/>
    <b v="1"/>
    <s v="film &amp; video/television"/>
    <n v="1.0056666666666667"/>
    <n v="16.576923076923077"/>
    <x v="0"/>
    <s v="television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0:47:59"/>
    <x v="660"/>
    <b v="0"/>
    <n v="182"/>
    <b v="1"/>
    <s v="film &amp; video/television"/>
    <n v="3.058E-2"/>
    <n v="8.4010989010989015"/>
    <x v="0"/>
    <s v="television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07:29:19"/>
    <x v="661"/>
    <b v="0"/>
    <n v="182"/>
    <b v="1"/>
    <s v="film &amp; video/television"/>
    <n v="9.4999999999999998E-3"/>
    <n v="0.52197802197802201"/>
    <x v="0"/>
    <s v="television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02:30:47"/>
    <x v="662"/>
    <b v="0"/>
    <n v="182"/>
    <b v="1"/>
    <s v="film &amp; video/television"/>
    <n v="4.0000000000000001E-3"/>
    <n v="0.8571428571428571"/>
    <x v="0"/>
    <s v="televis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12:14:16"/>
    <x v="663"/>
    <b v="0"/>
    <n v="182"/>
    <b v="1"/>
    <s v="film &amp; video/television"/>
    <n v="3.5000000000000001E-3"/>
    <n v="3.8461538461538463"/>
    <x v="0"/>
    <s v="televisio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07:59:35"/>
    <x v="664"/>
    <b v="0"/>
    <n v="182"/>
    <b v="1"/>
    <s v="film &amp; video/television"/>
    <n v="7.5333333333333335E-2"/>
    <n v="4.9670329670329672"/>
    <x v="0"/>
    <s v="televis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09:04:21"/>
    <x v="665"/>
    <b v="0"/>
    <n v="182"/>
    <b v="1"/>
    <s v="film &amp; video/television"/>
    <n v="0.18640000000000001"/>
    <n v="10.241758241758241"/>
    <x v="0"/>
    <s v="televisio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1:58:18"/>
    <x v="666"/>
    <b v="0"/>
    <n v="182"/>
    <b v="1"/>
    <s v="film &amp; video/television"/>
    <n v="4.0000000000000003E-5"/>
    <n v="4.3956043956043959E-2"/>
    <x v="0"/>
    <s v="televis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0:57:43"/>
    <x v="667"/>
    <b v="0"/>
    <n v="182"/>
    <b v="1"/>
    <s v="film &amp; video/television"/>
    <n v="0.1002"/>
    <n v="27.527472527472529"/>
    <x v="0"/>
    <s v="televis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1:57:02"/>
    <x v="668"/>
    <b v="0"/>
    <n v="182"/>
    <b v="1"/>
    <s v="film &amp; video/television"/>
    <n v="4.5600000000000002E-2"/>
    <n v="3.7582417582417582"/>
    <x v="0"/>
    <s v="television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07:00:58"/>
    <x v="669"/>
    <b v="0"/>
    <n v="182"/>
    <b v="1"/>
    <s v="film &amp; video/television"/>
    <n v="0.21507499999999999"/>
    <n v="236.34615384615384"/>
    <x v="0"/>
    <s v="televisio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0:10:00"/>
    <x v="670"/>
    <b v="0"/>
    <n v="182"/>
    <b v="1"/>
    <s v="film &amp; video/television"/>
    <n v="0.29276666666666668"/>
    <n v="144.77472527472528"/>
    <x v="0"/>
    <s v="televis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3T20:00:00"/>
    <x v="671"/>
    <b v="0"/>
    <n v="182"/>
    <b v="1"/>
    <s v="film &amp; video/television"/>
    <n v="0.39426666666666665"/>
    <n v="64.989010989010993"/>
    <x v="0"/>
    <s v="televis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31T20:59:00"/>
    <x v="672"/>
    <b v="0"/>
    <n v="182"/>
    <b v="1"/>
    <s v="film &amp; video/television"/>
    <n v="0.21628"/>
    <n v="59.417582417582416"/>
    <x v="0"/>
    <s v="televis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12:10:17"/>
    <x v="673"/>
    <b v="0"/>
    <n v="182"/>
    <b v="1"/>
    <s v="film &amp; video/television"/>
    <n v="2.0500000000000002E-3"/>
    <n v="1.1263736263736264"/>
    <x v="0"/>
    <s v="television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1T18:47:07"/>
    <x v="674"/>
    <b v="0"/>
    <n v="182"/>
    <b v="1"/>
    <s v="film &amp; video/television"/>
    <n v="2.9999999999999997E-4"/>
    <n v="8.2417582417582416E-2"/>
    <x v="0"/>
    <s v="televis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31T22:59:00"/>
    <x v="675"/>
    <b v="0"/>
    <n v="182"/>
    <b v="1"/>
    <s v="film &amp; video/television"/>
    <n v="0.14849999999999999"/>
    <n v="4.895604395604396"/>
    <x v="0"/>
    <s v="televis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0:26:21"/>
    <x v="676"/>
    <b v="0"/>
    <n v="182"/>
    <b v="1"/>
    <s v="film &amp; video/television"/>
    <n v="1.4710000000000001E-2"/>
    <n v="8.0824175824175821"/>
    <x v="0"/>
    <s v="televis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1:41:35"/>
    <x v="677"/>
    <b v="0"/>
    <n v="182"/>
    <b v="1"/>
    <s v="film &amp; video/television"/>
    <n v="0.25584000000000001"/>
    <n v="70.285714285714292"/>
    <x v="0"/>
    <s v="television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1:02:18"/>
    <x v="678"/>
    <b v="0"/>
    <n v="182"/>
    <b v="1"/>
    <s v="film &amp; video/television"/>
    <n v="3.8206896551724136E-2"/>
    <n v="6.0879120879120876"/>
    <x v="0"/>
    <s v="television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08:41:49"/>
    <x v="679"/>
    <b v="0"/>
    <n v="182"/>
    <b v="1"/>
    <s v="film &amp; video/television"/>
    <n v="0.15485964912280703"/>
    <n v="48.5"/>
    <x v="0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04:02:11"/>
    <x v="680"/>
    <b v="0"/>
    <n v="182"/>
    <b v="1"/>
    <s v="film &amp; video/television"/>
    <n v="0.25912000000000002"/>
    <n v="106.78021978021978"/>
    <x v="0"/>
    <s v="televis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1:20:04"/>
    <x v="681"/>
    <b v="0"/>
    <n v="182"/>
    <b v="1"/>
    <s v="film &amp; video/television"/>
    <n v="4.0000000000000002E-4"/>
    <n v="5.4945054945054949E-3"/>
    <x v="0"/>
    <s v="television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09:22:02"/>
    <x v="682"/>
    <b v="0"/>
    <n v="182"/>
    <b v="1"/>
    <s v="film &amp; video/television"/>
    <n v="1.06E-3"/>
    <n v="0.29120879120879123"/>
    <x v="0"/>
    <s v="television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13:36:04"/>
    <x v="683"/>
    <b v="0"/>
    <n v="182"/>
    <b v="1"/>
    <s v="film &amp; video/television"/>
    <n v="8.5142857142857138E-3"/>
    <n v="1.6373626373626373"/>
    <x v="0"/>
    <s v="television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4T19:00:00"/>
    <x v="684"/>
    <b v="0"/>
    <n v="182"/>
    <b v="1"/>
    <s v="film &amp; video/television"/>
    <n v="7.4837500000000001E-2"/>
    <n v="131.58241758241758"/>
    <x v="0"/>
    <s v="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12:47:52"/>
    <x v="685"/>
    <b v="0"/>
    <n v="182"/>
    <b v="1"/>
    <s v="film &amp; video/television"/>
    <n v="0.27650000000000002"/>
    <n v="3.0384615384615383"/>
    <x v="0"/>
    <s v="television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08:09:30"/>
    <x v="686"/>
    <b v="0"/>
    <n v="182"/>
    <b v="1"/>
    <s v="film &amp; video/television"/>
    <n v="0"/>
    <n v="0"/>
    <x v="0"/>
    <s v="televis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0:00:53"/>
    <x v="687"/>
    <b v="0"/>
    <n v="182"/>
    <b v="1"/>
    <s v="film &amp; video/television"/>
    <n v="3.5499999999999997E-2"/>
    <n v="19.505494505494507"/>
    <x v="0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4T18:30:53"/>
    <x v="688"/>
    <b v="0"/>
    <n v="182"/>
    <b v="1"/>
    <s v="film &amp; video/television"/>
    <n v="0.72989999999999999"/>
    <n v="80.208791208791212"/>
    <x v="0"/>
    <s v="television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7T20:59:00"/>
    <x v="689"/>
    <b v="0"/>
    <n v="182"/>
    <b v="1"/>
    <s v="film &amp; video/television"/>
    <n v="0.57648750000000004"/>
    <n v="633.50274725274721"/>
    <x v="0"/>
    <s v="television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8T22:00:00"/>
    <x v="690"/>
    <b v="0"/>
    <n v="182"/>
    <b v="1"/>
    <s v="film &amp; video/television"/>
    <n v="0.1234"/>
    <n v="13.56043956043956"/>
    <x v="0"/>
    <s v="television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30T16:40:46"/>
    <x v="691"/>
    <b v="0"/>
    <n v="182"/>
    <b v="1"/>
    <s v="film &amp; video/television"/>
    <n v="5.1999999999999998E-3"/>
    <n v="1.4285714285714286"/>
    <x v="0"/>
    <s v="televisio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1:01:03"/>
    <x v="692"/>
    <b v="0"/>
    <n v="182"/>
    <b v="1"/>
    <s v="film &amp; video/television"/>
    <n v="6.5299999999999997E-2"/>
    <n v="7.1758241758241761"/>
    <x v="0"/>
    <s v="television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1:23:47"/>
    <x v="693"/>
    <b v="0"/>
    <n v="182"/>
    <b v="1"/>
    <s v="film &amp; video/television"/>
    <n v="0.35338000000000003"/>
    <n v="194.16483516483515"/>
    <x v="0"/>
    <s v="television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07:55:59"/>
    <x v="694"/>
    <b v="0"/>
    <n v="182"/>
    <b v="1"/>
    <s v="film &amp; video/television"/>
    <n v="3.933333333333333E-3"/>
    <n v="3.2417582417582418"/>
    <x v="0"/>
    <s v="televisio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04:30:20"/>
    <x v="695"/>
    <b v="0"/>
    <n v="182"/>
    <b v="1"/>
    <s v="film &amp; video/television"/>
    <n v="1.06E-2"/>
    <n v="3.4945054945054945"/>
    <x v="0"/>
    <s v="television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14:15:02"/>
    <x v="696"/>
    <b v="0"/>
    <n v="182"/>
    <b v="1"/>
    <s v="film &amp; video/television"/>
    <n v="5.7142857142857145E-6"/>
    <n v="5.4945054945054949E-3"/>
    <x v="0"/>
    <s v="televisio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04:33:09"/>
    <x v="697"/>
    <b v="0"/>
    <n v="182"/>
    <b v="1"/>
    <s v="film &amp; video/television"/>
    <n v="0.46379999999999999"/>
    <n v="12.741758241758241"/>
    <x v="0"/>
    <s v="televisio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7T18:00:00"/>
    <x v="698"/>
    <b v="0"/>
    <n v="182"/>
    <b v="1"/>
    <s v="film &amp; video/television"/>
    <n v="0.15390000000000001"/>
    <n v="84.560439560439562"/>
    <x v="0"/>
    <s v="televis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08:00:00"/>
    <x v="699"/>
    <b v="0"/>
    <n v="182"/>
    <b v="1"/>
    <s v="film &amp; video/television"/>
    <n v="0.824221076923077"/>
    <n v="588.72934065934066"/>
    <x v="0"/>
    <s v="televis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08:31:21"/>
    <x v="700"/>
    <b v="0"/>
    <n v="182"/>
    <b v="1"/>
    <s v="film &amp; video/television"/>
    <n v="2.6866666666666667E-2"/>
    <n v="2.2142857142857144"/>
    <x v="0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07:54:40"/>
    <x v="701"/>
    <b v="0"/>
    <n v="182"/>
    <b v="1"/>
    <s v="film &amp; video/television"/>
    <n v="0.26600000000000001"/>
    <n v="33.615384615384613"/>
    <x v="0"/>
    <s v="televis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0:26:27"/>
    <x v="702"/>
    <b v="0"/>
    <n v="182"/>
    <b v="1"/>
    <s v="film &amp; video/television"/>
    <n v="0.30813400000000002"/>
    <n v="25.395659340659343"/>
    <x v="0"/>
    <s v="televis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15:32:00"/>
    <x v="703"/>
    <b v="0"/>
    <n v="182"/>
    <b v="1"/>
    <s v="film &amp; video/television"/>
    <n v="5.5800000000000002E-2"/>
    <n v="4.5989010989010985"/>
    <x v="0"/>
    <s v="televisio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19T20:37:48"/>
    <x v="704"/>
    <b v="0"/>
    <n v="182"/>
    <b v="1"/>
    <s v="film &amp; video/television"/>
    <n v="8.7454545454545458E-3"/>
    <n v="2.6428571428571428"/>
    <x v="0"/>
    <s v="television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03:47:58"/>
    <x v="705"/>
    <b v="0"/>
    <n v="182"/>
    <b v="1"/>
    <s v="film &amp; video/television"/>
    <n v="9.7699999999999992E-3"/>
    <n v="5.3681318681318677"/>
    <x v="0"/>
    <s v="television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0:39:00"/>
    <x v="706"/>
    <b v="0"/>
    <n v="182"/>
    <b v="1"/>
    <s v="film &amp; video/television"/>
    <n v="0"/>
    <n v="0"/>
    <x v="0"/>
    <s v="television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07:55:27"/>
    <x v="707"/>
    <b v="0"/>
    <n v="182"/>
    <b v="1"/>
    <s v="film &amp; video/television"/>
    <n v="0.78927352941176465"/>
    <n v="294.89340659340661"/>
    <x v="0"/>
    <s v="television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05:56:40"/>
    <x v="708"/>
    <b v="0"/>
    <n v="182"/>
    <b v="1"/>
    <s v="film &amp; video/television"/>
    <n v="0.22092500000000001"/>
    <n v="48.554945054945058"/>
    <x v="0"/>
    <s v="television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4T16:59:19"/>
    <x v="709"/>
    <b v="0"/>
    <n v="182"/>
    <b v="1"/>
    <s v="film &amp; video/television"/>
    <n v="4.0666666666666663E-3"/>
    <n v="0.33516483516483514"/>
    <x v="0"/>
    <s v="television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19T16:44:00"/>
    <x v="710"/>
    <b v="0"/>
    <n v="182"/>
    <b v="1"/>
    <s v="film &amp; video/television"/>
    <n v="0"/>
    <n v="0"/>
    <x v="0"/>
    <s v="television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04:01:08"/>
    <x v="711"/>
    <b v="0"/>
    <n v="182"/>
    <b v="1"/>
    <s v="film &amp; video/television"/>
    <n v="0.33790999999999999"/>
    <n v="185.66483516483515"/>
    <x v="0"/>
    <s v="televis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08:20:32"/>
    <x v="712"/>
    <b v="0"/>
    <n v="182"/>
    <b v="1"/>
    <s v="film &amp; video/television"/>
    <n v="2.1649484536082476E-3"/>
    <n v="0.57692307692307687"/>
    <x v="0"/>
    <s v="televis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04:42:12"/>
    <x v="713"/>
    <b v="0"/>
    <n v="182"/>
    <b v="1"/>
    <s v="film &amp; video/television"/>
    <n v="7.9600000000000001E-3"/>
    <n v="1.0934065934065933"/>
    <x v="0"/>
    <s v="television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0:54:42"/>
    <x v="714"/>
    <b v="0"/>
    <n v="182"/>
    <b v="1"/>
    <s v="film &amp; video/television"/>
    <n v="0.14993333333333334"/>
    <n v="12.357142857142858"/>
    <x v="0"/>
    <s v="television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4T19:10:40"/>
    <x v="715"/>
    <b v="0"/>
    <n v="182"/>
    <b v="1"/>
    <s v="film &amp; video/television"/>
    <n v="5.0509090909090906E-2"/>
    <n v="7.6318681318681323"/>
    <x v="0"/>
    <s v="television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1-30T16:00:00"/>
    <x v="716"/>
    <b v="0"/>
    <n v="182"/>
    <b v="1"/>
    <s v="film &amp; video/television"/>
    <n v="0.10214285714285715"/>
    <n v="3.9285714285714284"/>
    <x v="0"/>
    <s v="television"/>
  </r>
  <r>
    <n v="717"/>
    <s v="cool air belt"/>
    <s v="Cool air flowing under clothing keeps you cool."/>
    <n v="100000"/>
    <n v="305"/>
    <x v="2"/>
    <s v="US"/>
    <s v="USD"/>
    <n v="1409949002"/>
    <n v="1407357002"/>
    <d v="2014-09-05T12:30:02"/>
    <x v="717"/>
    <b v="0"/>
    <n v="182"/>
    <b v="1"/>
    <s v="film &amp; video/television"/>
    <n v="3.0500000000000002E-3"/>
    <n v="1.6758241758241759"/>
    <x v="0"/>
    <s v="television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7T21:59:00"/>
    <x v="718"/>
    <b v="0"/>
    <n v="182"/>
    <b v="1"/>
    <s v="film &amp; video/television"/>
    <n v="7.4999999999999997E-3"/>
    <n v="0.49450549450549453"/>
    <x v="0"/>
    <s v="televis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2T16:57:56"/>
    <x v="719"/>
    <b v="0"/>
    <n v="182"/>
    <b v="1"/>
    <s v="film &amp; video/television"/>
    <n v="1.2933333333333333E-2"/>
    <n v="1.0659340659340659"/>
    <x v="0"/>
    <s v="televis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07:34:51"/>
    <x v="720"/>
    <b v="0"/>
    <n v="182"/>
    <b v="1"/>
    <s v="film &amp; video/television"/>
    <n v="1.4394736842105262"/>
    <n v="15.027472527472527"/>
    <x v="0"/>
    <s v="televis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05:43:27"/>
    <x v="721"/>
    <b v="0"/>
    <n v="182"/>
    <b v="1"/>
    <s v="film &amp; video/television"/>
    <n v="1.2210975609756098"/>
    <n v="55.016483516483518"/>
    <x v="0"/>
    <s v="televis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0:19:38"/>
    <x v="722"/>
    <b v="0"/>
    <n v="182"/>
    <b v="1"/>
    <s v="film &amp; video/television"/>
    <n v="1.3202400000000001"/>
    <n v="181.35164835164835"/>
    <x v="0"/>
    <s v="televis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29T19:59:00"/>
    <x v="723"/>
    <b v="0"/>
    <n v="182"/>
    <b v="1"/>
    <s v="film &amp; video/television"/>
    <n v="1.0938000000000001"/>
    <n v="30.049450549450551"/>
    <x v="0"/>
    <s v="televis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07:19:23"/>
    <x v="724"/>
    <b v="0"/>
    <n v="182"/>
    <b v="1"/>
    <s v="film &amp; video/television"/>
    <n v="1.0547157142857144"/>
    <n v="40.565989010989014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07:01:52"/>
    <x v="725"/>
    <b v="0"/>
    <n v="182"/>
    <b v="1"/>
    <s v="film &amp; video/television"/>
    <n v="1.0035000000000001"/>
    <n v="110.27472527472527"/>
    <x v="0"/>
    <s v="televis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1T17:01:27"/>
    <x v="726"/>
    <b v="0"/>
    <n v="182"/>
    <b v="1"/>
    <s v="film &amp; video/television"/>
    <n v="1.014"/>
    <n v="13.928571428571429"/>
    <x v="0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13:20:00"/>
    <x v="727"/>
    <b v="0"/>
    <n v="182"/>
    <b v="1"/>
    <s v="film &amp; video/television"/>
    <n v="1.5551428571428572"/>
    <n v="29.906593406593405"/>
    <x v="0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12:05:57"/>
    <x v="728"/>
    <b v="0"/>
    <n v="182"/>
    <b v="1"/>
    <s v="film &amp; video/television"/>
    <n v="1.05566"/>
    <n v="43.502472527472527"/>
    <x v="0"/>
    <s v="televis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8T20:27:41"/>
    <x v="729"/>
    <b v="0"/>
    <n v="182"/>
    <b v="1"/>
    <s v="film &amp; video/television"/>
    <n v="1.3065"/>
    <n v="28.714285714285715"/>
    <x v="0"/>
    <s v="televis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09:53:11"/>
    <x v="730"/>
    <b v="0"/>
    <n v="182"/>
    <b v="1"/>
    <s v="film &amp; video/television"/>
    <n v="1.3219000000000001"/>
    <n v="145.26373626373626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1T22:00:00"/>
    <x v="731"/>
    <b v="0"/>
    <n v="182"/>
    <b v="1"/>
    <s v="film &amp; video/television"/>
    <n v="1.26"/>
    <n v="34.615384615384613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02:11:01"/>
    <x v="732"/>
    <b v="0"/>
    <n v="182"/>
    <b v="1"/>
    <s v="film &amp; video/television"/>
    <n v="1.6"/>
    <n v="0.35164835164835168"/>
    <x v="0"/>
    <s v="televis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02:04:52"/>
    <x v="733"/>
    <b v="0"/>
    <n v="182"/>
    <b v="1"/>
    <s v="film &amp; video/television"/>
    <n v="1.2048000000000001"/>
    <n v="16.549450549450551"/>
    <x v="0"/>
    <s v="televis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8T21:00:00"/>
    <x v="734"/>
    <b v="0"/>
    <n v="182"/>
    <b v="1"/>
    <s v="film &amp; video/television"/>
    <n v="1.2552941176470589"/>
    <n v="58.626373626373628"/>
    <x v="0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3T16:39:00"/>
    <x v="735"/>
    <b v="0"/>
    <n v="182"/>
    <b v="1"/>
    <s v="film &amp; video/television"/>
    <n v="1.1440638297872341"/>
    <n v="295.44505494505495"/>
    <x v="0"/>
    <s v="televis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0T20:59:00"/>
    <x v="736"/>
    <b v="0"/>
    <n v="182"/>
    <b v="1"/>
    <s v="film &amp; video/television"/>
    <n v="3.151388888888889"/>
    <n v="62.335164835164832"/>
    <x v="0"/>
    <s v="televis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12:00:00"/>
    <x v="737"/>
    <b v="0"/>
    <n v="182"/>
    <b v="1"/>
    <s v="film &amp; video/television"/>
    <n v="1.224"/>
    <n v="33.626373626373628"/>
    <x v="0"/>
    <s v="televis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1-30T20:59:00"/>
    <x v="738"/>
    <b v="0"/>
    <n v="182"/>
    <b v="1"/>
    <s v="film &amp; video/television"/>
    <n v="1.0673333333333332"/>
    <n v="8.7967032967032974"/>
    <x v="0"/>
    <s v="televis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04:03:49"/>
    <x v="739"/>
    <b v="0"/>
    <n v="182"/>
    <b v="1"/>
    <s v="film &amp; video/television"/>
    <n v="1.5833333333333333"/>
    <n v="52.197802197802197"/>
    <x v="0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0T19:31:22"/>
    <x v="740"/>
    <b v="0"/>
    <n v="182"/>
    <b v="1"/>
    <s v="film &amp; video/television"/>
    <n v="1.0740000000000001"/>
    <n v="17.703296703296704"/>
    <x v="0"/>
    <s v="televis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07:33:26"/>
    <x v="741"/>
    <b v="0"/>
    <n v="182"/>
    <b v="1"/>
    <s v="film &amp; video/television"/>
    <n v="1.0226"/>
    <n v="73.042857142857144"/>
    <x v="0"/>
    <s v="televis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13:01:52"/>
    <x v="742"/>
    <b v="0"/>
    <n v="182"/>
    <b v="1"/>
    <s v="film &amp; video/television"/>
    <n v="1.1071428571428572"/>
    <n v="8.5164835164835164"/>
    <x v="0"/>
    <s v="televis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13:00:00"/>
    <x v="743"/>
    <b v="0"/>
    <n v="182"/>
    <b v="1"/>
    <s v="film &amp; video/television"/>
    <n v="1.48"/>
    <n v="4.4725274725274726"/>
    <x v="0"/>
    <s v="televis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14:58:23"/>
    <x v="744"/>
    <b v="0"/>
    <n v="182"/>
    <b v="1"/>
    <s v="film &amp; video/television"/>
    <n v="1.0232000000000001"/>
    <n v="28.109890109890109"/>
    <x v="0"/>
    <s v="televis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05:44:05"/>
    <x v="745"/>
    <b v="0"/>
    <n v="182"/>
    <b v="1"/>
    <s v="film &amp; video/television"/>
    <n v="1.7909909909909909"/>
    <n v="21.846153846153847"/>
    <x v="0"/>
    <s v="televis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2T19:59:00"/>
    <x v="746"/>
    <b v="0"/>
    <n v="182"/>
    <b v="1"/>
    <s v="film &amp; video/television"/>
    <n v="1.1108135252761968"/>
    <n v="18.23076923076923"/>
    <x v="0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02:54:00"/>
    <x v="747"/>
    <b v="0"/>
    <n v="182"/>
    <b v="1"/>
    <s v="film &amp; video/television"/>
    <n v="1.0004285714285714"/>
    <n v="38.478021978021978"/>
    <x v="0"/>
    <s v="televis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12:19:26"/>
    <x v="748"/>
    <b v="0"/>
    <n v="182"/>
    <b v="1"/>
    <s v="film &amp; video/television"/>
    <n v="1.0024999999999999"/>
    <n v="11.016483516483516"/>
    <x v="0"/>
    <s v="televis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14:35:30"/>
    <x v="749"/>
    <b v="0"/>
    <n v="182"/>
    <b v="1"/>
    <s v="film &amp; video/television"/>
    <n v="1.0556000000000001"/>
    <n v="58"/>
    <x v="0"/>
    <s v="televis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13:04:32"/>
    <x v="750"/>
    <b v="0"/>
    <n v="182"/>
    <b v="1"/>
    <s v="film &amp; video/television"/>
    <n v="1.0258775877587758"/>
    <n v="25.049450549450551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07:07:55"/>
    <x v="751"/>
    <b v="0"/>
    <n v="182"/>
    <b v="1"/>
    <s v="film &amp; video/television"/>
    <n v="1.1850000000000001"/>
    <n v="19.532967032967033"/>
    <x v="0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03:00:00"/>
    <x v="752"/>
    <b v="0"/>
    <n v="182"/>
    <b v="1"/>
    <s v="film &amp; video/television"/>
    <n v="1.117"/>
    <n v="30.686813186813186"/>
    <x v="0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06:09:51"/>
    <x v="753"/>
    <b v="0"/>
    <n v="182"/>
    <b v="1"/>
    <s v="film &amp; video/television"/>
    <n v="1.28"/>
    <n v="70.329670329670336"/>
    <x v="0"/>
    <s v="televis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09:58:41"/>
    <x v="754"/>
    <b v="0"/>
    <n v="182"/>
    <b v="1"/>
    <s v="film &amp; video/television"/>
    <n v="1.0375000000000001"/>
    <n v="11.401098901098901"/>
    <x v="0"/>
    <s v="televis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19T16:41:00"/>
    <x v="755"/>
    <b v="0"/>
    <n v="182"/>
    <b v="1"/>
    <s v="film &amp; video/television"/>
    <n v="1.0190760000000001"/>
    <n v="13.998296703296704"/>
    <x v="0"/>
    <s v="televis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09:24:19"/>
    <x v="756"/>
    <b v="0"/>
    <n v="182"/>
    <b v="1"/>
    <s v="film &amp; video/television"/>
    <n v="1.177142857142857"/>
    <n v="4.5274725274725274"/>
    <x v="0"/>
    <s v="televis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5T17:18:34"/>
    <x v="757"/>
    <b v="0"/>
    <n v="182"/>
    <b v="1"/>
    <s v="film &amp; video/television"/>
    <n v="2.38"/>
    <n v="3.2692307692307692"/>
    <x v="0"/>
    <s v="televis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12:04:28"/>
    <x v="758"/>
    <b v="0"/>
    <n v="182"/>
    <b v="1"/>
    <s v="film &amp; video/television"/>
    <n v="1.02"/>
    <n v="14.010989010989011"/>
    <x v="0"/>
    <s v="televis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8T23:55:39"/>
    <x v="759"/>
    <b v="0"/>
    <n v="182"/>
    <b v="1"/>
    <s v="film &amp; video/television"/>
    <n v="1.0192000000000001"/>
    <n v="28"/>
    <x v="0"/>
    <s v="televis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1:20:13"/>
    <x v="760"/>
    <b v="0"/>
    <n v="182"/>
    <b v="1"/>
    <s v="film &amp; video/television"/>
    <n v="0"/>
    <n v="0"/>
    <x v="0"/>
    <s v="televis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0:02:06"/>
    <x v="761"/>
    <b v="0"/>
    <n v="182"/>
    <b v="1"/>
    <s v="film &amp; video/television"/>
    <n v="4.7E-2"/>
    <n v="1.2912087912087913"/>
    <x v="0"/>
    <s v="televis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3T22:00:00"/>
    <x v="762"/>
    <b v="0"/>
    <n v="182"/>
    <b v="1"/>
    <s v="film &amp; video/television"/>
    <n v="0"/>
    <n v="0"/>
    <x v="0"/>
    <s v="televis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02:43:28"/>
    <x v="763"/>
    <b v="0"/>
    <n v="182"/>
    <b v="1"/>
    <s v="film &amp; video/television"/>
    <n v="1.1655011655011655E-3"/>
    <n v="2.7472527472527472E-2"/>
    <x v="0"/>
    <s v="televis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09T20:09:21"/>
    <x v="764"/>
    <b v="0"/>
    <n v="182"/>
    <b v="1"/>
    <s v="film &amp; video/television"/>
    <n v="0"/>
    <n v="0"/>
    <x v="0"/>
    <s v="televis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05:01:24"/>
    <x v="765"/>
    <b v="0"/>
    <n v="182"/>
    <b v="1"/>
    <s v="film &amp; video/television"/>
    <n v="0.36014285714285715"/>
    <n v="13.851648351648352"/>
    <x v="0"/>
    <s v="televis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0:48:03"/>
    <x v="766"/>
    <b v="0"/>
    <n v="182"/>
    <b v="1"/>
    <s v="film &amp; video/television"/>
    <n v="0"/>
    <n v="0"/>
    <x v="0"/>
    <s v="televis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0T19:26:50"/>
    <x v="767"/>
    <b v="0"/>
    <n v="182"/>
    <b v="1"/>
    <s v="film &amp; video/television"/>
    <n v="3.5400000000000001E-2"/>
    <n v="0.97252747252747251"/>
    <x v="0"/>
    <s v="televis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5T20:58:10"/>
    <x v="768"/>
    <b v="0"/>
    <n v="182"/>
    <b v="1"/>
    <s v="film &amp; video/television"/>
    <n v="0"/>
    <n v="0"/>
    <x v="0"/>
    <s v="televis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15:54:54"/>
    <x v="769"/>
    <b v="0"/>
    <n v="182"/>
    <b v="1"/>
    <s v="film &amp; video/television"/>
    <n v="0.41399999999999998"/>
    <n v="9.0989010989010985"/>
    <x v="0"/>
    <s v="televis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15:59:29"/>
    <x v="770"/>
    <b v="0"/>
    <n v="182"/>
    <b v="1"/>
    <s v="film &amp; video/television"/>
    <n v="0"/>
    <n v="0"/>
    <x v="0"/>
    <s v="televis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1:46:42"/>
    <x v="771"/>
    <b v="0"/>
    <n v="182"/>
    <b v="1"/>
    <s v="film &amp; video/television"/>
    <n v="2.631578947368421E-4"/>
    <n v="5.4945054945054944E-2"/>
    <x v="0"/>
    <s v="televis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0-31T19:59:00"/>
    <x v="772"/>
    <b v="0"/>
    <n v="182"/>
    <b v="1"/>
    <s v="film &amp; video/television"/>
    <n v="3.3333333333333333E-2"/>
    <n v="0.27472527472527475"/>
    <x v="0"/>
    <s v="televis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15:01:00"/>
    <x v="773"/>
    <b v="0"/>
    <n v="182"/>
    <b v="1"/>
    <s v="film &amp; video/television"/>
    <n v="8.5129023676509714E-3"/>
    <n v="0.17582417582417584"/>
    <x v="0"/>
    <s v="televis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0:43:38"/>
    <x v="774"/>
    <b v="0"/>
    <n v="182"/>
    <b v="1"/>
    <s v="film &amp; video/television"/>
    <n v="0.70199999999999996"/>
    <n v="1.9285714285714286"/>
    <x v="0"/>
    <s v="televis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5T17:26:35"/>
    <x v="775"/>
    <b v="0"/>
    <n v="182"/>
    <b v="1"/>
    <s v="film &amp; video/television"/>
    <n v="1.7000000000000001E-2"/>
    <n v="0.93406593406593408"/>
    <x v="0"/>
    <s v="televis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0T21:00:00"/>
    <x v="776"/>
    <b v="0"/>
    <n v="182"/>
    <b v="1"/>
    <s v="film &amp; video/television"/>
    <n v="0.51400000000000001"/>
    <n v="19.76923076923077"/>
    <x v="0"/>
    <s v="televis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15:32:57"/>
    <x v="777"/>
    <b v="0"/>
    <n v="182"/>
    <b v="1"/>
    <s v="film &amp; video/television"/>
    <n v="7.0000000000000001E-3"/>
    <n v="0.11538461538461539"/>
    <x v="0"/>
    <s v="televis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08:51:20"/>
    <x v="778"/>
    <b v="0"/>
    <n v="182"/>
    <b v="1"/>
    <s v="film &amp; video/television"/>
    <n v="4.0000000000000001E-3"/>
    <n v="1.098901098901099E-2"/>
    <x v="0"/>
    <s v="televis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4T20:00:00"/>
    <x v="779"/>
    <b v="0"/>
    <n v="182"/>
    <b v="1"/>
    <s v="film &amp; video/television"/>
    <n v="2.6666666666666668E-2"/>
    <n v="2.197802197802198"/>
    <x v="0"/>
    <s v="televis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08:10:25"/>
    <x v="780"/>
    <b v="0"/>
    <n v="182"/>
    <b v="1"/>
    <s v="film &amp; video/television"/>
    <n v="1.04"/>
    <n v="5.7142857142857144"/>
    <x v="0"/>
    <s v="television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7T16:01:14"/>
    <x v="781"/>
    <b v="0"/>
    <n v="182"/>
    <b v="1"/>
    <s v="film &amp; video/television"/>
    <n v="1.3315375"/>
    <n v="5.8529120879120882"/>
    <x v="0"/>
    <s v="televis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0:11:42"/>
    <x v="782"/>
    <b v="0"/>
    <n v="182"/>
    <b v="1"/>
    <s v="film &amp; video/television"/>
    <n v="1"/>
    <n v="3.8461538461538463"/>
    <x v="0"/>
    <s v="televis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14:00:00"/>
    <x v="783"/>
    <b v="0"/>
    <n v="182"/>
    <b v="1"/>
    <s v="film &amp; video/television"/>
    <n v="1.4813333333333334"/>
    <n v="12.208791208791208"/>
    <x v="0"/>
    <s v="televis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6T18:35:19"/>
    <x v="784"/>
    <b v="0"/>
    <n v="182"/>
    <b v="1"/>
    <s v="film &amp; video/television"/>
    <n v="1.0249999999999999"/>
    <n v="5.6318681318681323"/>
    <x v="0"/>
    <s v="televis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06:15:15"/>
    <x v="785"/>
    <b v="0"/>
    <n v="182"/>
    <b v="1"/>
    <s v="film &amp; video/television"/>
    <n v="1.8062799999999999"/>
    <n v="4.9623076923076921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07:47:00"/>
    <x v="786"/>
    <b v="0"/>
    <n v="182"/>
    <b v="1"/>
    <s v="film &amp; video/television"/>
    <n v="1.4279999999999999"/>
    <n v="39.230769230769234"/>
    <x v="0"/>
    <s v="television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07:03:46"/>
    <x v="787"/>
    <b v="0"/>
    <n v="182"/>
    <b v="1"/>
    <s v="film &amp; video/television"/>
    <n v="1.1416666666666666"/>
    <n v="7.5274725274725274"/>
    <x v="0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6T19:59:00"/>
    <x v="788"/>
    <b v="0"/>
    <n v="182"/>
    <b v="1"/>
    <s v="film &amp; video/television"/>
    <n v="2.03505"/>
    <n v="11.181593406593406"/>
    <x v="0"/>
    <s v="televis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0T23:59:00"/>
    <x v="789"/>
    <b v="0"/>
    <n v="182"/>
    <b v="1"/>
    <s v="film &amp; video/television"/>
    <n v="1.0941176470588236"/>
    <n v="10.219780219780219"/>
    <x v="0"/>
    <s v="televis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31T17:08:59"/>
    <x v="790"/>
    <b v="0"/>
    <n v="182"/>
    <b v="1"/>
    <s v="film &amp; video/television"/>
    <n v="1.443746"/>
    <n v="79.326703296703286"/>
    <x v="0"/>
    <s v="televis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2T21:59:00"/>
    <x v="791"/>
    <b v="0"/>
    <n v="182"/>
    <b v="1"/>
    <s v="film &amp; video/television"/>
    <n v="1.0386666666666666"/>
    <n v="42.802197802197803"/>
    <x v="0"/>
    <s v="television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13:58:03"/>
    <x v="792"/>
    <b v="0"/>
    <n v="182"/>
    <b v="1"/>
    <s v="film &amp; video/television"/>
    <n v="1.0044440000000001"/>
    <n v="13.797307692307694"/>
    <x v="0"/>
    <s v="television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2T20:59:00"/>
    <x v="793"/>
    <b v="0"/>
    <n v="182"/>
    <b v="1"/>
    <s v="film &amp; video/television"/>
    <n v="1.0277927272727272"/>
    <n v="15.529835164835164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09:06:00"/>
    <x v="794"/>
    <b v="0"/>
    <n v="182"/>
    <b v="1"/>
    <s v="film &amp; video/television"/>
    <n v="1.0531250000000001"/>
    <n v="46.291208791208788"/>
    <x v="0"/>
    <s v="televis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6T20:59:00"/>
    <x v="795"/>
    <b v="0"/>
    <n v="182"/>
    <b v="1"/>
    <s v="film &amp; video/television"/>
    <n v="1.1178571428571429"/>
    <n v="85.989010989010993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13:10:00"/>
    <x v="796"/>
    <b v="0"/>
    <n v="182"/>
    <b v="1"/>
    <s v="film &amp; video/television"/>
    <n v="1.0135000000000001"/>
    <n v="55.68681318681319"/>
    <x v="0"/>
    <s v="television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8T20:00:00"/>
    <x v="797"/>
    <b v="0"/>
    <n v="182"/>
    <b v="1"/>
    <s v="film &amp; video/television"/>
    <n v="1.0753333333333333"/>
    <n v="17.725274725274726"/>
    <x v="0"/>
    <s v="televis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06:09:47"/>
    <x v="798"/>
    <b v="0"/>
    <n v="182"/>
    <b v="1"/>
    <s v="film &amp; video/television"/>
    <n v="1.1488571428571428"/>
    <n v="22.093406593406595"/>
    <x v="0"/>
    <s v="television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08:00:46"/>
    <x v="799"/>
    <b v="0"/>
    <n v="182"/>
    <b v="1"/>
    <s v="film &amp; video/television"/>
    <n v="1.0002"/>
    <n v="27.478021978021978"/>
    <x v="0"/>
    <s v="television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02:24:14"/>
    <x v="800"/>
    <b v="0"/>
    <n v="182"/>
    <b v="1"/>
    <s v="film &amp; video/television"/>
    <n v="1.5213333333333334"/>
    <n v="12.538461538461538"/>
    <x v="0"/>
    <s v="television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1:05:20"/>
    <x v="801"/>
    <b v="0"/>
    <n v="182"/>
    <b v="1"/>
    <s v="film &amp; video/television"/>
    <n v="1.1152149999999998"/>
    <n v="12.255109890109889"/>
    <x v="0"/>
    <s v="televis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6T20:05:00"/>
    <x v="802"/>
    <b v="0"/>
    <n v="182"/>
    <b v="1"/>
    <s v="film &amp; video/television"/>
    <n v="1.0133333333333334"/>
    <n v="33.406593406593409"/>
    <x v="0"/>
    <s v="televis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8T17:00:00"/>
    <x v="803"/>
    <b v="0"/>
    <n v="182"/>
    <b v="1"/>
    <s v="film &amp; video/television"/>
    <n v="1.232608695652174"/>
    <n v="15.576923076923077"/>
    <x v="0"/>
    <s v="television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2T19:59:00"/>
    <x v="804"/>
    <b v="0"/>
    <n v="182"/>
    <b v="1"/>
    <s v="film &amp; video/television"/>
    <n v="1"/>
    <n v="30.219780219780219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15:00:00"/>
    <x v="805"/>
    <b v="0"/>
    <n v="182"/>
    <b v="1"/>
    <s v="film &amp; video/television"/>
    <n v="1.05"/>
    <n v="17.307692307692307"/>
    <x v="0"/>
    <s v="television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08:35:39"/>
    <x v="806"/>
    <b v="0"/>
    <n v="182"/>
    <b v="1"/>
    <s v="film &amp; video/television"/>
    <n v="1.0443750000000001"/>
    <n v="45.906593406593409"/>
    <x v="0"/>
    <s v="television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2-28T18:00:00"/>
    <x v="807"/>
    <b v="0"/>
    <n v="182"/>
    <b v="1"/>
    <s v="film &amp; video/television"/>
    <n v="1.05125"/>
    <n v="23.104395604395606"/>
    <x v="0"/>
    <s v="televisio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1T20:59:00"/>
    <x v="808"/>
    <b v="0"/>
    <n v="182"/>
    <b v="1"/>
    <s v="film &amp; video/television"/>
    <n v="1"/>
    <n v="24.725274725274726"/>
    <x v="0"/>
    <s v="television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12:00:30"/>
    <x v="809"/>
    <b v="0"/>
    <n v="182"/>
    <b v="1"/>
    <s v="film &amp; video/television"/>
    <n v="1.03775"/>
    <n v="22.807692307692307"/>
    <x v="0"/>
    <s v="televisio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31T17:21:02"/>
    <x v="810"/>
    <b v="0"/>
    <n v="182"/>
    <b v="1"/>
    <s v="film &amp; video/television"/>
    <n v="1.05"/>
    <n v="8.6538461538461533"/>
    <x v="0"/>
    <s v="television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08:52:00"/>
    <x v="811"/>
    <b v="0"/>
    <n v="182"/>
    <b v="1"/>
    <s v="film &amp; video/television"/>
    <n v="1.04"/>
    <n v="5.7142857142857144"/>
    <x v="0"/>
    <s v="televisio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05:58:00"/>
    <x v="812"/>
    <b v="0"/>
    <n v="182"/>
    <b v="1"/>
    <s v="film &amp; video/television"/>
    <n v="1.5183333333333333"/>
    <n v="5.0054945054945055"/>
    <x v="0"/>
    <s v="televisio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15:02:45"/>
    <x v="813"/>
    <b v="0"/>
    <n v="182"/>
    <b v="1"/>
    <s v="film &amp; video/television"/>
    <n v="1.59996"/>
    <n v="13.186483516483516"/>
    <x v="0"/>
    <s v="televisio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0:04:00"/>
    <x v="814"/>
    <b v="0"/>
    <n v="182"/>
    <b v="1"/>
    <s v="film &amp; video/television"/>
    <n v="1.2729999999999999"/>
    <n v="6.9945054945054945"/>
    <x v="0"/>
    <s v="television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14:01:43"/>
    <x v="815"/>
    <b v="0"/>
    <n v="182"/>
    <b v="1"/>
    <s v="film &amp; video/television"/>
    <n v="1.07"/>
    <n v="23.516483516483518"/>
    <x v="0"/>
    <s v="television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8T22:30:00"/>
    <x v="816"/>
    <b v="0"/>
    <n v="182"/>
    <b v="1"/>
    <s v="film &amp; video/television"/>
    <n v="1.1512214285714286"/>
    <n v="44.277747252747254"/>
    <x v="0"/>
    <s v="televis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0T20:59:00"/>
    <x v="817"/>
    <b v="0"/>
    <n v="182"/>
    <b v="1"/>
    <s v="film &amp; video/television"/>
    <n v="1.3711066666666665"/>
    <n v="11.300329670329669"/>
    <x v="0"/>
    <s v="televis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09:01:00"/>
    <x v="818"/>
    <b v="0"/>
    <n v="182"/>
    <b v="1"/>
    <s v="film &amp; video/television"/>
    <n v="1.5571428571428572"/>
    <n v="2.9945054945054945"/>
    <x v="0"/>
    <s v="television"/>
  </r>
  <r>
    <n v="819"/>
    <s v="Winter Tour"/>
    <s v="We are touring the Southeast in support of our new EP"/>
    <n v="400"/>
    <n v="435"/>
    <x v="0"/>
    <s v="US"/>
    <s v="USD"/>
    <n v="1387601040"/>
    <n v="1386806254"/>
    <d v="2013-12-20T20:44:00"/>
    <x v="819"/>
    <b v="0"/>
    <n v="182"/>
    <b v="1"/>
    <s v="film &amp; video/television"/>
    <n v="1.0874999999999999"/>
    <n v="2.3901098901098901"/>
    <x v="0"/>
    <s v="television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8T21:00:00"/>
    <x v="820"/>
    <b v="0"/>
    <n v="182"/>
    <b v="1"/>
    <s v="film &amp; video/television"/>
    <n v="1.3405"/>
    <n v="14.73076923076923"/>
    <x v="0"/>
    <s v="televis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3T20:01:00"/>
    <x v="821"/>
    <b v="0"/>
    <n v="182"/>
    <b v="1"/>
    <s v="film &amp; video/television"/>
    <n v="1"/>
    <n v="96.054945054945051"/>
    <x v="0"/>
    <s v="television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14:44:10"/>
    <x v="822"/>
    <b v="0"/>
    <n v="182"/>
    <b v="1"/>
    <s v="film &amp; video/television"/>
    <n v="1.1916666666666667"/>
    <n v="19.642857142857142"/>
    <x v="0"/>
    <s v="television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14:20:52"/>
    <x v="823"/>
    <b v="0"/>
    <n v="182"/>
    <b v="1"/>
    <s v="film &amp; video/television"/>
    <n v="1.7949999999999999"/>
    <n v="7.8901098901098905"/>
    <x v="0"/>
    <s v="television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7T22:59:00"/>
    <x v="824"/>
    <b v="0"/>
    <n v="182"/>
    <b v="1"/>
    <s v="film &amp; video/television"/>
    <n v="1.3438124999999999"/>
    <n v="11.813736263736264"/>
    <x v="0"/>
    <s v="television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8T23:21:24"/>
    <x v="825"/>
    <b v="0"/>
    <n v="182"/>
    <b v="1"/>
    <s v="film &amp; video/television"/>
    <n v="1.0043200000000001"/>
    <n v="68.978021978021971"/>
    <x v="0"/>
    <s v="televis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15:55:30"/>
    <x v="826"/>
    <b v="0"/>
    <n v="182"/>
    <b v="1"/>
    <s v="film &amp; video/television"/>
    <n v="1.0145454545454546"/>
    <n v="30.659340659340661"/>
    <x v="0"/>
    <s v="television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1:49:00"/>
    <x v="827"/>
    <b v="0"/>
    <n v="182"/>
    <b v="1"/>
    <s v="film &amp; video/television"/>
    <n v="1.0333333333333334"/>
    <n v="1.7032967032967032"/>
    <x v="0"/>
    <s v="televis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08:24:00"/>
    <x v="828"/>
    <b v="0"/>
    <n v="182"/>
    <b v="1"/>
    <s v="film &amp; video/television"/>
    <n v="1.07"/>
    <n v="7.6428571428571432"/>
    <x v="0"/>
    <s v="televisio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1:14:00"/>
    <x v="829"/>
    <b v="0"/>
    <n v="182"/>
    <b v="1"/>
    <s v="film &amp; video/television"/>
    <n v="1.04"/>
    <n v="2.8571428571428572"/>
    <x v="0"/>
    <s v="television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03:37:05"/>
    <x v="830"/>
    <b v="0"/>
    <n v="182"/>
    <b v="1"/>
    <s v="film &amp; video/television"/>
    <n v="1.0783333333333334"/>
    <n v="10.664835164835164"/>
    <x v="0"/>
    <s v="television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07:31:34"/>
    <x v="831"/>
    <b v="0"/>
    <n v="182"/>
    <b v="1"/>
    <s v="film &amp; video/television"/>
    <n v="2.3333333333333335"/>
    <n v="19.23076923076923"/>
    <x v="0"/>
    <s v="televis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0:13:00"/>
    <x v="832"/>
    <b v="0"/>
    <n v="182"/>
    <b v="1"/>
    <s v="film &amp; video/television"/>
    <n v="1.0060706666666666"/>
    <n v="82.917912087912086"/>
    <x v="0"/>
    <s v="television"/>
  </r>
  <r>
    <n v="833"/>
    <s v="Ragman Rolls"/>
    <s v="This is an American rock album."/>
    <n v="6000"/>
    <n v="6100"/>
    <x v="0"/>
    <s v="US"/>
    <s v="USD"/>
    <n v="1397941475"/>
    <n v="1395349475"/>
    <d v="2014-04-19T13:04:35"/>
    <x v="833"/>
    <b v="0"/>
    <n v="182"/>
    <b v="1"/>
    <s v="film &amp; video/television"/>
    <n v="1.0166666666666666"/>
    <n v="33.516483516483518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6-30T19:59:00"/>
    <x v="834"/>
    <b v="0"/>
    <n v="182"/>
    <b v="1"/>
    <s v="film &amp; video/television"/>
    <n v="1.3101818181818181"/>
    <n v="39.593406593406591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8T19:00:00"/>
    <x v="835"/>
    <b v="0"/>
    <n v="182"/>
    <b v="1"/>
    <s v="film &amp; video/television"/>
    <n v="1.1725000000000001"/>
    <n v="12.884615384615385"/>
    <x v="0"/>
    <s v="television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6T17:21:58"/>
    <x v="836"/>
    <b v="0"/>
    <n v="182"/>
    <b v="1"/>
    <s v="film &amp; video/television"/>
    <n v="1.009304"/>
    <n v="27.728131868131872"/>
    <x v="0"/>
    <s v="television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15:57:42"/>
    <x v="837"/>
    <b v="0"/>
    <n v="182"/>
    <b v="1"/>
    <s v="film &amp; video/television"/>
    <n v="1.218"/>
    <n v="16.73076923076923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13:33:05"/>
    <x v="838"/>
    <b v="0"/>
    <n v="182"/>
    <b v="1"/>
    <s v="film &amp; video/television"/>
    <n v="1.454"/>
    <n v="15.978021978021978"/>
    <x v="0"/>
    <s v="televisio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0:19:16"/>
    <x v="839"/>
    <b v="0"/>
    <n v="182"/>
    <b v="1"/>
    <s v="film &amp; video/television"/>
    <n v="1.166166"/>
    <n v="32.037527472527472"/>
    <x v="0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3T21:26:27"/>
    <x v="840"/>
    <b v="0"/>
    <n v="182"/>
    <b v="1"/>
    <s v="film &amp; video/television"/>
    <n v="1.2041660000000001"/>
    <n v="66.162967032967032"/>
    <x v="0"/>
    <s v="television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13:07:43"/>
    <x v="841"/>
    <b v="0"/>
    <n v="182"/>
    <b v="1"/>
    <s v="film &amp; video/television"/>
    <n v="1.0132000000000001"/>
    <n v="27.835164835164836"/>
    <x v="0"/>
    <s v="television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3T19:59:00"/>
    <x v="842"/>
    <b v="0"/>
    <n v="182"/>
    <b v="1"/>
    <s v="film &amp; video/television"/>
    <n v="1.0431999999999999"/>
    <n v="14.32967032967033"/>
    <x v="0"/>
    <s v="television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0:00:00"/>
    <x v="843"/>
    <b v="0"/>
    <n v="182"/>
    <b v="1"/>
    <s v="film &amp; video/television"/>
    <n v="2.6713333333333331"/>
    <n v="44.032967032967036"/>
    <x v="0"/>
    <s v="television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0-31T20:59:00"/>
    <x v="844"/>
    <b v="0"/>
    <n v="182"/>
    <b v="1"/>
    <s v="film &amp; video/television"/>
    <n v="1.9413333333333334"/>
    <n v="32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4T19:59:00"/>
    <x v="845"/>
    <b v="0"/>
    <n v="182"/>
    <b v="1"/>
    <s v="film &amp; video/television"/>
    <n v="1.203802"/>
    <n v="33.071483516483518"/>
    <x v="0"/>
    <s v="televis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06:00:00"/>
    <x v="846"/>
    <b v="0"/>
    <n v="182"/>
    <b v="1"/>
    <s v="film &amp; video/television"/>
    <n v="1.2200090909090908"/>
    <n v="7.373681318681319"/>
    <x v="0"/>
    <s v="television"/>
  </r>
  <r>
    <n v="847"/>
    <s v="CENTROPYMUSIC"/>
    <s v="MUSIC WITH MEANING!  MUSIC THAT MATTERS!!!"/>
    <n v="10"/>
    <n v="10"/>
    <x v="0"/>
    <s v="US"/>
    <s v="USD"/>
    <n v="1436555376"/>
    <n v="1433963376"/>
    <d v="2015-07-10T11:09:36"/>
    <x v="847"/>
    <b v="0"/>
    <n v="182"/>
    <b v="1"/>
    <s v="film &amp; video/television"/>
    <n v="1"/>
    <n v="5.4945054945054944E-2"/>
    <x v="0"/>
    <s v="televisio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1:00:33"/>
    <x v="848"/>
    <b v="0"/>
    <n v="182"/>
    <b v="1"/>
    <s v="film &amp; video/television"/>
    <n v="1"/>
    <n v="1.6483516483516483"/>
    <x v="0"/>
    <s v="television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5T18:34:24"/>
    <x v="849"/>
    <b v="0"/>
    <n v="182"/>
    <b v="1"/>
    <s v="film &amp; video/television"/>
    <n v="1.1990000000000001"/>
    <n v="26.35164835164835"/>
    <x v="0"/>
    <s v="television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4T20:59:00"/>
    <x v="850"/>
    <b v="0"/>
    <n v="182"/>
    <b v="1"/>
    <s v="film &amp; video/television"/>
    <n v="1.55175"/>
    <n v="34.104395604395606"/>
    <x v="0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1:45:00"/>
    <x v="851"/>
    <b v="0"/>
    <n v="182"/>
    <b v="1"/>
    <s v="film &amp; video/television"/>
    <n v="1.3045"/>
    <n v="14.335164835164836"/>
    <x v="0"/>
    <s v="televisio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13:00:00"/>
    <x v="852"/>
    <b v="0"/>
    <n v="182"/>
    <b v="1"/>
    <s v="film &amp; video/television"/>
    <n v="1.0497142857142858"/>
    <n v="20.186813186813186"/>
    <x v="0"/>
    <s v="television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1:58:29"/>
    <x v="853"/>
    <b v="0"/>
    <n v="182"/>
    <b v="1"/>
    <s v="film &amp; video/television"/>
    <n v="1"/>
    <n v="1.6483516483516483"/>
    <x v="0"/>
    <s v="televisio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7T21:05:46"/>
    <x v="854"/>
    <b v="0"/>
    <n v="182"/>
    <b v="1"/>
    <s v="film &amp; video/television"/>
    <n v="1.1822050359712231"/>
    <n v="180.57857142857145"/>
    <x v="0"/>
    <s v="television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3T19:00:17"/>
    <x v="855"/>
    <b v="0"/>
    <n v="182"/>
    <b v="1"/>
    <s v="film &amp; video/television"/>
    <n v="1.0344827586206897"/>
    <n v="8.2417582417582409"/>
    <x v="0"/>
    <s v="televis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1:00:00"/>
    <x v="856"/>
    <b v="0"/>
    <n v="182"/>
    <b v="1"/>
    <s v="film &amp; video/television"/>
    <n v="2.1800000000000002"/>
    <n v="2.9945054945054945"/>
    <x v="0"/>
    <s v="television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06:57:11"/>
    <x v="857"/>
    <b v="0"/>
    <n v="182"/>
    <b v="1"/>
    <s v="film &amp; video/television"/>
    <n v="1"/>
    <n v="6.5934065934065931"/>
    <x v="0"/>
    <s v="televis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14:59:00"/>
    <x v="858"/>
    <b v="0"/>
    <n v="182"/>
    <b v="1"/>
    <s v="film &amp; video/television"/>
    <n v="1.4400583333333332"/>
    <n v="9.4948901098901093"/>
    <x v="0"/>
    <s v="television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3T16:00:00"/>
    <x v="859"/>
    <b v="0"/>
    <n v="182"/>
    <b v="1"/>
    <s v="film &amp; video/television"/>
    <n v="1.0467500000000001"/>
    <n v="23.005494505494507"/>
    <x v="0"/>
    <s v="televis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04:35:13"/>
    <x v="860"/>
    <b v="0"/>
    <n v="182"/>
    <b v="1"/>
    <s v="film &amp; video/television"/>
    <n v="0.18142857142857144"/>
    <n v="13.956043956043956"/>
    <x v="0"/>
    <s v="televis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15:10:04"/>
    <x v="861"/>
    <b v="0"/>
    <n v="182"/>
    <b v="1"/>
    <s v="film &amp; video/television"/>
    <n v="2.2444444444444444E-2"/>
    <n v="0.55494505494505497"/>
    <x v="0"/>
    <s v="televis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06:19:08"/>
    <x v="862"/>
    <b v="0"/>
    <n v="182"/>
    <b v="1"/>
    <s v="film &amp; video/television"/>
    <n v="3.3999999999999998E-3"/>
    <n v="0.93406593406593408"/>
    <x v="0"/>
    <s v="television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1T18:49:26"/>
    <x v="863"/>
    <b v="0"/>
    <n v="182"/>
    <b v="1"/>
    <s v="film &amp; video/television"/>
    <n v="4.4999999999999998E-2"/>
    <n v="0.49450549450549453"/>
    <x v="0"/>
    <s v="televis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1:59:00"/>
    <x v="864"/>
    <b v="0"/>
    <n v="182"/>
    <b v="1"/>
    <s v="film &amp; video/television"/>
    <n v="0.41538461538461541"/>
    <n v="14.835164835164836"/>
    <x v="0"/>
    <s v="televis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0:33:17"/>
    <x v="865"/>
    <b v="0"/>
    <n v="182"/>
    <b v="1"/>
    <s v="film &amp; video/television"/>
    <n v="2.0454545454545454E-2"/>
    <n v="0.24725274725274726"/>
    <x v="0"/>
    <s v="televisio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07:10:00"/>
    <x v="866"/>
    <b v="0"/>
    <n v="182"/>
    <b v="1"/>
    <s v="film &amp; video/television"/>
    <n v="0.18285714285714286"/>
    <n v="3.5164835164835164"/>
    <x v="0"/>
    <s v="televisio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1-30T20:59:00"/>
    <x v="867"/>
    <b v="0"/>
    <n v="182"/>
    <b v="1"/>
    <s v="film &amp; video/television"/>
    <n v="0.2402"/>
    <n v="6.5989010989010985"/>
    <x v="0"/>
    <s v="televis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6T16:39:58"/>
    <x v="868"/>
    <b v="0"/>
    <n v="182"/>
    <b v="1"/>
    <s v="film &amp; video/television"/>
    <n v="1.1111111111111111E-3"/>
    <n v="0.27472527472527475"/>
    <x v="0"/>
    <s v="television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1:17:37"/>
    <x v="869"/>
    <b v="0"/>
    <n v="182"/>
    <b v="1"/>
    <s v="film &amp; video/television"/>
    <n v="0.11818181818181818"/>
    <n v="5.7142857142857144"/>
    <x v="0"/>
    <s v="televis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31T16:32:03"/>
    <x v="870"/>
    <b v="0"/>
    <n v="182"/>
    <b v="1"/>
    <s v="film &amp; video/television"/>
    <n v="3.0999999999999999E-3"/>
    <n v="0.34065934065934067"/>
    <x v="0"/>
    <s v="television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06:28:15"/>
    <x v="871"/>
    <b v="0"/>
    <n v="182"/>
    <b v="1"/>
    <s v="film &amp; video/television"/>
    <n v="5.4166666666666669E-2"/>
    <n v="1.7857142857142858"/>
    <x v="0"/>
    <s v="television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1:48:47"/>
    <x v="872"/>
    <b v="0"/>
    <n v="182"/>
    <b v="1"/>
    <s v="film &amp; video/television"/>
    <n v="8.1250000000000003E-3"/>
    <n v="0.35714285714285715"/>
    <x v="0"/>
    <s v="televisio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0T21:00:40"/>
    <x v="873"/>
    <b v="0"/>
    <n v="182"/>
    <b v="1"/>
    <s v="film &amp; video/television"/>
    <n v="1.2857142857142857E-2"/>
    <n v="0.24725274725274726"/>
    <x v="0"/>
    <s v="television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06:00:34"/>
    <x v="874"/>
    <b v="0"/>
    <n v="182"/>
    <b v="1"/>
    <s v="film &amp; video/television"/>
    <n v="0.24333333333333335"/>
    <n v="4.0109890109890109"/>
    <x v="0"/>
    <s v="televis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09:22:11"/>
    <x v="875"/>
    <b v="0"/>
    <n v="182"/>
    <b v="1"/>
    <s v="film &amp; video/television"/>
    <n v="0"/>
    <n v="0"/>
    <x v="0"/>
    <s v="television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03:55:27"/>
    <x v="876"/>
    <b v="0"/>
    <n v="182"/>
    <b v="1"/>
    <s v="film &amp; video/television"/>
    <n v="0.40799492385786801"/>
    <n v="7.0659340659340657"/>
    <x v="0"/>
    <s v="televisio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0:56:00"/>
    <x v="877"/>
    <b v="0"/>
    <n v="182"/>
    <b v="1"/>
    <s v="film &amp; video/television"/>
    <n v="0.67549999999999999"/>
    <n v="7.4230769230769234"/>
    <x v="0"/>
    <s v="television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2T21:35:24"/>
    <x v="878"/>
    <b v="0"/>
    <n v="182"/>
    <b v="1"/>
    <s v="film &amp; video/television"/>
    <n v="1.2999999999999999E-2"/>
    <n v="0.35714285714285715"/>
    <x v="0"/>
    <s v="televis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1:55:05"/>
    <x v="879"/>
    <b v="0"/>
    <n v="182"/>
    <b v="1"/>
    <s v="film &amp; video/television"/>
    <n v="0.30666666666666664"/>
    <n v="3.5384615384615383"/>
    <x v="0"/>
    <s v="televis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29T23:42:18"/>
    <x v="880"/>
    <b v="0"/>
    <n v="182"/>
    <b v="1"/>
    <s v="film &amp; video/television"/>
    <n v="2.9894179894179893E-2"/>
    <n v="0.62087912087912089"/>
    <x v="0"/>
    <s v="televis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3T22:01:26"/>
    <x v="881"/>
    <b v="0"/>
    <n v="182"/>
    <b v="1"/>
    <s v="film &amp; video/television"/>
    <n v="8.0000000000000002E-3"/>
    <n v="0.16483516483516483"/>
    <x v="0"/>
    <s v="televisio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12:39:10"/>
    <x v="882"/>
    <b v="0"/>
    <n v="182"/>
    <b v="1"/>
    <s v="film &amp; video/television"/>
    <n v="0.20133333333333334"/>
    <n v="1.6593406593406594"/>
    <x v="0"/>
    <s v="television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14:27:15"/>
    <x v="883"/>
    <b v="0"/>
    <n v="182"/>
    <b v="1"/>
    <s v="film &amp; video/television"/>
    <n v="0.4002"/>
    <n v="10.994505494505495"/>
    <x v="0"/>
    <s v="televisio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1T18:31:00"/>
    <x v="884"/>
    <b v="0"/>
    <n v="182"/>
    <b v="1"/>
    <s v="film &amp; video/television"/>
    <n v="0.01"/>
    <n v="0.10989010989010989"/>
    <x v="0"/>
    <s v="television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14:35:11"/>
    <x v="885"/>
    <b v="0"/>
    <n v="182"/>
    <b v="1"/>
    <s v="film &amp; video/television"/>
    <n v="0.75"/>
    <n v="4.1208791208791204"/>
    <x v="0"/>
    <s v="television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12:53:33"/>
    <x v="886"/>
    <b v="0"/>
    <n v="182"/>
    <b v="1"/>
    <s v="film &amp; video/television"/>
    <n v="0.41"/>
    <n v="1.1263736263736264"/>
    <x v="0"/>
    <s v="televis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15:00:55"/>
    <x v="887"/>
    <b v="0"/>
    <n v="182"/>
    <b v="1"/>
    <s v="film &amp; video/television"/>
    <n v="0"/>
    <n v="0"/>
    <x v="0"/>
    <s v="television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8-31T22:00:00"/>
    <x v="888"/>
    <b v="0"/>
    <n v="182"/>
    <b v="1"/>
    <s v="film &amp; video/television"/>
    <n v="7.1999999999999995E-2"/>
    <n v="0.39560439560439559"/>
    <x v="0"/>
    <s v="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0:49:03"/>
    <x v="889"/>
    <b v="0"/>
    <n v="182"/>
    <b v="1"/>
    <s v="film &amp; video/television"/>
    <n v="9.4412800000000005E-2"/>
    <n v="12.96879120879121"/>
    <x v="0"/>
    <s v="televis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09:46:19"/>
    <x v="890"/>
    <b v="0"/>
    <n v="182"/>
    <b v="1"/>
    <s v="film &amp; video/television"/>
    <n v="4.1666666666666664E-2"/>
    <n v="0.68681318681318682"/>
    <x v="0"/>
    <s v="television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0T16:45:30"/>
    <x v="891"/>
    <b v="0"/>
    <n v="182"/>
    <b v="1"/>
    <s v="film &amp; video/television"/>
    <n v="3.2500000000000001E-2"/>
    <n v="1.4285714285714286"/>
    <x v="0"/>
    <s v="television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7-31T20:00:00"/>
    <x v="892"/>
    <b v="0"/>
    <n v="182"/>
    <b v="1"/>
    <s v="film &amp; video/television"/>
    <n v="0.40749999999999997"/>
    <n v="13.434065934065934"/>
    <x v="0"/>
    <s v="television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12:32:43"/>
    <x v="893"/>
    <b v="0"/>
    <n v="182"/>
    <b v="1"/>
    <s v="film &amp; video/television"/>
    <n v="0.1"/>
    <n v="1.098901098901099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15:33:30"/>
    <x v="894"/>
    <b v="0"/>
    <n v="182"/>
    <b v="1"/>
    <s v="film &amp; video/television"/>
    <n v="0.39169999999999999"/>
    <n v="43.043956043956044"/>
    <x v="0"/>
    <s v="television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4T19:03:49"/>
    <x v="895"/>
    <b v="0"/>
    <n v="182"/>
    <b v="1"/>
    <s v="film &amp; video/television"/>
    <n v="2.4375000000000001E-2"/>
    <n v="1.0714285714285714"/>
    <x v="0"/>
    <s v="television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7T20:00:00"/>
    <x v="896"/>
    <b v="0"/>
    <n v="182"/>
    <b v="1"/>
    <s v="film &amp; video/television"/>
    <n v="0.4"/>
    <n v="17.582417582417584"/>
    <x v="0"/>
    <s v="television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09:31:48"/>
    <x v="897"/>
    <b v="0"/>
    <n v="182"/>
    <b v="1"/>
    <s v="film &amp; video/television"/>
    <n v="0"/>
    <n v="0"/>
    <x v="0"/>
    <s v="television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0:11:50"/>
    <x v="898"/>
    <b v="0"/>
    <n v="182"/>
    <b v="1"/>
    <s v="film &amp; video/television"/>
    <n v="2.8000000000000001E-2"/>
    <n v="0.38461538461538464"/>
    <x v="0"/>
    <s v="television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7T18:22:42"/>
    <x v="899"/>
    <b v="0"/>
    <n v="182"/>
    <b v="1"/>
    <s v="film &amp; video/television"/>
    <n v="0.37333333333333335"/>
    <n v="1.5384615384615385"/>
    <x v="0"/>
    <s v="television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1:23:22"/>
    <x v="900"/>
    <b v="0"/>
    <n v="182"/>
    <b v="1"/>
    <s v="film &amp; video/television"/>
    <n v="4.1999999999999997E-3"/>
    <n v="0.11538461538461539"/>
    <x v="0"/>
    <s v="televis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1:11:00"/>
    <x v="901"/>
    <b v="0"/>
    <n v="182"/>
    <b v="1"/>
    <s v="film &amp; video/television"/>
    <n v="0"/>
    <n v="0"/>
    <x v="0"/>
    <s v="television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07:30:00"/>
    <x v="902"/>
    <b v="0"/>
    <n v="182"/>
    <b v="1"/>
    <s v="film &amp; video/television"/>
    <n v="3.0000000000000001E-3"/>
    <n v="0.49450549450549453"/>
    <x v="0"/>
    <s v="television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2T18:25:00"/>
    <x v="903"/>
    <b v="0"/>
    <n v="182"/>
    <b v="1"/>
    <s v="film &amp; video/television"/>
    <n v="3.2000000000000001E-2"/>
    <n v="0.87912087912087911"/>
    <x v="0"/>
    <s v="television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2T17:55:37"/>
    <x v="904"/>
    <b v="0"/>
    <n v="182"/>
    <b v="1"/>
    <s v="film &amp; video/television"/>
    <n v="3.0200000000000001E-3"/>
    <n v="0.82967032967032972"/>
    <x v="0"/>
    <s v="television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3T21:45:26"/>
    <x v="905"/>
    <b v="0"/>
    <n v="182"/>
    <b v="1"/>
    <s v="film &amp; video/television"/>
    <n v="3.0153846153846153E-2"/>
    <n v="1.0769230769230769"/>
    <x v="0"/>
    <s v="television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2T19:33:10"/>
    <x v="906"/>
    <b v="0"/>
    <n v="182"/>
    <b v="1"/>
    <s v="film &amp; video/television"/>
    <n v="0"/>
    <n v="0"/>
    <x v="0"/>
    <s v="television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0T20:37:03"/>
    <x v="907"/>
    <b v="0"/>
    <n v="182"/>
    <b v="1"/>
    <s v="film &amp; video/television"/>
    <n v="0"/>
    <n v="0"/>
    <x v="0"/>
    <s v="television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6T20:59:00"/>
    <x v="908"/>
    <b v="0"/>
    <n v="182"/>
    <b v="1"/>
    <s v="film &amp; video/television"/>
    <n v="0"/>
    <n v="0"/>
    <x v="0"/>
    <s v="televisio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2T20:00:00"/>
    <x v="909"/>
    <b v="0"/>
    <n v="182"/>
    <b v="1"/>
    <s v="film &amp; video/television"/>
    <n v="3.2500000000000001E-2"/>
    <n v="2.8571428571428572"/>
    <x v="0"/>
    <s v="televisio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05:05:19"/>
    <x v="910"/>
    <b v="0"/>
    <n v="182"/>
    <b v="1"/>
    <s v="film &amp; video/television"/>
    <n v="0.22363636363636363"/>
    <n v="0.67582417582417587"/>
    <x v="0"/>
    <s v="televisio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3T16:07:25"/>
    <x v="911"/>
    <b v="0"/>
    <n v="182"/>
    <b v="1"/>
    <s v="film &amp; video/television"/>
    <n v="0"/>
    <n v="0"/>
    <x v="0"/>
    <s v="televisio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0T19:37:27"/>
    <x v="912"/>
    <b v="0"/>
    <n v="182"/>
    <b v="1"/>
    <s v="film &amp; video/television"/>
    <n v="8.5714285714285719E-3"/>
    <n v="0.16483516483516483"/>
    <x v="0"/>
    <s v="television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4T19:20:19"/>
    <x v="913"/>
    <b v="0"/>
    <n v="182"/>
    <b v="1"/>
    <s v="film &amp; video/television"/>
    <n v="6.6066666666666662E-2"/>
    <n v="10.890109890109891"/>
    <x v="0"/>
    <s v="television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0:19:07"/>
    <x v="914"/>
    <b v="0"/>
    <n v="182"/>
    <b v="1"/>
    <s v="film &amp; video/television"/>
    <n v="0"/>
    <n v="0"/>
    <x v="0"/>
    <s v="television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2-29T20:59:00"/>
    <x v="915"/>
    <b v="0"/>
    <n v="182"/>
    <b v="1"/>
    <s v="film &amp; video/television"/>
    <n v="5.7692307692307696E-2"/>
    <n v="2.0604395604395602"/>
    <x v="0"/>
    <s v="televis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1T21:00:00"/>
    <x v="916"/>
    <b v="0"/>
    <n v="182"/>
    <b v="1"/>
    <s v="film &amp; video/television"/>
    <n v="0"/>
    <n v="0"/>
    <x v="0"/>
    <s v="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3T18:30:00"/>
    <x v="917"/>
    <b v="0"/>
    <n v="182"/>
    <b v="1"/>
    <s v="film &amp; video/television"/>
    <n v="6.0000000000000001E-3"/>
    <n v="0.16483516483516483"/>
    <x v="0"/>
    <s v="televis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14:59:21"/>
    <x v="918"/>
    <b v="0"/>
    <n v="182"/>
    <b v="1"/>
    <s v="film &amp; video/television"/>
    <n v="5.0256410256410255E-2"/>
    <n v="1.0769230769230769"/>
    <x v="0"/>
    <s v="television"/>
  </r>
  <r>
    <n v="919"/>
    <s v="Jazz CD:  Out of The Blue"/>
    <s v="Cool jazz with a New Orleans flavor."/>
    <n v="20000"/>
    <n v="100"/>
    <x v="2"/>
    <s v="US"/>
    <s v="USD"/>
    <n v="1355930645"/>
    <n v="1352906645"/>
    <d v="2012-12-19T07:24:05"/>
    <x v="919"/>
    <b v="0"/>
    <n v="182"/>
    <b v="1"/>
    <s v="film &amp; video/television"/>
    <n v="5.0000000000000001E-3"/>
    <n v="0.5494505494505495"/>
    <x v="0"/>
    <s v="television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09:07:02"/>
    <x v="920"/>
    <b v="0"/>
    <n v="182"/>
    <b v="1"/>
    <s v="film &amp; video/television"/>
    <n v="0"/>
    <n v="0"/>
    <x v="0"/>
    <s v="televis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1T21:06:16"/>
    <x v="921"/>
    <b v="0"/>
    <n v="182"/>
    <b v="1"/>
    <s v="film &amp; video/television"/>
    <n v="0.309"/>
    <n v="25.467032967032967"/>
    <x v="0"/>
    <s v="television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04:43:13"/>
    <x v="922"/>
    <b v="0"/>
    <n v="182"/>
    <b v="1"/>
    <s v="film &amp; video/television"/>
    <n v="0.21037037037037037"/>
    <n v="31.208791208791208"/>
    <x v="0"/>
    <s v="televis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1T16:02:03"/>
    <x v="923"/>
    <b v="0"/>
    <n v="182"/>
    <b v="1"/>
    <s v="film &amp; video/television"/>
    <n v="2.1999999999999999E-2"/>
    <n v="1.8131868131868132"/>
    <x v="0"/>
    <s v="televis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14:37:49"/>
    <x v="924"/>
    <b v="0"/>
    <n v="182"/>
    <b v="1"/>
    <s v="film &amp; video/television"/>
    <n v="0.109"/>
    <n v="1.7967032967032968"/>
    <x v="0"/>
    <s v="televis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14:08:31"/>
    <x v="925"/>
    <b v="0"/>
    <n v="182"/>
    <b v="1"/>
    <s v="film &amp; video/television"/>
    <n v="2.6666666666666668E-2"/>
    <n v="0.87912087912087911"/>
    <x v="0"/>
    <s v="televis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14:40:00"/>
    <x v="926"/>
    <b v="0"/>
    <n v="182"/>
    <b v="1"/>
    <s v="film &amp; video/television"/>
    <n v="0"/>
    <n v="0"/>
    <x v="0"/>
    <s v="television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1:44:55"/>
    <x v="927"/>
    <b v="0"/>
    <n v="182"/>
    <b v="1"/>
    <s v="film &amp; video/television"/>
    <n v="0"/>
    <n v="0"/>
    <x v="0"/>
    <s v="television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7T16:00:00"/>
    <x v="928"/>
    <b v="0"/>
    <n v="182"/>
    <b v="1"/>
    <s v="film &amp; video/television"/>
    <n v="0.10862068965517241"/>
    <n v="8.6538461538461533"/>
    <x v="0"/>
    <s v="television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8T20:42:49"/>
    <x v="929"/>
    <b v="0"/>
    <n v="182"/>
    <b v="1"/>
    <s v="film &amp; video/television"/>
    <n v="0"/>
    <n v="0"/>
    <x v="0"/>
    <s v="television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13:32:00"/>
    <x v="930"/>
    <b v="0"/>
    <n v="182"/>
    <b v="1"/>
    <s v="film &amp; video/television"/>
    <n v="0.38333333333333336"/>
    <n v="1.8956043956043955"/>
    <x v="0"/>
    <s v="televisio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14:00:00"/>
    <x v="931"/>
    <b v="0"/>
    <n v="182"/>
    <b v="1"/>
    <s v="film &amp; video/television"/>
    <n v="6.5500000000000003E-2"/>
    <n v="0.71978021978021978"/>
    <x v="0"/>
    <s v="television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14:15:45"/>
    <x v="932"/>
    <b v="0"/>
    <n v="182"/>
    <b v="1"/>
    <s v="film &amp; video/television"/>
    <n v="0.14536842105263159"/>
    <n v="7.5879120879120876"/>
    <x v="0"/>
    <s v="television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1T20:03:29"/>
    <x v="933"/>
    <b v="0"/>
    <n v="182"/>
    <b v="1"/>
    <s v="film &amp; video/television"/>
    <n v="0.06"/>
    <n v="0.65934065934065933"/>
    <x v="0"/>
    <s v="television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3T22:00:00"/>
    <x v="934"/>
    <b v="0"/>
    <n v="182"/>
    <b v="1"/>
    <s v="film &amp; video/television"/>
    <n v="0.30399999999999999"/>
    <n v="8.3516483516483522"/>
    <x v="0"/>
    <s v="television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0:00:29"/>
    <x v="935"/>
    <b v="0"/>
    <n v="182"/>
    <b v="1"/>
    <s v="film &amp; video/television"/>
    <n v="1.4285714285714285E-2"/>
    <n v="0.27472527472527475"/>
    <x v="0"/>
    <s v="television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12:00:00"/>
    <x v="936"/>
    <b v="0"/>
    <n v="182"/>
    <b v="1"/>
    <s v="film &amp; video/television"/>
    <n v="0"/>
    <n v="0"/>
    <x v="0"/>
    <s v="televis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12:09:17"/>
    <x v="937"/>
    <b v="0"/>
    <n v="182"/>
    <b v="1"/>
    <s v="film &amp; video/television"/>
    <n v="1.1428571428571429E-2"/>
    <n v="0.21978021978021978"/>
    <x v="0"/>
    <s v="television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03:30:48"/>
    <x v="938"/>
    <b v="0"/>
    <n v="182"/>
    <b v="1"/>
    <s v="film &amp; video/television"/>
    <n v="3.5714285714285713E-3"/>
    <n v="0.13736263736263737"/>
    <x v="0"/>
    <s v="television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1:58:00"/>
    <x v="939"/>
    <b v="0"/>
    <n v="182"/>
    <b v="1"/>
    <s v="film &amp; video/television"/>
    <n v="1.4545454545454545E-2"/>
    <n v="0.21978021978021978"/>
    <x v="0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0T16:12:06"/>
    <x v="940"/>
    <b v="0"/>
    <n v="182"/>
    <b v="1"/>
    <s v="film &amp; video/television"/>
    <n v="0.17155555555555554"/>
    <n v="8.4835164835164836"/>
    <x v="0"/>
    <s v="televis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09T18:19:05"/>
    <x v="941"/>
    <b v="0"/>
    <n v="182"/>
    <b v="1"/>
    <s v="film &amp; video/television"/>
    <n v="2.3220000000000001E-2"/>
    <n v="6.3791208791208796"/>
    <x v="0"/>
    <s v="televis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12:14:20"/>
    <x v="942"/>
    <b v="0"/>
    <n v="182"/>
    <b v="1"/>
    <s v="film &amp; video/television"/>
    <n v="8.9066666666666669E-2"/>
    <n v="3.6703296703296702"/>
    <x v="0"/>
    <s v="television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09:01:45"/>
    <x v="943"/>
    <b v="0"/>
    <n v="182"/>
    <b v="1"/>
    <s v="film &amp; video/television"/>
    <n v="9.633333333333334E-2"/>
    <n v="1.5879120879120878"/>
    <x v="0"/>
    <s v="television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06:00:00"/>
    <x v="944"/>
    <b v="0"/>
    <n v="182"/>
    <b v="1"/>
    <s v="film &amp; video/television"/>
    <n v="0.13325999999999999"/>
    <n v="36.609890109890109"/>
    <x v="0"/>
    <s v="television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15:59:00"/>
    <x v="945"/>
    <b v="0"/>
    <n v="182"/>
    <b v="1"/>
    <s v="film &amp; video/television"/>
    <n v="2.4840000000000001E-2"/>
    <n v="13.648351648351648"/>
    <x v="0"/>
    <s v="television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0:00:48"/>
    <x v="946"/>
    <b v="0"/>
    <n v="182"/>
    <b v="1"/>
    <s v="film &amp; video/television"/>
    <n v="1.9066666666666666E-2"/>
    <n v="1.57142857142857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0:45:06"/>
    <x v="947"/>
    <b v="0"/>
    <n v="182"/>
    <b v="1"/>
    <s v="film &amp; video/television"/>
    <n v="0"/>
    <n v="0"/>
    <x v="0"/>
    <s v="televis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1:52:44"/>
    <x v="948"/>
    <b v="0"/>
    <n v="182"/>
    <b v="1"/>
    <s v="film &amp; video/television"/>
    <n v="0.12"/>
    <n v="2.6373626373626373"/>
    <x v="0"/>
    <s v="television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0T17:02:56"/>
    <x v="949"/>
    <b v="0"/>
    <n v="182"/>
    <b v="1"/>
    <s v="film &amp; video/television"/>
    <n v="1.3650000000000001E-2"/>
    <n v="1.5"/>
    <x v="0"/>
    <s v="television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0:01:01"/>
    <x v="950"/>
    <b v="0"/>
    <n v="182"/>
    <b v="1"/>
    <s v="film &amp; video/television"/>
    <n v="0.28039999999999998"/>
    <n v="7.7032967032967035"/>
    <x v="0"/>
    <s v="television"/>
  </r>
  <r>
    <n v="951"/>
    <s v="Smart Harness"/>
    <s v="Revolutionizing the way we walk our dogs!"/>
    <n v="50000"/>
    <n v="19195"/>
    <x v="2"/>
    <s v="US"/>
    <s v="USD"/>
    <n v="1465054872"/>
    <n v="1461166872"/>
    <d v="2016-06-04T07:41:12"/>
    <x v="951"/>
    <b v="0"/>
    <n v="182"/>
    <b v="1"/>
    <s v="film &amp; video/television"/>
    <n v="0.38390000000000002"/>
    <n v="105.46703296703296"/>
    <x v="0"/>
    <s v="television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07:43:32"/>
    <x v="952"/>
    <b v="0"/>
    <n v="182"/>
    <b v="1"/>
    <s v="film &amp; video/television"/>
    <n v="0.39942857142857141"/>
    <n v="107.53846153846153"/>
    <x v="0"/>
    <s v="televis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4T19:56:39"/>
    <x v="953"/>
    <b v="0"/>
    <n v="182"/>
    <b v="1"/>
    <s v="film &amp; video/television"/>
    <n v="8.3999999999999995E-3"/>
    <n v="0.69230769230769229"/>
    <x v="0"/>
    <s v="televis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12:00:39"/>
    <x v="954"/>
    <b v="0"/>
    <n v="182"/>
    <b v="1"/>
    <s v="film &amp; video/television"/>
    <n v="0.43406666666666666"/>
    <n v="35.774725274725277"/>
    <x v="0"/>
    <s v="television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2T23:05:00"/>
    <x v="955"/>
    <b v="0"/>
    <n v="182"/>
    <b v="1"/>
    <s v="film &amp; video/television"/>
    <n v="5.6613333333333335E-2"/>
    <n v="93.318681318681314"/>
    <x v="0"/>
    <s v="televis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12:55:59"/>
    <x v="956"/>
    <b v="0"/>
    <n v="182"/>
    <b v="1"/>
    <s v="film &amp; video/television"/>
    <n v="1.7219999999999999E-2"/>
    <n v="4.7307692307692308"/>
    <x v="0"/>
    <s v="television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06:15:33"/>
    <x v="957"/>
    <b v="0"/>
    <n v="182"/>
    <b v="1"/>
    <s v="film &amp; video/television"/>
    <n v="1.9416666666666665E-2"/>
    <n v="1.2802197802197801"/>
    <x v="0"/>
    <s v="televis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09T20:59:00"/>
    <x v="958"/>
    <b v="0"/>
    <n v="182"/>
    <b v="1"/>
    <s v="film &amp; video/television"/>
    <n v="0.11328275684711328"/>
    <n v="4.8406593406593403"/>
    <x v="0"/>
    <s v="televis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8T20:11:05"/>
    <x v="959"/>
    <b v="0"/>
    <n v="182"/>
    <b v="1"/>
    <s v="film &amp; video/television"/>
    <n v="0.3886"/>
    <n v="106.75824175824175"/>
    <x v="0"/>
    <s v="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06:02:35"/>
    <x v="960"/>
    <b v="0"/>
    <n v="182"/>
    <b v="1"/>
    <s v="film &amp; video/television"/>
    <n v="0.46100628930817611"/>
    <n v="140.96153846153845"/>
    <x v="0"/>
    <s v="televisio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1:00:00"/>
    <x v="961"/>
    <b v="0"/>
    <n v="182"/>
    <b v="1"/>
    <s v="film &amp; video/television"/>
    <n v="0.42188421052631581"/>
    <n v="220.21428571428572"/>
    <x v="0"/>
    <s v="televisio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09:05:53"/>
    <x v="962"/>
    <b v="0"/>
    <n v="182"/>
    <b v="1"/>
    <s v="film &amp; video/television"/>
    <n v="0.2848"/>
    <n v="3.912087912087912"/>
    <x v="0"/>
    <s v="television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07:15:19"/>
    <x v="963"/>
    <b v="0"/>
    <n v="182"/>
    <b v="1"/>
    <s v="film &amp; video/television"/>
    <n v="1.0771428571428571E-2"/>
    <n v="2.0714285714285716"/>
    <x v="0"/>
    <s v="televis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07:05:19"/>
    <x v="964"/>
    <b v="0"/>
    <n v="182"/>
    <b v="1"/>
    <s v="film &amp; video/television"/>
    <n v="7.9909090909090902E-3"/>
    <n v="4.8296703296703294"/>
    <x v="0"/>
    <s v="television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5T19:59:00"/>
    <x v="965"/>
    <b v="0"/>
    <n v="182"/>
    <b v="1"/>
    <s v="film &amp; video/television"/>
    <n v="1.192E-2"/>
    <n v="1.6373626373626373"/>
    <x v="0"/>
    <s v="televis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07:15:32"/>
    <x v="966"/>
    <b v="0"/>
    <n v="182"/>
    <b v="1"/>
    <s v="film &amp; video/television"/>
    <n v="0.14799999999999999"/>
    <n v="9.7582417582417591"/>
    <x v="0"/>
    <s v="television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1T21:06:14"/>
    <x v="967"/>
    <b v="0"/>
    <n v="182"/>
    <b v="1"/>
    <s v="film &amp; video/television"/>
    <n v="0.17810000000000001"/>
    <n v="19.571428571428573"/>
    <x v="0"/>
    <s v="television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12:20:34"/>
    <x v="968"/>
    <b v="0"/>
    <n v="182"/>
    <b v="1"/>
    <s v="film &amp; video/television"/>
    <n v="1.325E-2"/>
    <n v="0.58241758241758246"/>
    <x v="0"/>
    <s v="television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8T23:16:47"/>
    <x v="969"/>
    <b v="0"/>
    <n v="182"/>
    <b v="1"/>
    <s v="film &amp; video/television"/>
    <n v="0.46666666666666667"/>
    <n v="76.92307692307692"/>
    <x v="0"/>
    <s v="televisio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2T20:59:00"/>
    <x v="970"/>
    <b v="0"/>
    <n v="182"/>
    <b v="1"/>
    <s v="film &amp; video/television"/>
    <n v="0.4592"/>
    <n v="12.615384615384615"/>
    <x v="0"/>
    <s v="television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09:01:00"/>
    <x v="971"/>
    <b v="0"/>
    <n v="182"/>
    <b v="1"/>
    <s v="film &amp; video/television"/>
    <n v="2.2599999999999999E-3"/>
    <n v="1.2417582417582418"/>
    <x v="0"/>
    <s v="televis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3T22:59:00"/>
    <x v="972"/>
    <b v="0"/>
    <n v="182"/>
    <b v="1"/>
    <s v="film &amp; video/television"/>
    <n v="0.34625"/>
    <n v="38.049450549450547"/>
    <x v="0"/>
    <s v="televis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8T17:21:33"/>
    <x v="973"/>
    <b v="0"/>
    <n v="182"/>
    <b v="1"/>
    <s v="film &amp; video/television"/>
    <n v="2.0549999999999999E-2"/>
    <n v="2.2582417582417582"/>
    <x v="0"/>
    <s v="television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08:59:16"/>
    <x v="974"/>
    <b v="0"/>
    <n v="182"/>
    <b v="1"/>
    <s v="film &amp; video/television"/>
    <n v="5.5999999999999999E-3"/>
    <n v="1.5384615384615385"/>
    <x v="0"/>
    <s v="television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08:43:05"/>
    <x v="975"/>
    <b v="0"/>
    <n v="182"/>
    <b v="1"/>
    <s v="film &amp; video/television"/>
    <n v="2.6069999999999999E-2"/>
    <n v="14.324175824175825"/>
    <x v="0"/>
    <s v="televis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3T17:24:57"/>
    <x v="976"/>
    <b v="0"/>
    <n v="182"/>
    <b v="1"/>
    <s v="film &amp; video/television"/>
    <n v="1.9259999999999999E-2"/>
    <n v="15.873626373626374"/>
    <x v="0"/>
    <s v="televisio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14:36:37"/>
    <x v="977"/>
    <b v="0"/>
    <n v="182"/>
    <b v="1"/>
    <s v="film &amp; video/television"/>
    <n v="0.33666666666666667"/>
    <n v="4.9945054945054945"/>
    <x v="0"/>
    <s v="televisio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4T23:25:01"/>
    <x v="978"/>
    <b v="0"/>
    <n v="182"/>
    <b v="1"/>
    <s v="film &amp; video/television"/>
    <n v="0.5626326718299024"/>
    <n v="534.46703296703299"/>
    <x v="0"/>
    <s v="televisio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0:59:00"/>
    <x v="979"/>
    <b v="0"/>
    <n v="182"/>
    <b v="1"/>
    <s v="film &amp; video/television"/>
    <n v="0.82817600000000002"/>
    <n v="159.26461538461538"/>
    <x v="0"/>
    <s v="televisio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14:42:02"/>
    <x v="980"/>
    <b v="0"/>
    <n v="182"/>
    <b v="1"/>
    <s v="film &amp; video/television"/>
    <n v="0.14860000000000001"/>
    <n v="8.1648351648351642"/>
    <x v="0"/>
    <s v="televis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14:43:42"/>
    <x v="981"/>
    <b v="0"/>
    <n v="182"/>
    <b v="1"/>
    <s v="film &amp; video/television"/>
    <n v="1.2375123751237513E-4"/>
    <n v="6.043956043956044E-2"/>
    <x v="0"/>
    <s v="television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0:04:46"/>
    <x v="982"/>
    <b v="0"/>
    <n v="182"/>
    <b v="1"/>
    <s v="film &amp; video/television"/>
    <n v="1.7142857142857143E-4"/>
    <n v="1.6483516483516484E-2"/>
    <x v="0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12:54:00"/>
    <x v="983"/>
    <b v="0"/>
    <n v="182"/>
    <b v="1"/>
    <s v="film &amp; video/television"/>
    <n v="0.2950613611721471"/>
    <n v="168.96153846153845"/>
    <x v="0"/>
    <s v="televis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7T17:46:48"/>
    <x v="984"/>
    <b v="0"/>
    <n v="182"/>
    <b v="1"/>
    <s v="film &amp; video/television"/>
    <n v="1.06E-2"/>
    <n v="0.58241758241758246"/>
    <x v="0"/>
    <s v="television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15:00:00"/>
    <x v="985"/>
    <b v="0"/>
    <n v="182"/>
    <b v="1"/>
    <s v="film &amp; video/television"/>
    <n v="6.2933333333333327E-2"/>
    <n v="10.373626373626374"/>
    <x v="0"/>
    <s v="televis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09T16:00:00"/>
    <x v="986"/>
    <b v="0"/>
    <n v="182"/>
    <b v="1"/>
    <s v="film &amp; video/television"/>
    <n v="0.1275"/>
    <n v="14.010989010989011"/>
    <x v="0"/>
    <s v="television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2T23:04:10"/>
    <x v="987"/>
    <b v="0"/>
    <n v="182"/>
    <b v="1"/>
    <s v="film &amp; video/television"/>
    <n v="0.13220000000000001"/>
    <n v="36.318681318681321"/>
    <x v="0"/>
    <s v="television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0:33:45"/>
    <x v="988"/>
    <b v="0"/>
    <n v="182"/>
    <b v="1"/>
    <s v="film &amp; video/television"/>
    <n v="0"/>
    <n v="0"/>
    <x v="0"/>
    <s v="television"/>
  </r>
  <r>
    <n v="989"/>
    <s v="Power Rope"/>
    <s v="The most useful phone charger you will ever buy"/>
    <n v="10000"/>
    <n v="1677"/>
    <x v="2"/>
    <s v="US"/>
    <s v="USD"/>
    <n v="1475101495"/>
    <n v="1472509495"/>
    <d v="2016-09-28T14:24:55"/>
    <x v="989"/>
    <b v="0"/>
    <n v="182"/>
    <b v="1"/>
    <s v="film &amp; video/television"/>
    <n v="0.16769999999999999"/>
    <n v="9.2142857142857135"/>
    <x v="0"/>
    <s v="television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0:49:24"/>
    <x v="990"/>
    <b v="0"/>
    <n v="182"/>
    <b v="1"/>
    <s v="film &amp; video/television"/>
    <n v="1.0399999999999999E-3"/>
    <n v="0.14285714285714285"/>
    <x v="0"/>
    <s v="television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0:51:00"/>
    <x v="991"/>
    <b v="0"/>
    <n v="182"/>
    <b v="1"/>
    <s v="film &amp; video/television"/>
    <n v="4.24E-2"/>
    <n v="1.1648351648351649"/>
    <x v="0"/>
    <s v="televisio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13:11:59"/>
    <x v="992"/>
    <b v="0"/>
    <n v="182"/>
    <b v="1"/>
    <s v="film &amp; video/television"/>
    <n v="4.6699999999999997E-3"/>
    <n v="2.5659340659340661"/>
    <x v="0"/>
    <s v="televis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1T21:00:00"/>
    <x v="993"/>
    <b v="0"/>
    <n v="182"/>
    <b v="1"/>
    <s v="film &amp; video/television"/>
    <n v="0.25087142857142858"/>
    <n v="96.489010989010993"/>
    <x v="0"/>
    <s v="televis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14:59:00"/>
    <x v="994"/>
    <b v="0"/>
    <n v="182"/>
    <b v="1"/>
    <s v="film &amp; video/television"/>
    <n v="2.3345000000000001E-2"/>
    <n v="25.653846153846153"/>
    <x v="0"/>
    <s v="televis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08:00:00"/>
    <x v="995"/>
    <b v="0"/>
    <n v="182"/>
    <b v="1"/>
    <s v="film &amp; video/television"/>
    <n v="7.2599999999999998E-2"/>
    <n v="3.9890109890109891"/>
    <x v="0"/>
    <s v="television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07:27:00"/>
    <x v="996"/>
    <b v="0"/>
    <n v="182"/>
    <b v="1"/>
    <s v="film &amp; video/television"/>
    <n v="1.6250000000000001E-2"/>
    <n v="0.35714285714285715"/>
    <x v="0"/>
    <s v="television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7T19:28:17"/>
    <x v="997"/>
    <b v="0"/>
    <n v="182"/>
    <b v="1"/>
    <s v="film &amp; video/television"/>
    <n v="1.2999999999999999E-2"/>
    <n v="0.35714285714285715"/>
    <x v="0"/>
    <s v="television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8T21:03:21"/>
    <x v="998"/>
    <b v="0"/>
    <n v="182"/>
    <b v="1"/>
    <s v="film &amp; video/television"/>
    <n v="0.58558333333333334"/>
    <n v="193.04945054945054"/>
    <x v="0"/>
    <s v="television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0:02:00"/>
    <x v="999"/>
    <b v="0"/>
    <n v="182"/>
    <b v="1"/>
    <s v="film &amp; video/television"/>
    <n v="7.7886666666666673E-2"/>
    <n v="64.192307692307693"/>
    <x v="0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4T16:26:00"/>
    <x v="1000"/>
    <b v="0"/>
    <n v="182"/>
    <b v="1"/>
    <s v="film &amp; video/television"/>
    <n v="2.2157147647256063E-2"/>
    <n v="108.92307692307692"/>
    <x v="0"/>
    <s v="televisio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09:16:53"/>
    <x v="1001"/>
    <b v="0"/>
    <n v="182"/>
    <b v="1"/>
    <s v="film &amp; video/television"/>
    <n v="1.04"/>
    <n v="28.571428571428573"/>
    <x v="0"/>
    <s v="televisio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6T21:59:00"/>
    <x v="1002"/>
    <b v="0"/>
    <n v="182"/>
    <b v="1"/>
    <s v="film &amp; video/television"/>
    <n v="0.29602960296029601"/>
    <n v="16.263736263736263"/>
    <x v="0"/>
    <s v="television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08:01:01"/>
    <x v="1003"/>
    <b v="0"/>
    <n v="182"/>
    <b v="1"/>
    <s v="film &amp; video/television"/>
    <n v="0.16055"/>
    <n v="17.642857142857142"/>
    <x v="0"/>
    <s v="television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09:00:27"/>
    <x v="1004"/>
    <b v="0"/>
    <n v="182"/>
    <b v="1"/>
    <s v="film &amp; video/television"/>
    <n v="0.82208000000000003"/>
    <n v="112.92307692307692"/>
    <x v="0"/>
    <s v="televisio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06:59:43"/>
    <x v="1005"/>
    <b v="0"/>
    <n v="182"/>
    <b v="1"/>
    <s v="film &amp; video/television"/>
    <n v="0.75051000000000001"/>
    <n v="824.73626373626371"/>
    <x v="0"/>
    <s v="televis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1T23:11:00"/>
    <x v="1006"/>
    <b v="0"/>
    <n v="182"/>
    <b v="1"/>
    <s v="film &amp; video/television"/>
    <n v="5.8500000000000003E-2"/>
    <n v="1.2857142857142858"/>
    <x v="0"/>
    <s v="television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07:00:23"/>
    <x v="1007"/>
    <b v="0"/>
    <n v="182"/>
    <b v="1"/>
    <s v="film &amp; video/television"/>
    <n v="0.44319999999999998"/>
    <n v="73.054945054945051"/>
    <x v="0"/>
    <s v="televis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1:25:15"/>
    <x v="1008"/>
    <b v="0"/>
    <n v="182"/>
    <b v="1"/>
    <s v="film &amp; video/television"/>
    <n v="2.6737967914438501E-3"/>
    <n v="1.3736263736263736"/>
    <x v="0"/>
    <s v="television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06:30:46"/>
    <x v="1009"/>
    <b v="0"/>
    <n v="182"/>
    <b v="1"/>
    <s v="film &amp; video/television"/>
    <n v="0.1313"/>
    <n v="36.071428571428569"/>
    <x v="0"/>
    <s v="television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4T18:59:00"/>
    <x v="1010"/>
    <b v="0"/>
    <n v="182"/>
    <b v="1"/>
    <s v="film &amp; video/television"/>
    <n v="1.9088937093275488E-3"/>
    <n v="1.2087912087912087"/>
    <x v="0"/>
    <s v="televis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13:33:15"/>
    <x v="1011"/>
    <b v="0"/>
    <n v="182"/>
    <b v="1"/>
    <s v="film &amp; video/television"/>
    <n v="3.7499999999999999E-3"/>
    <n v="0.41208791208791207"/>
    <x v="0"/>
    <s v="televis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02:34:12"/>
    <x v="1012"/>
    <b v="0"/>
    <n v="182"/>
    <b v="1"/>
    <s v="film &amp; video/television"/>
    <n v="215.35021"/>
    <n v="5916.214560439561"/>
    <x v="0"/>
    <s v="television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12:00:00"/>
    <x v="1013"/>
    <b v="0"/>
    <n v="182"/>
    <b v="1"/>
    <s v="film &amp; video/television"/>
    <n v="0.34527999999999998"/>
    <n v="47.428571428571431"/>
    <x v="0"/>
    <s v="television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2-31T16:03:35"/>
    <x v="1014"/>
    <b v="0"/>
    <n v="182"/>
    <b v="1"/>
    <s v="film &amp; video/television"/>
    <n v="0.30599999999999999"/>
    <n v="16.813186813186814"/>
    <x v="0"/>
    <s v="television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14:04:55"/>
    <x v="1015"/>
    <b v="0"/>
    <n v="182"/>
    <b v="1"/>
    <s v="film &amp; video/television"/>
    <n v="2.6666666666666668E-2"/>
    <n v="1.3186813186813187"/>
    <x v="0"/>
    <s v="televis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6T17:34:16"/>
    <x v="1016"/>
    <b v="0"/>
    <n v="182"/>
    <b v="1"/>
    <s v="film &amp; video/television"/>
    <n v="2.8420000000000001E-2"/>
    <n v="15.615384615384615"/>
    <x v="0"/>
    <s v="televis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09:12:15"/>
    <x v="1017"/>
    <b v="0"/>
    <n v="182"/>
    <b v="1"/>
    <s v="film &amp; video/television"/>
    <n v="0.22878799999999999"/>
    <n v="314.26923076923077"/>
    <x v="0"/>
    <s v="television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03:48:53"/>
    <x v="1018"/>
    <b v="0"/>
    <n v="182"/>
    <b v="1"/>
    <s v="film &amp; video/television"/>
    <n v="3.1050000000000001E-2"/>
    <n v="3.412087912087912"/>
    <x v="0"/>
    <s v="televisio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15:22:29"/>
    <x v="1019"/>
    <b v="0"/>
    <n v="182"/>
    <b v="1"/>
    <s v="film &amp; video/television"/>
    <n v="0.47333333333333333"/>
    <n v="117.03296703296704"/>
    <x v="0"/>
    <s v="televisio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1T16:47:00"/>
    <x v="1020"/>
    <b v="0"/>
    <n v="182"/>
    <b v="1"/>
    <s v="film &amp; video/television"/>
    <n v="2.0554838709677421"/>
    <n v="17.505494505494507"/>
    <x v="0"/>
    <s v="television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6T20:00:00"/>
    <x v="1021"/>
    <b v="0"/>
    <n v="182"/>
    <b v="1"/>
    <s v="film &amp; video/television"/>
    <n v="3.5180366666666667"/>
    <n v="57.989615384615391"/>
    <x v="0"/>
    <s v="television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07:31:17"/>
    <x v="1022"/>
    <b v="0"/>
    <n v="182"/>
    <b v="1"/>
    <s v="film &amp; video/television"/>
    <n v="1.149"/>
    <n v="12.626373626373626"/>
    <x v="0"/>
    <s v="televis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14:04:21"/>
    <x v="1023"/>
    <b v="0"/>
    <n v="182"/>
    <b v="1"/>
    <s v="film &amp; video/television"/>
    <n v="2.3715000000000002"/>
    <n v="26.060439560439562"/>
    <x v="0"/>
    <s v="television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05:56:03"/>
    <x v="1024"/>
    <b v="0"/>
    <n v="182"/>
    <b v="1"/>
    <s v="film &amp; video/television"/>
    <n v="1.1863774999999999"/>
    <n v="130.37115384615385"/>
    <x v="0"/>
    <s v="televisio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1:00:37"/>
    <x v="1025"/>
    <b v="0"/>
    <n v="182"/>
    <b v="1"/>
    <s v="film &amp; video/television"/>
    <n v="1.099283142857143"/>
    <n v="422.80120879120881"/>
    <x v="0"/>
    <s v="televis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0:46:56"/>
    <x v="1026"/>
    <b v="0"/>
    <n v="182"/>
    <b v="1"/>
    <s v="film &amp; video/television"/>
    <n v="1.0000828571428571"/>
    <n v="38.464725274725275"/>
    <x v="0"/>
    <s v="television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2T16:49:07"/>
    <x v="1027"/>
    <b v="0"/>
    <n v="182"/>
    <b v="1"/>
    <s v="film &amp; video/television"/>
    <n v="1.0309292094387414"/>
    <n v="42.489010989010985"/>
    <x v="0"/>
    <s v="television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12:00:00"/>
    <x v="1028"/>
    <b v="0"/>
    <n v="182"/>
    <b v="1"/>
    <s v="film &amp; video/television"/>
    <n v="1.1727000000000001"/>
    <n v="64.434065934065927"/>
    <x v="0"/>
    <s v="televisio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13:59:00"/>
    <x v="1029"/>
    <b v="0"/>
    <n v="182"/>
    <b v="1"/>
    <s v="film &amp; video/television"/>
    <n v="1.1175999999999999"/>
    <n v="61.406593406593409"/>
    <x v="0"/>
    <s v="television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03:35:49"/>
    <x v="1030"/>
    <b v="0"/>
    <n v="182"/>
    <b v="1"/>
    <s v="film &amp; video/television"/>
    <n v="3.4209999999999998"/>
    <n v="37.593406593406591"/>
    <x v="0"/>
    <s v="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0:20:10"/>
    <x v="1031"/>
    <b v="0"/>
    <n v="182"/>
    <b v="1"/>
    <s v="film &amp; video/television"/>
    <n v="1.0740000000000001"/>
    <n v="59.010989010989015"/>
    <x v="0"/>
    <s v="television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08:00:25"/>
    <x v="1032"/>
    <b v="0"/>
    <n v="182"/>
    <b v="1"/>
    <s v="film &amp; video/television"/>
    <n v="1.0849703703703704"/>
    <n v="32.191428571428574"/>
    <x v="0"/>
    <s v="televisio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09:34:40"/>
    <x v="1033"/>
    <b v="0"/>
    <n v="182"/>
    <b v="1"/>
    <s v="film &amp; video/television"/>
    <n v="1.0286144578313252"/>
    <n v="7.5054945054945055"/>
    <x v="0"/>
    <s v="televis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4T19:59:00"/>
    <x v="1034"/>
    <b v="0"/>
    <n v="182"/>
    <b v="1"/>
    <s v="film &amp; video/television"/>
    <n v="1.3000180000000001"/>
    <n v="35.714780219780224"/>
    <x v="0"/>
    <s v="television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07:23:40"/>
    <x v="1035"/>
    <b v="0"/>
    <n v="182"/>
    <b v="1"/>
    <s v="film &amp; video/television"/>
    <n v="1.0765217391304347"/>
    <n v="27.208791208791208"/>
    <x v="0"/>
    <s v="televisio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0:00:00"/>
    <x v="1036"/>
    <b v="0"/>
    <n v="182"/>
    <b v="1"/>
    <s v="film &amp; video/television"/>
    <n v="1.1236044444444444"/>
    <n v="27.781428571428574"/>
    <x v="0"/>
    <s v="television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7T21:00:00"/>
    <x v="1037"/>
    <b v="0"/>
    <n v="182"/>
    <b v="1"/>
    <s v="film &amp; video/television"/>
    <n v="1.0209999999999999"/>
    <n v="5.6098901098901095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8T20:33:43"/>
    <x v="1038"/>
    <b v="0"/>
    <n v="182"/>
    <b v="1"/>
    <s v="film &amp; video/television"/>
    <n v="1.4533333333333334"/>
    <n v="11.978021978021978"/>
    <x v="0"/>
    <s v="televis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2T23:59:00"/>
    <x v="1039"/>
    <b v="0"/>
    <n v="182"/>
    <b v="1"/>
    <s v="film &amp; video/television"/>
    <n v="1.282"/>
    <n v="3.5219780219780219"/>
    <x v="0"/>
    <s v="televis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09:00:09"/>
    <x v="1040"/>
    <b v="0"/>
    <n v="182"/>
    <b v="1"/>
    <s v="film &amp; video/television"/>
    <n v="2.9411764705882353E-3"/>
    <n v="1.3736263736263736"/>
    <x v="0"/>
    <s v="television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0T17:26:32"/>
    <x v="1041"/>
    <b v="0"/>
    <n v="182"/>
    <b v="1"/>
    <s v="film &amp; video/television"/>
    <n v="0"/>
    <n v="0"/>
    <x v="0"/>
    <s v="television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02:00:00"/>
    <x v="1042"/>
    <b v="0"/>
    <n v="182"/>
    <b v="1"/>
    <s v="film &amp; video/television"/>
    <n v="1.5384615384615385E-2"/>
    <n v="5.4945054945054944E-2"/>
    <x v="0"/>
    <s v="television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19T22:04:15"/>
    <x v="1043"/>
    <b v="0"/>
    <n v="182"/>
    <b v="1"/>
    <s v="film &amp; video/television"/>
    <n v="8.5370000000000001E-2"/>
    <n v="46.906593406593409"/>
    <x v="0"/>
    <s v="television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12:27:00"/>
    <x v="1044"/>
    <b v="0"/>
    <n v="182"/>
    <b v="1"/>
    <s v="film &amp; video/television"/>
    <n v="8.571428571428571E-4"/>
    <n v="3.2967032967032968E-2"/>
    <x v="0"/>
    <s v="televisio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12:59:10"/>
    <x v="1045"/>
    <b v="0"/>
    <n v="182"/>
    <b v="1"/>
    <s v="film &amp; video/television"/>
    <n v="2.6599999999999999E-2"/>
    <n v="1.4615384615384615"/>
    <x v="0"/>
    <s v="television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12:26:00"/>
    <x v="1046"/>
    <b v="0"/>
    <n v="182"/>
    <b v="1"/>
    <s v="film &amp; video/television"/>
    <n v="0"/>
    <n v="0"/>
    <x v="0"/>
    <s v="televis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12:38:35"/>
    <x v="1047"/>
    <b v="0"/>
    <n v="182"/>
    <b v="1"/>
    <s v="film &amp; video/television"/>
    <n v="5.0000000000000001E-4"/>
    <n v="5.4945054945054949E-3"/>
    <x v="0"/>
    <s v="television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4T17:16:29"/>
    <x v="1048"/>
    <b v="0"/>
    <n v="182"/>
    <b v="1"/>
    <s v="film &amp; video/television"/>
    <n v="1.4133333333333333E-2"/>
    <n v="1.1648351648351649"/>
    <x v="0"/>
    <s v="television"/>
  </r>
  <r>
    <n v="1049"/>
    <s v="J1 (Canceled)"/>
    <s v="------"/>
    <n v="12000"/>
    <n v="0"/>
    <x v="1"/>
    <s v="US"/>
    <s v="USD"/>
    <n v="1455272445"/>
    <n v="1452680445"/>
    <d v="2016-02-12T02:20:45"/>
    <x v="1049"/>
    <b v="0"/>
    <n v="182"/>
    <b v="1"/>
    <s v="film &amp; video/television"/>
    <n v="0"/>
    <n v="0"/>
    <x v="0"/>
    <s v="television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1:07:57"/>
    <x v="1050"/>
    <b v="0"/>
    <n v="182"/>
    <b v="1"/>
    <s v="film &amp; video/television"/>
    <n v="0"/>
    <n v="0"/>
    <x v="0"/>
    <s v="television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6T16:20:25"/>
    <x v="1051"/>
    <b v="0"/>
    <n v="182"/>
    <b v="1"/>
    <s v="film &amp; video/television"/>
    <n v="0"/>
    <n v="0"/>
    <x v="0"/>
    <s v="television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12:09:00"/>
    <x v="1052"/>
    <b v="0"/>
    <n v="182"/>
    <b v="1"/>
    <s v="film &amp; video/television"/>
    <n v="0"/>
    <n v="0"/>
    <x v="0"/>
    <s v="televis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5T20:08:52"/>
    <x v="1053"/>
    <b v="0"/>
    <n v="182"/>
    <b v="1"/>
    <s v="film &amp; video/television"/>
    <n v="0.01"/>
    <n v="8.2417582417582416E-2"/>
    <x v="0"/>
    <s v="televis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14:00:00"/>
    <x v="1054"/>
    <b v="0"/>
    <n v="182"/>
    <b v="1"/>
    <s v="film &amp; video/television"/>
    <n v="0"/>
    <n v="0"/>
    <x v="0"/>
    <s v="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15:49:05"/>
    <x v="1055"/>
    <b v="0"/>
    <n v="182"/>
    <b v="1"/>
    <s v="film &amp; video/television"/>
    <n v="0"/>
    <n v="0"/>
    <x v="0"/>
    <s v="television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08:16:17"/>
    <x v="1056"/>
    <b v="0"/>
    <n v="182"/>
    <b v="1"/>
    <s v="film &amp; video/television"/>
    <n v="0"/>
    <n v="0"/>
    <x v="0"/>
    <s v="television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13:54:43"/>
    <x v="1057"/>
    <b v="0"/>
    <n v="182"/>
    <b v="1"/>
    <s v="film &amp; video/television"/>
    <n v="0"/>
    <n v="0"/>
    <x v="0"/>
    <s v="television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5T16:00:00"/>
    <x v="1058"/>
    <b v="0"/>
    <n v="182"/>
    <b v="1"/>
    <s v="film &amp; video/television"/>
    <n v="0"/>
    <n v="0"/>
    <x v="0"/>
    <s v="television"/>
  </r>
  <r>
    <n v="1059"/>
    <s v="Voice Over Artist (Canceled)"/>
    <s v="Turning myself into a vocal artist."/>
    <n v="1100"/>
    <n v="0"/>
    <x v="1"/>
    <s v="US"/>
    <s v="USD"/>
    <n v="1426269456"/>
    <n v="1423681056"/>
    <d v="2015-03-13T09:57:36"/>
    <x v="1059"/>
    <b v="0"/>
    <n v="182"/>
    <b v="1"/>
    <s v="film &amp; video/television"/>
    <n v="0"/>
    <n v="0"/>
    <x v="0"/>
    <s v="television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13:54:53"/>
    <x v="1060"/>
    <b v="0"/>
    <n v="182"/>
    <b v="1"/>
    <s v="film &amp; video/television"/>
    <n v="0.01"/>
    <n v="0.27472527472527475"/>
    <x v="0"/>
    <s v="television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1T17:00:00"/>
    <x v="1061"/>
    <b v="0"/>
    <n v="182"/>
    <b v="1"/>
    <s v="film &amp; video/television"/>
    <n v="0"/>
    <n v="0"/>
    <x v="0"/>
    <s v="television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1:22:21"/>
    <x v="1062"/>
    <b v="0"/>
    <n v="182"/>
    <b v="1"/>
    <s v="film &amp; video/television"/>
    <n v="0.95477386934673369"/>
    <n v="1.043956043956044"/>
    <x v="0"/>
    <s v="television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0T16:44:22"/>
    <x v="1063"/>
    <b v="0"/>
    <n v="182"/>
    <b v="1"/>
    <s v="film &amp; video/television"/>
    <n v="0"/>
    <n v="0"/>
    <x v="0"/>
    <s v="television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6T21:28:23"/>
    <x v="1064"/>
    <b v="0"/>
    <n v="182"/>
    <b v="1"/>
    <s v="film &amp; video/television"/>
    <n v="8.9744444444444446E-2"/>
    <n v="44.379120879120876"/>
    <x v="0"/>
    <s v="televis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1:08:42"/>
    <x v="1065"/>
    <b v="0"/>
    <n v="182"/>
    <b v="1"/>
    <s v="film &amp; video/television"/>
    <n v="2.7E-2"/>
    <n v="0.44505494505494503"/>
    <x v="0"/>
    <s v="televisio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15:06:22"/>
    <x v="1066"/>
    <b v="0"/>
    <n v="182"/>
    <b v="1"/>
    <s v="film &amp; video/television"/>
    <n v="3.3673333333333333E-2"/>
    <n v="27.752747252747252"/>
    <x v="0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12:32:11"/>
    <x v="1067"/>
    <b v="0"/>
    <n v="182"/>
    <b v="1"/>
    <s v="film &amp; video/television"/>
    <n v="0.26"/>
    <n v="0.7142857142857143"/>
    <x v="0"/>
    <s v="televis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09T23:54:24"/>
    <x v="1068"/>
    <b v="0"/>
    <n v="182"/>
    <b v="1"/>
    <s v="film &amp; video/television"/>
    <n v="1.5E-3"/>
    <n v="0.24725274725274726"/>
    <x v="0"/>
    <s v="television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5T22:30:59"/>
    <x v="1069"/>
    <b v="0"/>
    <n v="182"/>
    <b v="1"/>
    <s v="film &amp; video/television"/>
    <n v="0.38636363636363635"/>
    <n v="4.6703296703296706"/>
    <x v="0"/>
    <s v="televis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30T16:17:02"/>
    <x v="1070"/>
    <b v="0"/>
    <n v="182"/>
    <b v="1"/>
    <s v="film &amp; video/television"/>
    <n v="7.0000000000000001E-3"/>
    <n v="0.38461538461538464"/>
    <x v="0"/>
    <s v="television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1:04:53"/>
    <x v="1071"/>
    <b v="0"/>
    <n v="182"/>
    <b v="1"/>
    <s v="film &amp; video/television"/>
    <n v="0"/>
    <n v="0"/>
    <x v="0"/>
    <s v="televis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1:58:17"/>
    <x v="1072"/>
    <b v="0"/>
    <n v="182"/>
    <b v="1"/>
    <s v="film &amp; video/television"/>
    <n v="6.8000000000000005E-4"/>
    <n v="0.28021978021978022"/>
    <x v="0"/>
    <s v="televisio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15:09:01"/>
    <x v="1073"/>
    <b v="0"/>
    <n v="182"/>
    <b v="1"/>
    <s v="film &amp; video/television"/>
    <n v="1.3333333333333334E-2"/>
    <n v="5.4945054945054944E-2"/>
    <x v="0"/>
    <s v="television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3T20:09:05"/>
    <x v="1074"/>
    <b v="0"/>
    <n v="182"/>
    <b v="1"/>
    <s v="film &amp; video/television"/>
    <n v="6.3092592592592589E-2"/>
    <n v="18.719780219780219"/>
    <x v="0"/>
    <s v="television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13:41:56"/>
    <x v="1075"/>
    <b v="0"/>
    <n v="182"/>
    <b v="1"/>
    <s v="film &amp; video/television"/>
    <n v="4.4999999999999998E-2"/>
    <n v="0.24725274725274726"/>
    <x v="0"/>
    <s v="television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1:04:10"/>
    <x v="1076"/>
    <b v="0"/>
    <n v="182"/>
    <b v="1"/>
    <s v="film &amp; video/television"/>
    <n v="0.62765333333333329"/>
    <n v="258.64835164835165"/>
    <x v="0"/>
    <s v="television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3T20:00:11"/>
    <x v="1077"/>
    <b v="0"/>
    <n v="182"/>
    <b v="1"/>
    <s v="film &amp; video/television"/>
    <n v="0.29376000000000002"/>
    <n v="40.35164835164835"/>
    <x v="0"/>
    <s v="televis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1T20:42:01"/>
    <x v="1078"/>
    <b v="0"/>
    <n v="182"/>
    <b v="1"/>
    <s v="film &amp; video/television"/>
    <n v="7.4999999999999997E-2"/>
    <n v="0.24725274725274726"/>
    <x v="0"/>
    <s v="televisio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05:35:36"/>
    <x v="1079"/>
    <b v="0"/>
    <n v="182"/>
    <b v="1"/>
    <s v="film &amp; video/television"/>
    <n v="2.6076923076923077E-2"/>
    <n v="3.7252747252747254"/>
    <x v="0"/>
    <s v="television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0T19:18:53"/>
    <x v="1080"/>
    <b v="0"/>
    <n v="182"/>
    <b v="1"/>
    <s v="film &amp; video/television"/>
    <n v="9.1050000000000006E-2"/>
    <n v="10.005494505494505"/>
    <x v="0"/>
    <s v="television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14:14:52"/>
    <x v="1081"/>
    <b v="0"/>
    <n v="182"/>
    <b v="1"/>
    <s v="film &amp; video/television"/>
    <n v="1.7647058823529413E-4"/>
    <n v="6.5934065934065936E-2"/>
    <x v="0"/>
    <s v="television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13:44:48"/>
    <x v="1082"/>
    <b v="0"/>
    <n v="182"/>
    <b v="1"/>
    <s v="film &amp; video/television"/>
    <n v="5.5999999999999999E-3"/>
    <n v="0.30769230769230771"/>
    <x v="0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07:49:43"/>
    <x v="1083"/>
    <b v="0"/>
    <n v="182"/>
    <b v="1"/>
    <s v="film &amp; video/television"/>
    <n v="8.2000000000000007E-3"/>
    <n v="2.2527472527472527"/>
    <x v="0"/>
    <s v="television"/>
  </r>
  <r>
    <n v="1084"/>
    <s v="My own channel"/>
    <s v="I want to start my own channel for gaming"/>
    <n v="550"/>
    <n v="0"/>
    <x v="2"/>
    <s v="US"/>
    <s v="USD"/>
    <n v="1407534804"/>
    <n v="1404942804"/>
    <d v="2014-08-08T13:53:24"/>
    <x v="1084"/>
    <b v="0"/>
    <n v="182"/>
    <b v="1"/>
    <s v="film &amp; video/television"/>
    <n v="0"/>
    <n v="0"/>
    <x v="0"/>
    <s v="television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07:06:15"/>
    <x v="1085"/>
    <b v="0"/>
    <n v="182"/>
    <b v="1"/>
    <s v="film &amp; video/television"/>
    <n v="3.4200000000000001E-2"/>
    <n v="5.6373626373626378"/>
    <x v="0"/>
    <s v="television"/>
  </r>
  <r>
    <n v="1086"/>
    <s v="Cyber Universe Online"/>
    <s v="Humanity's future in the Galaxy"/>
    <n v="18000"/>
    <n v="15"/>
    <x v="2"/>
    <s v="US"/>
    <s v="USD"/>
    <n v="1408913291"/>
    <n v="1406321291"/>
    <d v="2014-08-24T12:48:11"/>
    <x v="1086"/>
    <b v="0"/>
    <n v="182"/>
    <b v="1"/>
    <s v="film &amp; video/television"/>
    <n v="8.3333333333333339E-4"/>
    <n v="8.2417582417582416E-2"/>
    <x v="0"/>
    <s v="television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09:08:07"/>
    <x v="1087"/>
    <b v="0"/>
    <n v="182"/>
    <b v="1"/>
    <s v="film &amp; video/television"/>
    <n v="0"/>
    <n v="0"/>
    <x v="0"/>
    <s v="televis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1:11:07"/>
    <x v="1088"/>
    <b v="0"/>
    <n v="182"/>
    <b v="1"/>
    <s v="film &amp; video/television"/>
    <n v="0.14182977777777778"/>
    <n v="35.067802197802202"/>
    <x v="0"/>
    <s v="television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5T20:32:55"/>
    <x v="1089"/>
    <b v="0"/>
    <n v="182"/>
    <b v="1"/>
    <s v="film &amp; video/television"/>
    <n v="7.8266666666666665E-2"/>
    <n v="6.4505494505494507"/>
    <x v="0"/>
    <s v="televisio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8T20:27:33"/>
    <x v="1090"/>
    <b v="0"/>
    <n v="182"/>
    <b v="1"/>
    <s v="film &amp; video/television"/>
    <n v="3.8464497269020693E-4"/>
    <n v="2.7472527472527472E-2"/>
    <x v="0"/>
    <s v="television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0:41:12"/>
    <x v="1091"/>
    <b v="0"/>
    <n v="182"/>
    <b v="1"/>
    <s v="film &amp; video/television"/>
    <n v="0.125"/>
    <n v="0.13736263736263737"/>
    <x v="0"/>
    <s v="televis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5T16:37:18"/>
    <x v="1092"/>
    <b v="0"/>
    <n v="182"/>
    <b v="1"/>
    <s v="film &amp; video/television"/>
    <n v="1.0500000000000001E-2"/>
    <n v="0.11538461538461539"/>
    <x v="0"/>
    <s v="televis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15:22:17"/>
    <x v="1093"/>
    <b v="0"/>
    <n v="182"/>
    <b v="1"/>
    <s v="film &amp; video/television"/>
    <n v="0.14083333333333334"/>
    <n v="0.23214285714285715"/>
    <x v="0"/>
    <s v="televisio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09:07:13"/>
    <x v="1094"/>
    <b v="0"/>
    <n v="182"/>
    <b v="1"/>
    <s v="film &amp; video/television"/>
    <n v="0.18300055555555556"/>
    <n v="18.098956043956044"/>
    <x v="0"/>
    <s v="television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04:53:40"/>
    <x v="1095"/>
    <b v="0"/>
    <n v="182"/>
    <b v="1"/>
    <s v="film &amp; video/television"/>
    <n v="5.0347999999999997E-2"/>
    <n v="138.31868131868131"/>
    <x v="0"/>
    <s v="television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3T19:30:00"/>
    <x v="1096"/>
    <b v="0"/>
    <n v="182"/>
    <b v="1"/>
    <s v="film &amp; video/television"/>
    <n v="0.17933333333333334"/>
    <n v="11.824175824175825"/>
    <x v="0"/>
    <s v="television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1:01:17"/>
    <x v="1097"/>
    <b v="0"/>
    <n v="182"/>
    <b v="1"/>
    <s v="film &amp; video/television"/>
    <n v="4.6999999999999999E-4"/>
    <n v="0.25824175824175827"/>
    <x v="0"/>
    <s v="televisio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0:18:15"/>
    <x v="1098"/>
    <b v="0"/>
    <n v="182"/>
    <b v="1"/>
    <s v="film &amp; video/television"/>
    <n v="7.2120000000000004E-2"/>
    <n v="9.9065934065934069"/>
    <x v="0"/>
    <s v="television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12:04:28"/>
    <x v="1099"/>
    <b v="0"/>
    <n v="182"/>
    <b v="1"/>
    <s v="film &amp; video/television"/>
    <n v="5.0000000000000001E-3"/>
    <n v="0.13736263736263737"/>
    <x v="0"/>
    <s v="television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3T18:39:31"/>
    <x v="1100"/>
    <b v="0"/>
    <n v="182"/>
    <b v="1"/>
    <s v="film &amp; video/television"/>
    <n v="2.5000000000000001E-2"/>
    <n v="0.5494505494505495"/>
    <x v="0"/>
    <s v="televisio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0:12:00"/>
    <x v="1101"/>
    <b v="0"/>
    <n v="182"/>
    <b v="1"/>
    <s v="film &amp; video/television"/>
    <n v="4.0999999999999999E-4"/>
    <n v="0.22527472527472528"/>
    <x v="0"/>
    <s v="televisio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8T21:59:00"/>
    <x v="1102"/>
    <b v="0"/>
    <n v="182"/>
    <b v="1"/>
    <s v="film &amp; video/television"/>
    <n v="5.3124999999999999E-2"/>
    <n v="2.3351648351648353"/>
    <x v="0"/>
    <s v="television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7T21:19:50"/>
    <x v="1103"/>
    <b v="0"/>
    <n v="182"/>
    <b v="1"/>
    <s v="film &amp; video/television"/>
    <n v="1.6199999999999999E-2"/>
    <n v="1.3351648351648351"/>
    <x v="0"/>
    <s v="televis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1:50:21"/>
    <x v="1104"/>
    <b v="0"/>
    <n v="182"/>
    <b v="1"/>
    <s v="film &amp; video/television"/>
    <n v="4.9516666666666667E-2"/>
    <n v="16.324175824175825"/>
    <x v="0"/>
    <s v="televis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3T18:15:27"/>
    <x v="1105"/>
    <b v="0"/>
    <n v="182"/>
    <b v="1"/>
    <s v="film &amp; video/television"/>
    <n v="1.5900000000000001E-3"/>
    <n v="7.8626373626373622"/>
    <x v="0"/>
    <s v="television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08:46:15"/>
    <x v="1106"/>
    <b v="0"/>
    <n v="182"/>
    <b v="1"/>
    <s v="film &amp; video/television"/>
    <n v="0.41249999999999998"/>
    <n v="0.90659340659340659"/>
    <x v="0"/>
    <s v="television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12:40:24"/>
    <x v="1107"/>
    <b v="0"/>
    <n v="182"/>
    <b v="1"/>
    <s v="film &amp; video/television"/>
    <n v="0"/>
    <n v="0"/>
    <x v="0"/>
    <s v="televisio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06:17:15"/>
    <x v="1108"/>
    <b v="0"/>
    <n v="182"/>
    <b v="1"/>
    <s v="film &amp; video/television"/>
    <n v="2.93E-2"/>
    <n v="4.0247252747252746"/>
    <x v="0"/>
    <s v="televis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1:03:10"/>
    <x v="1109"/>
    <b v="0"/>
    <n v="182"/>
    <b v="1"/>
    <s v="film &amp; video/television"/>
    <n v="4.4999999999999997E-3"/>
    <n v="0.24725274725274726"/>
    <x v="0"/>
    <s v="television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14:23:42"/>
    <x v="1110"/>
    <b v="0"/>
    <n v="182"/>
    <b v="1"/>
    <s v="film &amp; video/television"/>
    <n v="5.1000000000000004E-3"/>
    <n v="1.401098901098901"/>
    <x v="0"/>
    <s v="television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7T20:53:10"/>
    <x v="1111"/>
    <b v="0"/>
    <n v="182"/>
    <b v="1"/>
    <s v="film &amp; video/television"/>
    <n v="4.0000000000000002E-4"/>
    <n v="5.4945054945054949E-3"/>
    <x v="0"/>
    <s v="televis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0:30:00"/>
    <x v="1112"/>
    <b v="0"/>
    <n v="182"/>
    <b v="1"/>
    <s v="film &amp; video/television"/>
    <n v="0.35537409090909089"/>
    <n v="171.82923076923075"/>
    <x v="0"/>
    <s v="television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15:27:00"/>
    <x v="1113"/>
    <b v="0"/>
    <n v="182"/>
    <b v="1"/>
    <s v="film &amp; video/television"/>
    <n v="5.0000000000000001E-3"/>
    <n v="2.7472527472527472E-2"/>
    <x v="0"/>
    <s v="television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0:18:07"/>
    <x v="1114"/>
    <b v="0"/>
    <n v="182"/>
    <b v="1"/>
    <s v="film &amp; video/television"/>
    <n v="1.6666666666666668E-3"/>
    <n v="5.4945054945054944E-2"/>
    <x v="0"/>
    <s v="television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07:41:35"/>
    <x v="1115"/>
    <b v="0"/>
    <n v="182"/>
    <b v="1"/>
    <s v="film &amp; video/television"/>
    <n v="1.325E-3"/>
    <n v="0.29120879120879123"/>
    <x v="0"/>
    <s v="television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12:20:08"/>
    <x v="1116"/>
    <b v="0"/>
    <n v="182"/>
    <b v="1"/>
    <s v="film &amp; video/television"/>
    <n v="3.5704000000000004E-4"/>
    <n v="0.98087912087912088"/>
    <x v="0"/>
    <s v="television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06:21:53"/>
    <x v="1117"/>
    <b v="0"/>
    <n v="182"/>
    <b v="1"/>
    <s v="film &amp; video/television"/>
    <n v="8.3000000000000004E-2"/>
    <n v="0.45604395604395603"/>
    <x v="0"/>
    <s v="televis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4T18:59:39"/>
    <x v="1118"/>
    <b v="0"/>
    <n v="182"/>
    <b v="1"/>
    <s v="film &amp; video/television"/>
    <n v="2.4222222222222221E-2"/>
    <n v="0.59890109890109888"/>
    <x v="0"/>
    <s v="television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1:01:04"/>
    <x v="1119"/>
    <b v="0"/>
    <n v="182"/>
    <b v="1"/>
    <s v="film &amp; video/television"/>
    <n v="2.3809523809523812E-3"/>
    <n v="2.7472527472527472E-2"/>
    <x v="0"/>
    <s v="television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12:56:40"/>
    <x v="1120"/>
    <b v="0"/>
    <n v="182"/>
    <b v="1"/>
    <s v="film &amp; video/television"/>
    <n v="0"/>
    <n v="0"/>
    <x v="0"/>
    <s v="television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13:25:16"/>
    <x v="1121"/>
    <b v="0"/>
    <n v="182"/>
    <b v="1"/>
    <s v="film &amp; video/television"/>
    <n v="1.16E-4"/>
    <n v="0.15934065934065933"/>
    <x v="0"/>
    <s v="television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08:53:45"/>
    <x v="1122"/>
    <b v="0"/>
    <n v="182"/>
    <b v="1"/>
    <s v="film &amp; video/television"/>
    <n v="0"/>
    <n v="0"/>
    <x v="0"/>
    <s v="television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04:34:08"/>
    <x v="1123"/>
    <b v="0"/>
    <n v="182"/>
    <b v="1"/>
    <s v="film &amp; video/television"/>
    <n v="2.2000000000000001E-3"/>
    <n v="6.043956043956044E-2"/>
    <x v="0"/>
    <s v="television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08:00:51"/>
    <x v="1124"/>
    <b v="0"/>
    <n v="182"/>
    <b v="1"/>
    <s v="film &amp; video/television"/>
    <n v="4.7222222222222223E-3"/>
    <n v="2.3351648351648353"/>
    <x v="0"/>
    <s v="television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06:58:50"/>
    <x v="1125"/>
    <b v="0"/>
    <n v="182"/>
    <b v="1"/>
    <s v="film &amp; video/television"/>
    <n v="0"/>
    <n v="0"/>
    <x v="0"/>
    <s v="television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3T23:51:34"/>
    <x v="1126"/>
    <b v="0"/>
    <n v="182"/>
    <b v="1"/>
    <s v="film &amp; video/television"/>
    <n v="5.0000000000000001E-3"/>
    <n v="5.4945054945054944E-2"/>
    <x v="0"/>
    <s v="televisio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13:30:00"/>
    <x v="1127"/>
    <b v="0"/>
    <n v="182"/>
    <b v="1"/>
    <s v="film &amp; video/television"/>
    <n v="1.6714285714285713E-2"/>
    <n v="3.2142857142857144"/>
    <x v="0"/>
    <s v="television"/>
  </r>
  <r>
    <n v="1128"/>
    <s v="Flying Turds"/>
    <s v="#havingfunFTW"/>
    <n v="1000"/>
    <n v="1"/>
    <x v="2"/>
    <s v="GB"/>
    <s v="GBP"/>
    <n v="1407425717"/>
    <n v="1404833717"/>
    <d v="2014-08-07T07:35:17"/>
    <x v="1128"/>
    <b v="0"/>
    <n v="182"/>
    <b v="1"/>
    <s v="film &amp; video/television"/>
    <n v="1E-3"/>
    <n v="5.4945054945054949E-3"/>
    <x v="0"/>
    <s v="television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4T22:21:33"/>
    <x v="1129"/>
    <b v="0"/>
    <n v="182"/>
    <b v="1"/>
    <s v="film &amp; video/television"/>
    <n v="1.0499999999999999E-3"/>
    <n v="0.11538461538461539"/>
    <x v="0"/>
    <s v="television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5T16:55:00"/>
    <x v="1130"/>
    <b v="0"/>
    <n v="182"/>
    <b v="1"/>
    <s v="film &amp; video/television"/>
    <n v="2.2000000000000001E-3"/>
    <n v="6.043956043956044E-2"/>
    <x v="0"/>
    <s v="television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13:47:48"/>
    <x v="1131"/>
    <b v="0"/>
    <n v="182"/>
    <b v="1"/>
    <s v="film &amp; video/television"/>
    <n v="0"/>
    <n v="0"/>
    <x v="0"/>
    <s v="television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31T18:46:11"/>
    <x v="1132"/>
    <b v="0"/>
    <n v="182"/>
    <b v="1"/>
    <s v="film &amp; video/television"/>
    <n v="0.14380000000000001"/>
    <n v="7.9010989010989015"/>
    <x v="0"/>
    <s v="televisio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1:46:21"/>
    <x v="1133"/>
    <b v="0"/>
    <n v="182"/>
    <b v="1"/>
    <s v="film &amp; video/television"/>
    <n v="6.6666666666666671E-3"/>
    <n v="0.10989010989010989"/>
    <x v="0"/>
    <s v="television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8T20:33:00"/>
    <x v="1134"/>
    <b v="0"/>
    <n v="182"/>
    <b v="1"/>
    <s v="film &amp; video/television"/>
    <n v="4.0000000000000003E-5"/>
    <n v="5.4945054945054949E-3"/>
    <x v="0"/>
    <s v="television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15:44:54"/>
    <x v="1135"/>
    <b v="0"/>
    <n v="182"/>
    <b v="1"/>
    <s v="film &amp; video/television"/>
    <n v="0.05"/>
    <n v="0.27472527472527475"/>
    <x v="0"/>
    <s v="televis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08:07:09"/>
    <x v="1136"/>
    <b v="0"/>
    <n v="182"/>
    <b v="1"/>
    <s v="film &amp; video/television"/>
    <n v="6.4439140811455853E-2"/>
    <n v="1.4835164835164836"/>
    <x v="0"/>
    <s v="television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1:40:21"/>
    <x v="1137"/>
    <b v="0"/>
    <n v="182"/>
    <b v="1"/>
    <s v="film &amp; video/television"/>
    <n v="0.39500000000000002"/>
    <n v="54.258241758241759"/>
    <x v="0"/>
    <s v="television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13:45:31"/>
    <x v="1138"/>
    <b v="0"/>
    <n v="182"/>
    <b v="1"/>
    <s v="film &amp; video/television"/>
    <n v="3.5714285714285713E-3"/>
    <n v="0.68681318681318682"/>
    <x v="0"/>
    <s v="televisio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0:20:26"/>
    <x v="1139"/>
    <b v="0"/>
    <n v="182"/>
    <b v="1"/>
    <s v="film &amp; video/television"/>
    <n v="6.2500000000000001E-4"/>
    <n v="2.7472527472527472E-2"/>
    <x v="0"/>
    <s v="television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03:05:21"/>
    <x v="1140"/>
    <b v="0"/>
    <n v="182"/>
    <b v="1"/>
    <s v="film &amp; video/television"/>
    <n v="0"/>
    <n v="0"/>
    <x v="0"/>
    <s v="television"/>
  </r>
  <r>
    <n v="1141"/>
    <s v="Arena Z - Zombie Survival"/>
    <s v="I think this will be a great game!"/>
    <n v="500"/>
    <n v="0"/>
    <x v="2"/>
    <s v="DE"/>
    <s v="EUR"/>
    <n v="1436460450"/>
    <n v="1433868450"/>
    <d v="2015-07-09T08:47:30"/>
    <x v="1141"/>
    <b v="0"/>
    <n v="182"/>
    <b v="1"/>
    <s v="film &amp; video/television"/>
    <n v="0"/>
    <n v="0"/>
    <x v="0"/>
    <s v="televisio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6T16:08:47"/>
    <x v="1142"/>
    <b v="0"/>
    <n v="182"/>
    <b v="1"/>
    <s v="film &amp; video/television"/>
    <n v="0"/>
    <n v="0"/>
    <x v="0"/>
    <s v="televisio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6T20:38:46"/>
    <x v="1143"/>
    <b v="0"/>
    <n v="182"/>
    <b v="1"/>
    <s v="film &amp; video/television"/>
    <n v="4.1333333333333335E-3"/>
    <n v="1.0219780219780219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8T20:22:00"/>
    <x v="1144"/>
    <b v="0"/>
    <n v="182"/>
    <b v="1"/>
    <s v="film &amp; video/television"/>
    <n v="0"/>
    <n v="0"/>
    <x v="0"/>
    <s v="television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09:56:32"/>
    <x v="1145"/>
    <b v="0"/>
    <n v="182"/>
    <b v="1"/>
    <s v="film &amp; video/television"/>
    <n v="1.25E-3"/>
    <n v="0.5494505494505495"/>
    <x v="0"/>
    <s v="television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14:52:53"/>
    <x v="1146"/>
    <b v="0"/>
    <n v="182"/>
    <b v="1"/>
    <s v="film &amp; video/television"/>
    <n v="8.8333333333333333E-2"/>
    <n v="2.912087912087912"/>
    <x v="0"/>
    <s v="television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15:19:43"/>
    <x v="1147"/>
    <b v="0"/>
    <n v="182"/>
    <b v="1"/>
    <s v="film &amp; video/television"/>
    <n v="0"/>
    <n v="0"/>
    <x v="0"/>
    <s v="television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30T21:06:21"/>
    <x v="1148"/>
    <b v="0"/>
    <n v="182"/>
    <b v="1"/>
    <s v="film &amp; video/television"/>
    <n v="4.8666666666666667E-3"/>
    <n v="0.40109890109890112"/>
    <x v="0"/>
    <s v="television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09:02:46"/>
    <x v="1149"/>
    <b v="0"/>
    <n v="182"/>
    <b v="1"/>
    <s v="film &amp; video/television"/>
    <n v="1.5E-3"/>
    <n v="0.41208791208791207"/>
    <x v="0"/>
    <s v="television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14:54:35"/>
    <x v="1150"/>
    <b v="0"/>
    <n v="182"/>
    <b v="1"/>
    <s v="film &amp; video/television"/>
    <n v="0.1008"/>
    <n v="1.3846153846153846"/>
    <x v="0"/>
    <s v="television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6T18:27:43"/>
    <x v="1151"/>
    <b v="0"/>
    <n v="182"/>
    <b v="1"/>
    <s v="film &amp; video/television"/>
    <n v="0"/>
    <n v="0"/>
    <x v="0"/>
    <s v="television"/>
  </r>
  <r>
    <n v="1152"/>
    <s v="Peruvian King Food Truck"/>
    <s v="Peruvian food truck with an LA twist."/>
    <n v="16000"/>
    <n v="911"/>
    <x v="2"/>
    <s v="US"/>
    <s v="USD"/>
    <n v="1431709312"/>
    <n v="1429117312"/>
    <d v="2015-05-15T09:01:52"/>
    <x v="1152"/>
    <b v="0"/>
    <n v="182"/>
    <b v="1"/>
    <s v="film &amp; video/television"/>
    <n v="5.6937500000000002E-2"/>
    <n v="5.0054945054945055"/>
    <x v="0"/>
    <s v="television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09:08:25"/>
    <x v="1153"/>
    <b v="0"/>
    <n v="182"/>
    <b v="1"/>
    <s v="film &amp; video/television"/>
    <n v="6.2500000000000003E-3"/>
    <n v="0.27472527472527475"/>
    <x v="0"/>
    <s v="television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5T18:36:46"/>
    <x v="1154"/>
    <b v="0"/>
    <n v="182"/>
    <b v="1"/>
    <s v="film &amp; video/television"/>
    <n v="6.5000000000000002E-2"/>
    <n v="1.7857142857142858"/>
    <x v="0"/>
    <s v="television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0:20:08"/>
    <x v="1155"/>
    <b v="0"/>
    <n v="182"/>
    <b v="1"/>
    <s v="film &amp; video/television"/>
    <n v="7.5199999999999998E-3"/>
    <n v="1.0329670329670331"/>
    <x v="0"/>
    <s v="television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3T17:42:42"/>
    <x v="1156"/>
    <b v="0"/>
    <n v="182"/>
    <b v="1"/>
    <s v="film &amp; video/television"/>
    <n v="0"/>
    <n v="0"/>
    <x v="0"/>
    <s v="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08:04:40"/>
    <x v="1157"/>
    <b v="0"/>
    <n v="182"/>
    <b v="1"/>
    <s v="film &amp; video/television"/>
    <n v="1.5100000000000001E-2"/>
    <n v="0.82967032967032972"/>
    <x v="0"/>
    <s v="television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8T18:12:08"/>
    <x v="1158"/>
    <b v="0"/>
    <n v="182"/>
    <b v="1"/>
    <s v="film &amp; video/television"/>
    <n v="4.6666666666666671E-3"/>
    <n v="0.19230769230769232"/>
    <x v="0"/>
    <s v="television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07:45:00"/>
    <x v="1159"/>
    <b v="0"/>
    <n v="182"/>
    <b v="1"/>
    <s v="film &amp; video/television"/>
    <n v="0"/>
    <n v="0"/>
    <x v="0"/>
    <s v="television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7T18:43:06"/>
    <x v="1160"/>
    <b v="0"/>
    <n v="182"/>
    <b v="1"/>
    <s v="film &amp; video/television"/>
    <n v="3.85E-2"/>
    <n v="6.3461538461538458"/>
    <x v="0"/>
    <s v="television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07:06:29"/>
    <x v="1161"/>
    <b v="0"/>
    <n v="182"/>
    <b v="1"/>
    <s v="film &amp; video/television"/>
    <n v="0"/>
    <n v="0"/>
    <x v="0"/>
    <s v="television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08:24:24"/>
    <x v="1162"/>
    <b v="0"/>
    <n v="182"/>
    <b v="1"/>
    <s v="film &amp; video/television"/>
    <n v="5.8333333333333338E-4"/>
    <n v="0.19230769230769232"/>
    <x v="0"/>
    <s v="televis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09:22:00"/>
    <x v="1163"/>
    <b v="0"/>
    <n v="182"/>
    <b v="1"/>
    <s v="film &amp; video/television"/>
    <n v="0"/>
    <n v="0"/>
    <x v="0"/>
    <s v="television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09:23:02"/>
    <x v="1164"/>
    <b v="0"/>
    <n v="182"/>
    <b v="1"/>
    <s v="film &amp; video/television"/>
    <n v="0"/>
    <n v="0"/>
    <x v="0"/>
    <s v="televis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5T21:08:50"/>
    <x v="1165"/>
    <b v="0"/>
    <n v="182"/>
    <b v="1"/>
    <s v="film &amp; video/television"/>
    <n v="0.20705000000000001"/>
    <n v="11.376373626373626"/>
    <x v="0"/>
    <s v="televis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5T20:00:00"/>
    <x v="1166"/>
    <b v="0"/>
    <n v="182"/>
    <b v="1"/>
    <s v="film &amp; video/television"/>
    <n v="0.19139999999999999"/>
    <n v="15.774725274725276"/>
    <x v="0"/>
    <s v="television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09:38:15"/>
    <x v="1167"/>
    <b v="0"/>
    <n v="182"/>
    <b v="1"/>
    <s v="film &amp; video/television"/>
    <n v="1.6316666666666667E-2"/>
    <n v="5.3791208791208796"/>
    <x v="0"/>
    <s v="television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1T17:17:45"/>
    <x v="1168"/>
    <b v="0"/>
    <n v="182"/>
    <b v="1"/>
    <s v="film &amp; video/television"/>
    <n v="5.6666666666666664E-2"/>
    <n v="5.604395604395604"/>
    <x v="0"/>
    <s v="television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0:29:23"/>
    <x v="1169"/>
    <b v="0"/>
    <n v="182"/>
    <b v="1"/>
    <s v="film &amp; video/television"/>
    <n v="1.6999999999999999E-3"/>
    <n v="9.3406593406593408E-2"/>
    <x v="0"/>
    <s v="televisio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13:26:11"/>
    <x v="1170"/>
    <b v="0"/>
    <n v="182"/>
    <b v="1"/>
    <s v="film &amp; video/television"/>
    <n v="4.0000000000000001E-3"/>
    <n v="0.5494505494505495"/>
    <x v="0"/>
    <s v="television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12:18:47"/>
    <x v="1171"/>
    <b v="0"/>
    <n v="182"/>
    <b v="1"/>
    <s v="film &amp; video/television"/>
    <n v="1E-3"/>
    <n v="0.13736263736263737"/>
    <x v="0"/>
    <s v="television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08:22:32"/>
    <x v="1172"/>
    <b v="0"/>
    <n v="182"/>
    <b v="1"/>
    <s v="film &amp; video/television"/>
    <n v="0"/>
    <n v="0"/>
    <x v="0"/>
    <s v="televis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2T20:27:37"/>
    <x v="1173"/>
    <b v="0"/>
    <n v="182"/>
    <b v="1"/>
    <s v="film &amp; video/television"/>
    <n v="2.4000000000000001E-4"/>
    <n v="0.16483516483516483"/>
    <x v="0"/>
    <s v="televisio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12:12:07"/>
    <x v="1174"/>
    <b v="0"/>
    <n v="182"/>
    <b v="1"/>
    <s v="film &amp; video/television"/>
    <n v="5.906666666666667E-2"/>
    <n v="4.8681318681318677"/>
    <x v="0"/>
    <s v="television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09:28:59"/>
    <x v="1175"/>
    <b v="0"/>
    <n v="182"/>
    <b v="1"/>
    <s v="film &amp; video/television"/>
    <n v="2.9250000000000002E-2"/>
    <n v="3.2142857142857144"/>
    <x v="0"/>
    <s v="televisio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05:00:00"/>
    <x v="1176"/>
    <b v="0"/>
    <n v="182"/>
    <b v="1"/>
    <s v="film &amp; video/television"/>
    <n v="5.7142857142857142E-5"/>
    <n v="5.4945054945054944E-2"/>
    <x v="0"/>
    <s v="televis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07:51:36"/>
    <x v="1177"/>
    <b v="0"/>
    <n v="182"/>
    <b v="1"/>
    <s v="film &amp; video/television"/>
    <n v="0"/>
    <n v="0"/>
    <x v="0"/>
    <s v="television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13:44:12"/>
    <x v="1178"/>
    <b v="0"/>
    <n v="182"/>
    <b v="1"/>
    <s v="film &amp; video/television"/>
    <n v="6.666666666666667E-5"/>
    <n v="2.7472527472527472E-2"/>
    <x v="0"/>
    <s v="television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09:17:07"/>
    <x v="1179"/>
    <b v="0"/>
    <n v="182"/>
    <b v="1"/>
    <s v="film &amp; video/television"/>
    <n v="5.3333333333333337E-2"/>
    <n v="17.582417582417584"/>
    <x v="0"/>
    <s v="televis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1:21:54"/>
    <x v="1180"/>
    <b v="0"/>
    <n v="182"/>
    <b v="1"/>
    <s v="film &amp; video/television"/>
    <n v="0.11749999999999999"/>
    <n v="32.280219780219781"/>
    <x v="0"/>
    <s v="television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0:08:41"/>
    <x v="1181"/>
    <b v="0"/>
    <n v="182"/>
    <b v="1"/>
    <s v="film &amp; video/television"/>
    <n v="8.0000000000000007E-5"/>
    <n v="2.197802197802198E-2"/>
    <x v="0"/>
    <s v="televisio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08:42:00"/>
    <x v="1182"/>
    <b v="0"/>
    <n v="182"/>
    <b v="1"/>
    <s v="film &amp; video/television"/>
    <n v="4.2000000000000003E-2"/>
    <n v="0.23076923076923078"/>
    <x v="0"/>
    <s v="television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1T19:59:00"/>
    <x v="1183"/>
    <b v="0"/>
    <n v="182"/>
    <b v="1"/>
    <s v="film &amp; video/television"/>
    <n v="0.04"/>
    <n v="0.5494505494505495"/>
    <x v="0"/>
    <s v="television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06:23:31"/>
    <x v="1184"/>
    <b v="0"/>
    <n v="182"/>
    <b v="1"/>
    <s v="film &amp; video/television"/>
    <n v="1.0493636363636363"/>
    <n v="126.84615384615384"/>
    <x v="0"/>
    <s v="televis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7T20:00:00"/>
    <x v="1185"/>
    <b v="0"/>
    <n v="182"/>
    <b v="1"/>
    <s v="film &amp; video/television"/>
    <n v="1.0544"/>
    <n v="72.417582417582423"/>
    <x v="0"/>
    <s v="televis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14:42:00"/>
    <x v="1186"/>
    <b v="0"/>
    <n v="182"/>
    <b v="1"/>
    <s v="film &amp; video/television"/>
    <n v="1.0673333333333332"/>
    <n v="43.983516483516482"/>
    <x v="0"/>
    <s v="televisio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0:00:00"/>
    <x v="1187"/>
    <b v="0"/>
    <n v="182"/>
    <b v="1"/>
    <s v="film &amp; video/television"/>
    <n v="1.0412571428571429"/>
    <n v="50.060439560439562"/>
    <x v="0"/>
    <s v="television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08:49:00"/>
    <x v="1188"/>
    <b v="0"/>
    <n v="182"/>
    <b v="1"/>
    <s v="film &amp; video/television"/>
    <n v="1.6054999999999999"/>
    <n v="17.642857142857142"/>
    <x v="0"/>
    <s v="television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15:29:55"/>
    <x v="1189"/>
    <b v="0"/>
    <n v="182"/>
    <b v="1"/>
    <s v="film &amp; video/television"/>
    <n v="1.0777777777777777"/>
    <n v="53.296703296703299"/>
    <x v="0"/>
    <s v="televis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07:58:45"/>
    <x v="1190"/>
    <b v="0"/>
    <n v="182"/>
    <b v="1"/>
    <s v="film &amp; video/television"/>
    <n v="1.35"/>
    <n v="3.7087912087912089"/>
    <x v="0"/>
    <s v="television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05:29:20"/>
    <x v="1191"/>
    <b v="0"/>
    <n v="182"/>
    <b v="1"/>
    <s v="film &amp; video/television"/>
    <n v="1.0907407407407408"/>
    <n v="16.181318681318682"/>
    <x v="0"/>
    <s v="television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04:09:38"/>
    <x v="1192"/>
    <b v="0"/>
    <n v="182"/>
    <b v="1"/>
    <s v="film &amp; video/television"/>
    <n v="2.9"/>
    <n v="1.5934065934065933"/>
    <x v="0"/>
    <s v="televis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09:37:33"/>
    <x v="1193"/>
    <b v="0"/>
    <n v="182"/>
    <b v="1"/>
    <s v="film &amp; video/television"/>
    <n v="1.0395714285714286"/>
    <n v="119.95054945054945"/>
    <x v="0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03:42:59"/>
    <x v="1194"/>
    <b v="0"/>
    <n v="182"/>
    <b v="1"/>
    <s v="film &amp; video/television"/>
    <n v="3.2223999999999999"/>
    <n v="221.31868131868131"/>
    <x v="0"/>
    <s v="televis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1:00:00"/>
    <x v="1195"/>
    <b v="0"/>
    <n v="182"/>
    <b v="1"/>
    <s v="film &amp; video/television"/>
    <n v="1.35"/>
    <n v="74.175824175824175"/>
    <x v="0"/>
    <s v="television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1:38:59"/>
    <x v="1196"/>
    <b v="0"/>
    <n v="182"/>
    <b v="1"/>
    <s v="film &amp; video/television"/>
    <n v="2.6991034482758622"/>
    <n v="215.03846153846155"/>
    <x v="0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2T21:59:00"/>
    <x v="1197"/>
    <b v="0"/>
    <n v="182"/>
    <b v="1"/>
    <s v="film &amp; video/television"/>
    <n v="2.5329333333333333"/>
    <n v="208.75824175824175"/>
    <x v="0"/>
    <s v="television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0T19:00:00"/>
    <x v="1198"/>
    <b v="0"/>
    <n v="182"/>
    <b v="1"/>
    <s v="film &amp; video/television"/>
    <n v="2.6059999999999999"/>
    <n v="50.115384615384613"/>
    <x v="0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0:30:00"/>
    <x v="1199"/>
    <b v="0"/>
    <n v="182"/>
    <b v="1"/>
    <s v="film &amp; video/television"/>
    <n v="1.0131677953348381"/>
    <n v="14.796703296703297"/>
    <x v="0"/>
    <s v="televisio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03:27:36"/>
    <x v="1200"/>
    <b v="0"/>
    <n v="182"/>
    <b v="1"/>
    <s v="film &amp; video/television"/>
    <n v="1.2560416666666667"/>
    <n v="33.126373626373628"/>
    <x v="0"/>
    <s v="television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06:34:06"/>
    <x v="1201"/>
    <b v="0"/>
    <n v="182"/>
    <b v="1"/>
    <s v="film &amp; video/television"/>
    <n v="1.0243783333333334"/>
    <n v="33.770714285714291"/>
    <x v="0"/>
    <s v="televisio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6T22:55:54"/>
    <x v="1202"/>
    <b v="0"/>
    <n v="182"/>
    <b v="1"/>
    <s v="film &amp; video/television"/>
    <n v="1.99244"/>
    <n v="273.6868131868132"/>
    <x v="0"/>
    <s v="television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06:45:27"/>
    <x v="1203"/>
    <b v="0"/>
    <n v="182"/>
    <b v="1"/>
    <s v="film &amp; video/television"/>
    <n v="1.0245398773006136"/>
    <n v="91.758241758241752"/>
    <x v="0"/>
    <s v="televis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3T21:00:00"/>
    <x v="1204"/>
    <b v="0"/>
    <n v="182"/>
    <b v="1"/>
    <s v="film &amp; video/television"/>
    <n v="1.0294615384615384"/>
    <n v="73.532967032967036"/>
    <x v="0"/>
    <s v="television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04:09:11"/>
    <x v="1205"/>
    <b v="0"/>
    <n v="182"/>
    <b v="1"/>
    <s v="film &amp; video/television"/>
    <n v="1.0086153846153847"/>
    <n v="72.043956043956044"/>
    <x v="0"/>
    <s v="television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05:29:00"/>
    <x v="1206"/>
    <b v="0"/>
    <n v="182"/>
    <b v="1"/>
    <s v="film &amp; video/television"/>
    <n v="1.1499999999999999"/>
    <n v="5.686813186813187"/>
    <x v="0"/>
    <s v="television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02:00:00"/>
    <x v="1207"/>
    <b v="0"/>
    <n v="182"/>
    <b v="1"/>
    <s v="film &amp; video/television"/>
    <n v="1.0416766467065868"/>
    <n v="95.582417582417577"/>
    <x v="0"/>
    <s v="television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08:01:04"/>
    <x v="1208"/>
    <b v="0"/>
    <n v="182"/>
    <b v="1"/>
    <s v="film &amp; video/television"/>
    <n v="1.5529999999999999"/>
    <n v="85.329670329670336"/>
    <x v="0"/>
    <s v="televis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12:18:25"/>
    <x v="1209"/>
    <b v="0"/>
    <n v="182"/>
    <b v="1"/>
    <s v="film &amp; video/television"/>
    <n v="1.06"/>
    <n v="34.945054945054942"/>
    <x v="0"/>
    <s v="television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13:00:00"/>
    <x v="1210"/>
    <b v="0"/>
    <n v="182"/>
    <b v="1"/>
    <s v="film &amp; video/television"/>
    <n v="2.5431499999999998"/>
    <n v="279.46703296703299"/>
    <x v="0"/>
    <s v="television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12:47:41"/>
    <x v="1211"/>
    <b v="0"/>
    <n v="182"/>
    <b v="1"/>
    <s v="film &amp; video/television"/>
    <n v="1.0109999999999999"/>
    <n v="5.5549450549450547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6T17:00:00"/>
    <x v="1212"/>
    <b v="0"/>
    <n v="182"/>
    <b v="1"/>
    <s v="film &amp; video/television"/>
    <n v="1.2904"/>
    <n v="17.725274725274726"/>
    <x v="0"/>
    <s v="televis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0:08:20"/>
    <x v="1213"/>
    <b v="0"/>
    <n v="182"/>
    <b v="1"/>
    <s v="film &amp; video/television"/>
    <n v="1.0223076923076924"/>
    <n v="36.510989010989015"/>
    <x v="0"/>
    <s v="televis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12:10:05"/>
    <x v="1214"/>
    <b v="0"/>
    <n v="182"/>
    <b v="1"/>
    <s v="film &amp; video/television"/>
    <n v="1.3180000000000001"/>
    <n v="14.483516483516484"/>
    <x v="0"/>
    <s v="television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14:09:16"/>
    <x v="1215"/>
    <b v="0"/>
    <n v="182"/>
    <b v="1"/>
    <s v="film &amp; video/television"/>
    <n v="7.8608020000000005"/>
    <n v="215.95609890109893"/>
    <x v="0"/>
    <s v="television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15:03:00"/>
    <x v="1216"/>
    <b v="0"/>
    <n v="182"/>
    <b v="1"/>
    <s v="film &amp; video/television"/>
    <n v="1.4570000000000001"/>
    <n v="112.07692307692308"/>
    <x v="0"/>
    <s v="television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1:25:40"/>
    <x v="1217"/>
    <b v="0"/>
    <n v="182"/>
    <b v="1"/>
    <s v="film &amp; video/television"/>
    <n v="1.026"/>
    <n v="149.3901098901099"/>
    <x v="0"/>
    <s v="televisio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31T19:00:00"/>
    <x v="1218"/>
    <b v="0"/>
    <n v="182"/>
    <b v="1"/>
    <s v="film &amp; video/television"/>
    <n v="1.7227777777777777"/>
    <n v="85.192307692307693"/>
    <x v="0"/>
    <s v="television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03:05:13"/>
    <x v="1219"/>
    <b v="0"/>
    <n v="182"/>
    <b v="1"/>
    <s v="film &amp; video/television"/>
    <n v="1.5916819571865444"/>
    <n v="142.98901098901098"/>
    <x v="0"/>
    <s v="television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07:05:12"/>
    <x v="1220"/>
    <b v="0"/>
    <n v="182"/>
    <b v="1"/>
    <s v="film &amp; video/television"/>
    <n v="1.0376666666666667"/>
    <n v="85.521978021978029"/>
    <x v="0"/>
    <s v="televis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3T16:00:00"/>
    <x v="1221"/>
    <b v="0"/>
    <n v="182"/>
    <b v="1"/>
    <s v="film &amp; video/television"/>
    <n v="1.1140954545454547"/>
    <n v="13.467087912087914"/>
    <x v="0"/>
    <s v="television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31T20:00:00"/>
    <x v="1222"/>
    <b v="0"/>
    <n v="182"/>
    <b v="1"/>
    <s v="film &amp; video/television"/>
    <n v="2.80375"/>
    <n v="61.620879120879124"/>
    <x v="0"/>
    <s v="television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09T21:15:09"/>
    <x v="1223"/>
    <b v="0"/>
    <n v="182"/>
    <b v="1"/>
    <s v="film &amp; video/television"/>
    <n v="1.1210606060606061"/>
    <n v="121.96153846153847"/>
    <x v="0"/>
    <s v="television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05:11:42"/>
    <x v="1224"/>
    <b v="0"/>
    <n v="182"/>
    <b v="1"/>
    <s v="film &amp; video/television"/>
    <n v="7.0666666666666669E-2"/>
    <n v="5.8241758241758239"/>
    <x v="0"/>
    <s v="televis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13:44:38"/>
    <x v="1225"/>
    <b v="0"/>
    <n v="182"/>
    <b v="1"/>
    <s v="film &amp; video/television"/>
    <n v="4.3999999999999997E-2"/>
    <n v="0.72527472527472525"/>
    <x v="0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0T17:00:00"/>
    <x v="1226"/>
    <b v="0"/>
    <n v="182"/>
    <b v="1"/>
    <s v="film &amp; video/television"/>
    <n v="3.8739999999999997E-2"/>
    <n v="10.642857142857142"/>
    <x v="0"/>
    <s v="televis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6T23:00:00"/>
    <x v="1227"/>
    <b v="0"/>
    <n v="182"/>
    <b v="1"/>
    <s v="film &amp; video/television"/>
    <n v="0"/>
    <n v="0"/>
    <x v="0"/>
    <s v="televis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09:30:08"/>
    <x v="1228"/>
    <b v="0"/>
    <n v="182"/>
    <b v="1"/>
    <s v="film &amp; video/television"/>
    <n v="0.29299999999999998"/>
    <n v="8.0494505494505493"/>
    <x v="0"/>
    <s v="televis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08:00:00"/>
    <x v="1229"/>
    <b v="0"/>
    <n v="182"/>
    <b v="1"/>
    <s v="film &amp; video/television"/>
    <n v="9.0909090909090905E-3"/>
    <n v="0.13736263736263737"/>
    <x v="0"/>
    <s v="television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15:20:30"/>
    <x v="1230"/>
    <b v="0"/>
    <n v="182"/>
    <b v="1"/>
    <s v="film &amp; video/television"/>
    <n v="0"/>
    <n v="0"/>
    <x v="0"/>
    <s v="televisio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7T17:00:00"/>
    <x v="1231"/>
    <b v="0"/>
    <n v="182"/>
    <b v="1"/>
    <s v="film &amp; video/television"/>
    <n v="0"/>
    <n v="0"/>
    <x v="0"/>
    <s v="television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12:21:10"/>
    <x v="1232"/>
    <b v="0"/>
    <n v="182"/>
    <b v="1"/>
    <s v="film &amp; video/television"/>
    <n v="8.0000000000000002E-3"/>
    <n v="0.21978021978021978"/>
    <x v="0"/>
    <s v="television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14:46:14"/>
    <x v="1233"/>
    <b v="0"/>
    <n v="182"/>
    <b v="1"/>
    <s v="film &amp; video/television"/>
    <n v="0.11600000000000001"/>
    <n v="0.63736263736263732"/>
    <x v="0"/>
    <s v="televisio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0:55:42"/>
    <x v="1234"/>
    <b v="0"/>
    <n v="182"/>
    <b v="1"/>
    <s v="film &amp; video/television"/>
    <n v="0"/>
    <n v="0"/>
    <x v="0"/>
    <s v="televis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4T19:14:59"/>
    <x v="1235"/>
    <b v="0"/>
    <n v="182"/>
    <b v="1"/>
    <s v="film &amp; video/television"/>
    <n v="2.787363950092912E-2"/>
    <n v="1.1538461538461537"/>
    <x v="0"/>
    <s v="television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08:00:00"/>
    <x v="1236"/>
    <b v="0"/>
    <n v="182"/>
    <b v="1"/>
    <s v="film &amp; video/television"/>
    <n v="0"/>
    <n v="0"/>
    <x v="0"/>
    <s v="television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3T22:47:45"/>
    <x v="1237"/>
    <b v="0"/>
    <n v="182"/>
    <b v="1"/>
    <s v="film &amp; video/television"/>
    <n v="0"/>
    <n v="0"/>
    <x v="0"/>
    <s v="televis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06:38:56"/>
    <x v="1238"/>
    <b v="0"/>
    <n v="182"/>
    <b v="1"/>
    <s v="film &amp; video/television"/>
    <n v="0.17799999999999999"/>
    <n v="0.97802197802197799"/>
    <x v="0"/>
    <s v="television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15:06:07"/>
    <x v="1239"/>
    <b v="0"/>
    <n v="182"/>
    <b v="1"/>
    <s v="film &amp; video/television"/>
    <n v="0"/>
    <n v="0"/>
    <x v="0"/>
    <s v="television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13:51:00"/>
    <x v="1240"/>
    <b v="0"/>
    <n v="182"/>
    <b v="1"/>
    <s v="film &amp; video/television"/>
    <n v="3.0124999999999999E-2"/>
    <n v="1.3241758241758241"/>
    <x v="0"/>
    <s v="televis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2T21:59:00"/>
    <x v="1241"/>
    <b v="0"/>
    <n v="182"/>
    <b v="1"/>
    <s v="film &amp; video/television"/>
    <n v="0.50739999999999996"/>
    <n v="13.93956043956044"/>
    <x v="0"/>
    <s v="television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05:18:00"/>
    <x v="1242"/>
    <b v="0"/>
    <n v="182"/>
    <b v="1"/>
    <s v="film &amp; video/television"/>
    <n v="5.4884742041712408E-3"/>
    <n v="2.7472527472527472E-2"/>
    <x v="0"/>
    <s v="television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13:00:00"/>
    <x v="1243"/>
    <b v="0"/>
    <n v="182"/>
    <b v="1"/>
    <s v="film &amp; video/television"/>
    <n v="0.14091666666666666"/>
    <n v="9.291208791208792"/>
    <x v="0"/>
    <s v="television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13:00:00"/>
    <x v="1244"/>
    <b v="0"/>
    <n v="182"/>
    <b v="1"/>
    <s v="film &amp; video/television"/>
    <n v="1.038"/>
    <n v="11.406593406593407"/>
    <x v="0"/>
    <s v="television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06:23:54"/>
    <x v="1245"/>
    <b v="0"/>
    <n v="182"/>
    <b v="1"/>
    <s v="film &amp; video/television"/>
    <n v="1.2024999999999999"/>
    <n v="13.214285714285714"/>
    <x v="0"/>
    <s v="television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5T18:02:29"/>
    <x v="1246"/>
    <b v="0"/>
    <n v="182"/>
    <b v="1"/>
    <s v="film &amp; video/television"/>
    <n v="1.17"/>
    <n v="12.857142857142858"/>
    <x v="0"/>
    <s v="television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5T23:00:55"/>
    <x v="1247"/>
    <b v="0"/>
    <n v="182"/>
    <b v="1"/>
    <s v="film &amp; video/television"/>
    <n v="1.2214285714285715"/>
    <n v="23.489010989010989"/>
    <x v="0"/>
    <s v="television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2T22:59:00"/>
    <x v="1248"/>
    <b v="0"/>
    <n v="182"/>
    <b v="1"/>
    <s v="film &amp; video/television"/>
    <n v="1.5164"/>
    <n v="20.829670329670328"/>
    <x v="0"/>
    <s v="televis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09:46:51"/>
    <x v="1249"/>
    <b v="0"/>
    <n v="182"/>
    <b v="1"/>
    <s v="film &amp; video/television"/>
    <n v="1.0444"/>
    <n v="28.692307692307693"/>
    <x v="0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07:25:31"/>
    <x v="1250"/>
    <b v="0"/>
    <n v="182"/>
    <b v="1"/>
    <s v="film &amp; video/television"/>
    <n v="2.0015333333333332"/>
    <n v="329.92307692307691"/>
    <x v="0"/>
    <s v="television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1:32:47"/>
    <x v="1251"/>
    <b v="0"/>
    <n v="182"/>
    <b v="1"/>
    <s v="film &amp; video/television"/>
    <n v="1.018"/>
    <n v="33.560439560439562"/>
    <x v="0"/>
    <s v="televis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15:42:49"/>
    <x v="1252"/>
    <b v="0"/>
    <n v="182"/>
    <b v="1"/>
    <s v="film &amp; video/television"/>
    <n v="1.3765714285714286"/>
    <n v="26.472527472527471"/>
    <x v="0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0:48:27"/>
    <x v="1253"/>
    <b v="0"/>
    <n v="182"/>
    <b v="1"/>
    <s v="film &amp; video/television"/>
    <n v="3038.3319999999999"/>
    <n v="166.94131868131868"/>
    <x v="0"/>
    <s v="television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2-31T20:59:00"/>
    <x v="1254"/>
    <b v="0"/>
    <n v="182"/>
    <b v="1"/>
    <s v="film &amp; video/television"/>
    <n v="1.9885074626865671"/>
    <n v="73.203296703296701"/>
    <x v="0"/>
    <s v="televis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13:17:32"/>
    <x v="1255"/>
    <b v="0"/>
    <n v="182"/>
    <b v="1"/>
    <s v="film &amp; video/television"/>
    <n v="2.0236666666666667"/>
    <n v="33.357142857142854"/>
    <x v="0"/>
    <s v="television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14:03:51"/>
    <x v="1256"/>
    <b v="0"/>
    <n v="182"/>
    <b v="1"/>
    <s v="film &amp; video/television"/>
    <n v="1.1796376666666666"/>
    <n v="194.44576923076923"/>
    <x v="0"/>
    <s v="televisio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2T17:03:10"/>
    <x v="1257"/>
    <b v="0"/>
    <n v="182"/>
    <b v="1"/>
    <s v="film &amp; video/television"/>
    <n v="2.9472727272727273"/>
    <n v="89.065934065934073"/>
    <x v="0"/>
    <s v="television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06:40:12"/>
    <x v="1258"/>
    <b v="0"/>
    <n v="182"/>
    <b v="1"/>
    <s v="film &amp; video/television"/>
    <n v="2.1314633333333335"/>
    <n v="140.53604395604395"/>
    <x v="0"/>
    <s v="television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8T19:59:00"/>
    <x v="1259"/>
    <b v="0"/>
    <n v="182"/>
    <b v="1"/>
    <s v="film &amp; video/television"/>
    <n v="1.0424"/>
    <n v="14.318681318681319"/>
    <x v="0"/>
    <s v="television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12:13:40"/>
    <x v="1260"/>
    <b v="0"/>
    <n v="182"/>
    <b v="1"/>
    <s v="film &amp; video/television"/>
    <n v="1.1366666666666667"/>
    <n v="20.609890109890109"/>
    <x v="0"/>
    <s v="televisio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0:13:47"/>
    <x v="1261"/>
    <b v="0"/>
    <n v="182"/>
    <b v="1"/>
    <s v="film &amp; video/television"/>
    <n v="1.0125"/>
    <n v="11.126373626373626"/>
    <x v="0"/>
    <s v="televisio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0:18:12"/>
    <x v="1262"/>
    <b v="0"/>
    <n v="182"/>
    <b v="1"/>
    <s v="film &amp; video/television"/>
    <n v="1.2541538461538462"/>
    <n v="44.791208791208788"/>
    <x v="0"/>
    <s v="televis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8T17:00:00"/>
    <x v="1263"/>
    <b v="0"/>
    <n v="182"/>
    <b v="1"/>
    <s v="film &amp; video/television"/>
    <n v="1.19"/>
    <n v="9.8076923076923084"/>
    <x v="0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07:54:43"/>
    <x v="1264"/>
    <b v="0"/>
    <n v="182"/>
    <b v="1"/>
    <s v="film &amp; video/television"/>
    <n v="1.6646153846153846"/>
    <n v="5.9450549450549453"/>
    <x v="0"/>
    <s v="television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07:43:35"/>
    <x v="1265"/>
    <b v="0"/>
    <n v="182"/>
    <b v="1"/>
    <s v="film &amp; video/television"/>
    <n v="1.1914771428571429"/>
    <n v="22.913021978021977"/>
    <x v="0"/>
    <s v="television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13:02:25"/>
    <x v="1266"/>
    <b v="0"/>
    <n v="182"/>
    <b v="1"/>
    <s v="film &amp; video/television"/>
    <n v="1.0047368421052632"/>
    <n v="52.445054945054942"/>
    <x v="0"/>
    <s v="television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06:02:38"/>
    <x v="1267"/>
    <b v="0"/>
    <n v="182"/>
    <b v="1"/>
    <s v="film &amp; video/television"/>
    <n v="1.018"/>
    <n v="123.05494505494505"/>
    <x v="0"/>
    <s v="televisio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12:17:27"/>
    <x v="1268"/>
    <b v="0"/>
    <n v="182"/>
    <b v="1"/>
    <s v="film &amp; video/television"/>
    <n v="1.1666666666666667"/>
    <n v="76.92307692307692"/>
    <x v="0"/>
    <s v="television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5T16:00:00"/>
    <x v="1269"/>
    <b v="0"/>
    <n v="182"/>
    <b v="1"/>
    <s v="film &amp; video/television"/>
    <n v="1.0864893617021276"/>
    <n v="112.23076923076923"/>
    <x v="0"/>
    <s v="televis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1:34:02"/>
    <x v="1270"/>
    <b v="0"/>
    <n v="182"/>
    <b v="1"/>
    <s v="film &amp; video/television"/>
    <n v="1.1472"/>
    <n v="63.032967032967036"/>
    <x v="0"/>
    <s v="televis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09:24:19"/>
    <x v="1271"/>
    <b v="0"/>
    <n v="182"/>
    <b v="1"/>
    <s v="film &amp; video/television"/>
    <n v="1.018"/>
    <n v="41.950549450549453"/>
    <x v="0"/>
    <s v="television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4T20:00:00"/>
    <x v="1272"/>
    <b v="0"/>
    <n v="182"/>
    <b v="1"/>
    <s v="film &amp; video/television"/>
    <n v="1.06"/>
    <n v="29.12087912087912"/>
    <x v="0"/>
    <s v="television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09:31:31"/>
    <x v="1273"/>
    <b v="0"/>
    <n v="182"/>
    <b v="1"/>
    <s v="film &amp; video/television"/>
    <n v="1.0349999999999999"/>
    <n v="22.747252747252748"/>
    <x v="0"/>
    <s v="television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08:33:45"/>
    <x v="1274"/>
    <b v="0"/>
    <n v="182"/>
    <b v="1"/>
    <s v="film &amp; video/television"/>
    <n v="1.5497535999999998"/>
    <n v="212.87824175824173"/>
    <x v="0"/>
    <s v="televis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12:49:47"/>
    <x v="1275"/>
    <b v="0"/>
    <n v="182"/>
    <b v="1"/>
    <s v="film &amp; video/television"/>
    <n v="1.6214066666666667"/>
    <n v="133.63241758241759"/>
    <x v="0"/>
    <s v="television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8-31T20:00:00"/>
    <x v="1276"/>
    <b v="0"/>
    <n v="182"/>
    <b v="1"/>
    <s v="film &amp; video/television"/>
    <n v="1.0442100000000001"/>
    <n v="17.212252747252748"/>
    <x v="0"/>
    <s v="television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05:29:07"/>
    <x v="1277"/>
    <b v="0"/>
    <n v="182"/>
    <b v="1"/>
    <s v="film &amp; video/television"/>
    <n v="1.0612433333333333"/>
    <n v="87.465109890109886"/>
    <x v="0"/>
    <s v="television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4T18:00:00"/>
    <x v="1278"/>
    <b v="0"/>
    <n v="182"/>
    <b v="1"/>
    <s v="film &amp; video/television"/>
    <n v="1.5493846153846154"/>
    <n v="55.335164835164832"/>
    <x v="0"/>
    <s v="televis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3T17:22:50"/>
    <x v="1279"/>
    <b v="0"/>
    <n v="182"/>
    <b v="1"/>
    <s v="film &amp; video/television"/>
    <n v="1.1077157238734421"/>
    <n v="76.176758241758236"/>
    <x v="0"/>
    <s v="television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0:10:54"/>
    <x v="1280"/>
    <b v="0"/>
    <n v="182"/>
    <b v="1"/>
    <s v="film &amp; video/television"/>
    <n v="1.1091186666666666"/>
    <n v="91.410879120879116"/>
    <x v="0"/>
    <s v="televis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09:50:36"/>
    <x v="1281"/>
    <b v="0"/>
    <n v="182"/>
    <b v="1"/>
    <s v="film &amp; video/television"/>
    <n v="1.1071428571428572"/>
    <n v="42.582417582417584"/>
    <x v="0"/>
    <s v="television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8T20:59:00"/>
    <x v="1282"/>
    <b v="0"/>
    <n v="182"/>
    <b v="1"/>
    <s v="film &amp; video/television"/>
    <n v="1.2361333333333333"/>
    <n v="101.87912087912088"/>
    <x v="0"/>
    <s v="television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0T20:00:00"/>
    <x v="1283"/>
    <b v="0"/>
    <n v="182"/>
    <b v="1"/>
    <s v="film &amp; video/television"/>
    <n v="2.1105"/>
    <n v="11.596153846153847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08:59:00"/>
    <x v="1284"/>
    <b v="0"/>
    <n v="182"/>
    <b v="1"/>
    <s v="film &amp; video/television"/>
    <n v="1.01"/>
    <n v="11.098901098901099"/>
    <x v="0"/>
    <s v="television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05:59:35"/>
    <x v="1285"/>
    <b v="0"/>
    <n v="182"/>
    <b v="1"/>
    <s v="film &amp; video/television"/>
    <n v="1.0165"/>
    <n v="11.17032967032967"/>
    <x v="0"/>
    <s v="televisio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06:00:00"/>
    <x v="1286"/>
    <b v="0"/>
    <n v="182"/>
    <b v="1"/>
    <s v="film &amp; video/television"/>
    <n v="1.0833333333333333"/>
    <n v="8.9285714285714288"/>
    <x v="0"/>
    <s v="television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06:54:16"/>
    <x v="1287"/>
    <b v="0"/>
    <n v="182"/>
    <b v="1"/>
    <s v="film &amp; video/television"/>
    <n v="2.42"/>
    <n v="3.3241758241758244"/>
    <x v="0"/>
    <s v="television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09T20:00:00"/>
    <x v="1288"/>
    <b v="0"/>
    <n v="182"/>
    <b v="1"/>
    <s v="film &amp; video/television"/>
    <n v="1.0044999999999999"/>
    <n v="22.076923076923077"/>
    <x v="0"/>
    <s v="televisio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3T19:14:05"/>
    <x v="1289"/>
    <b v="0"/>
    <n v="182"/>
    <b v="1"/>
    <s v="film &amp; video/television"/>
    <n v="1.2506666666666666"/>
    <n v="10.307692307692308"/>
    <x v="0"/>
    <s v="television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2T22:59:00"/>
    <x v="1290"/>
    <b v="0"/>
    <n v="182"/>
    <b v="1"/>
    <s v="film &amp; video/television"/>
    <n v="1.0857142857142856"/>
    <n v="20.87912087912088"/>
    <x v="0"/>
    <s v="television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6T23:00:00"/>
    <x v="1291"/>
    <b v="0"/>
    <n v="182"/>
    <b v="1"/>
    <s v="film &amp; video/television"/>
    <n v="1.4570000000000001"/>
    <n v="24.016483516483518"/>
    <x v="0"/>
    <s v="television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14:59:00"/>
    <x v="1292"/>
    <b v="0"/>
    <n v="182"/>
    <b v="1"/>
    <s v="film &amp; video/television"/>
    <n v="1.1000000000000001"/>
    <n v="10.274725274725276"/>
    <x v="0"/>
    <s v="television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09:49:31"/>
    <x v="1293"/>
    <b v="0"/>
    <n v="182"/>
    <b v="1"/>
    <s v="film &amp; video/television"/>
    <n v="1.0223333333333333"/>
    <n v="84.258241758241752"/>
    <x v="0"/>
    <s v="television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03:00:00"/>
    <x v="1294"/>
    <b v="0"/>
    <n v="182"/>
    <b v="1"/>
    <s v="film &amp; video/television"/>
    <n v="1.22"/>
    <n v="3.3516483516483517"/>
    <x v="0"/>
    <s v="televis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09:00:00"/>
    <x v="1295"/>
    <b v="0"/>
    <n v="182"/>
    <b v="1"/>
    <s v="film &amp; video/television"/>
    <n v="1.0196000000000001"/>
    <n v="14.005494505494505"/>
    <x v="0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3T16:12:53"/>
    <x v="1296"/>
    <b v="0"/>
    <n v="182"/>
    <b v="1"/>
    <s v="film &amp; video/television"/>
    <n v="1.411764705882353"/>
    <n v="6.5934065934065931"/>
    <x v="0"/>
    <s v="television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09:55:58"/>
    <x v="1297"/>
    <b v="0"/>
    <n v="182"/>
    <b v="1"/>
    <s v="film &amp; video/television"/>
    <n v="1.0952500000000001"/>
    <n v="120.35714285714286"/>
    <x v="0"/>
    <s v="television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08:20:32"/>
    <x v="1298"/>
    <b v="0"/>
    <n v="182"/>
    <b v="1"/>
    <s v="film &amp; video/television"/>
    <n v="1.0465"/>
    <n v="11.5"/>
    <x v="0"/>
    <s v="television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1:32:39"/>
    <x v="1299"/>
    <b v="0"/>
    <n v="182"/>
    <b v="1"/>
    <s v="film &amp; video/television"/>
    <n v="1.24"/>
    <n v="23.846153846153847"/>
    <x v="0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0:57:00"/>
    <x v="1300"/>
    <b v="0"/>
    <n v="182"/>
    <b v="1"/>
    <s v="film &amp; video/television"/>
    <n v="1.35"/>
    <n v="22.252747252747252"/>
    <x v="0"/>
    <s v="television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0T19:00:00"/>
    <x v="1301"/>
    <b v="0"/>
    <n v="182"/>
    <b v="1"/>
    <s v="film &amp; video/television"/>
    <n v="1.0275000000000001"/>
    <n v="11.291208791208792"/>
    <x v="0"/>
    <s v="television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30T18:23:31"/>
    <x v="1302"/>
    <b v="0"/>
    <n v="182"/>
    <b v="1"/>
    <s v="film &amp; video/television"/>
    <n v="1"/>
    <n v="13.736263736263735"/>
    <x v="0"/>
    <s v="television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03:00:00"/>
    <x v="1303"/>
    <b v="0"/>
    <n v="182"/>
    <b v="1"/>
    <s v="film &amp; video/television"/>
    <n v="1.3026085714285716"/>
    <n v="25.050164835164836"/>
    <x v="0"/>
    <s v="television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2T19:40:05"/>
    <x v="1304"/>
    <b v="0"/>
    <n v="182"/>
    <b v="1"/>
    <s v="film &amp; video/television"/>
    <n v="0.39627499999999999"/>
    <n v="87.093406593406598"/>
    <x v="0"/>
    <s v="televisio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09:30:00"/>
    <x v="1305"/>
    <b v="0"/>
    <n v="182"/>
    <b v="1"/>
    <s v="film &amp; video/television"/>
    <n v="0.25976666666666665"/>
    <n v="42.818681318681321"/>
    <x v="0"/>
    <s v="televis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02:58:54"/>
    <x v="1306"/>
    <b v="0"/>
    <n v="182"/>
    <b v="1"/>
    <s v="film &amp; video/television"/>
    <n v="0.65246363636363636"/>
    <n v="394.34615384615387"/>
    <x v="0"/>
    <s v="televis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04:04:39"/>
    <x v="1307"/>
    <b v="0"/>
    <n v="182"/>
    <b v="1"/>
    <s v="film &amp; video/television"/>
    <n v="0.11514000000000001"/>
    <n v="31.631868131868131"/>
    <x v="0"/>
    <s v="televisio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06:43:32"/>
    <x v="1308"/>
    <b v="0"/>
    <n v="182"/>
    <b v="1"/>
    <s v="film &amp; video/television"/>
    <n v="0.11360000000000001"/>
    <n v="6.2417582417582418"/>
    <x v="0"/>
    <s v="television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13:11:08"/>
    <x v="1309"/>
    <b v="0"/>
    <n v="182"/>
    <b v="1"/>
    <s v="film &amp; video/television"/>
    <n v="1.1199130434782609"/>
    <n v="70.763736263736263"/>
    <x v="0"/>
    <s v="television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08:00:50"/>
    <x v="1310"/>
    <b v="0"/>
    <n v="182"/>
    <b v="1"/>
    <s v="film &amp; video/television"/>
    <n v="0.155"/>
    <n v="17.032967032967033"/>
    <x v="0"/>
    <s v="televis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12:15:19"/>
    <x v="1311"/>
    <b v="0"/>
    <n v="182"/>
    <b v="1"/>
    <s v="film &amp; video/television"/>
    <n v="0.32028000000000001"/>
    <n v="439.94505494505495"/>
    <x v="0"/>
    <s v="television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08:52:02"/>
    <x v="1312"/>
    <b v="0"/>
    <n v="182"/>
    <b v="1"/>
    <s v="film &amp; video/television"/>
    <n v="6.0869565217391303E-3"/>
    <n v="0.15384615384615385"/>
    <x v="0"/>
    <s v="television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09:01:54"/>
    <x v="1313"/>
    <b v="0"/>
    <n v="182"/>
    <b v="1"/>
    <s v="film &amp; video/television"/>
    <n v="0.31114999999999998"/>
    <n v="68.384615384615387"/>
    <x v="0"/>
    <s v="televisio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08:04:20"/>
    <x v="1314"/>
    <b v="0"/>
    <n v="182"/>
    <b v="1"/>
    <s v="film &amp; video/television"/>
    <n v="1.1266666666666666E-2"/>
    <n v="11.142857142857142"/>
    <x v="0"/>
    <s v="television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5T17:00:00"/>
    <x v="1315"/>
    <b v="0"/>
    <n v="182"/>
    <b v="1"/>
    <s v="film &amp; video/television"/>
    <n v="0.40404000000000001"/>
    <n v="222"/>
    <x v="0"/>
    <s v="televis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15:05:09"/>
    <x v="1316"/>
    <b v="0"/>
    <n v="182"/>
    <b v="1"/>
    <s v="film &amp; video/television"/>
    <n v="1.3333333333333333E-5"/>
    <n v="5.4945054945054949E-3"/>
    <x v="0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06:00:00"/>
    <x v="1317"/>
    <b v="0"/>
    <n v="182"/>
    <b v="1"/>
    <s v="film &amp; video/television"/>
    <n v="5.7334999999999997E-2"/>
    <n v="63.005494505494504"/>
    <x v="0"/>
    <s v="television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0T17:02:52"/>
    <x v="1318"/>
    <b v="0"/>
    <n v="182"/>
    <b v="1"/>
    <s v="film &amp; video/television"/>
    <n v="0.15325"/>
    <n v="33.681318681318679"/>
    <x v="0"/>
    <s v="television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08:00:00"/>
    <x v="1319"/>
    <b v="0"/>
    <n v="182"/>
    <b v="1"/>
    <s v="film &amp; video/television"/>
    <n v="0.15103448275862069"/>
    <n v="4.813186813186813"/>
    <x v="0"/>
    <s v="televis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15:00:00"/>
    <x v="1320"/>
    <b v="0"/>
    <n v="182"/>
    <b v="1"/>
    <s v="film &amp; video/television"/>
    <n v="5.0299999999999997E-3"/>
    <n v="2.7637362637362637"/>
    <x v="0"/>
    <s v="television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09:58:57"/>
    <x v="1321"/>
    <b v="0"/>
    <n v="182"/>
    <b v="1"/>
    <s v="film &amp; video/television"/>
    <n v="1.3028138528138528E-2"/>
    <n v="33.071428571428569"/>
    <x v="0"/>
    <s v="televis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07:45:25"/>
    <x v="1322"/>
    <b v="0"/>
    <n v="182"/>
    <b v="1"/>
    <s v="film &amp; video/television"/>
    <n v="3.0285714285714286E-3"/>
    <n v="0.58241758241758246"/>
    <x v="0"/>
    <s v="televis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5T22:55:00"/>
    <x v="1323"/>
    <b v="0"/>
    <n v="182"/>
    <b v="1"/>
    <s v="film &amp; video/television"/>
    <n v="8.8800000000000004E-2"/>
    <n v="7.3186813186813184"/>
    <x v="0"/>
    <s v="televis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07:12:32"/>
    <x v="1324"/>
    <b v="0"/>
    <n v="182"/>
    <b v="1"/>
    <s v="film &amp; video/television"/>
    <n v="9.8400000000000001E-2"/>
    <n v="27.032967032967033"/>
    <x v="0"/>
    <s v="television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29T18:03:55"/>
    <x v="1325"/>
    <b v="0"/>
    <n v="182"/>
    <b v="1"/>
    <s v="film &amp; video/television"/>
    <n v="2.4299999999999999E-2"/>
    <n v="2.6703296703296702"/>
    <x v="0"/>
    <s v="television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1:00:28"/>
    <x v="1326"/>
    <b v="0"/>
    <n v="182"/>
    <b v="1"/>
    <s v="film &amp; video/television"/>
    <n v="1.1299999999999999E-2"/>
    <n v="6.2087912087912089"/>
    <x v="0"/>
    <s v="televisio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08:17:15"/>
    <x v="1327"/>
    <b v="0"/>
    <n v="182"/>
    <b v="1"/>
    <s v="film &amp; video/television"/>
    <n v="3.5520833333333335E-2"/>
    <n v="9.3681318681318686"/>
    <x v="0"/>
    <s v="televis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07:25:34"/>
    <x v="1328"/>
    <b v="0"/>
    <n v="182"/>
    <b v="1"/>
    <s v="film &amp; video/television"/>
    <n v="2.3306666666666667E-2"/>
    <n v="9.604395604395604"/>
    <x v="0"/>
    <s v="television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1T22:19:05"/>
    <x v="1329"/>
    <b v="0"/>
    <n v="182"/>
    <b v="1"/>
    <s v="film &amp; video/television"/>
    <n v="8.1600000000000006E-3"/>
    <n v="2.2417582417582418"/>
    <x v="0"/>
    <s v="televis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1T20:00:00"/>
    <x v="1330"/>
    <b v="0"/>
    <n v="182"/>
    <b v="1"/>
    <s v="film &amp; video/television"/>
    <n v="0.22494285714285714"/>
    <n v="43.258241758241759"/>
    <x v="0"/>
    <s v="televis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04:05:54"/>
    <x v="1331"/>
    <b v="0"/>
    <n v="182"/>
    <b v="1"/>
    <s v="film &amp; video/television"/>
    <n v="1.3668E-2"/>
    <n v="18.774725274725274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6T17:26:48"/>
    <x v="1332"/>
    <b v="0"/>
    <n v="182"/>
    <b v="1"/>
    <s v="film &amp; video/television"/>
    <n v="0"/>
    <n v="0"/>
    <x v="0"/>
    <s v="television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5T18:33:45"/>
    <x v="1333"/>
    <b v="0"/>
    <n v="182"/>
    <b v="1"/>
    <s v="film &amp; video/television"/>
    <n v="0"/>
    <n v="0"/>
    <x v="0"/>
    <s v="televis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0:34:47"/>
    <x v="1334"/>
    <b v="0"/>
    <n v="182"/>
    <b v="1"/>
    <s v="film &amp; video/television"/>
    <n v="0.10754135338345865"/>
    <n v="78.587912087912088"/>
    <x v="0"/>
    <s v="television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14:28:22"/>
    <x v="1335"/>
    <b v="0"/>
    <n v="182"/>
    <b v="1"/>
    <s v="film &amp; video/television"/>
    <n v="0.1976"/>
    <n v="27.142857142857142"/>
    <x v="0"/>
    <s v="television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12:43:48"/>
    <x v="1336"/>
    <b v="0"/>
    <n v="182"/>
    <b v="1"/>
    <s v="film &amp; video/television"/>
    <n v="0.84946999999999995"/>
    <n v="466.74175824175825"/>
    <x v="0"/>
    <s v="television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05:51:19"/>
    <x v="1337"/>
    <b v="0"/>
    <n v="182"/>
    <b v="1"/>
    <s v="film &amp; video/television"/>
    <n v="0.49381999999999998"/>
    <n v="135.66483516483515"/>
    <x v="0"/>
    <s v="televis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1:17:13"/>
    <x v="1338"/>
    <b v="0"/>
    <n v="182"/>
    <b v="1"/>
    <s v="film &amp; video/television"/>
    <n v="3.3033333333333331E-2"/>
    <n v="5.4450549450549453"/>
    <x v="0"/>
    <s v="television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08:31:55"/>
    <x v="1339"/>
    <b v="0"/>
    <n v="182"/>
    <b v="1"/>
    <s v="film &amp; video/television"/>
    <n v="6.6339999999999996E-2"/>
    <n v="18.225274725274726"/>
    <x v="0"/>
    <s v="television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06:17:33"/>
    <x v="1340"/>
    <b v="0"/>
    <n v="182"/>
    <b v="1"/>
    <s v="film &amp; video/television"/>
    <n v="0"/>
    <n v="0"/>
    <x v="0"/>
    <s v="televis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06:58:37"/>
    <x v="1341"/>
    <b v="0"/>
    <n v="182"/>
    <b v="1"/>
    <s v="film &amp; video/television"/>
    <n v="0.7036"/>
    <n v="96.64835164835165"/>
    <x v="0"/>
    <s v="television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1:35:39"/>
    <x v="1342"/>
    <b v="0"/>
    <n v="182"/>
    <b v="1"/>
    <s v="film &amp; video/television"/>
    <n v="2E-3"/>
    <n v="0.5494505494505495"/>
    <x v="0"/>
    <s v="televis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8T19:59:00"/>
    <x v="1343"/>
    <b v="0"/>
    <n v="182"/>
    <b v="1"/>
    <s v="film &amp; video/television"/>
    <n v="1.02298"/>
    <n v="281.03846153846155"/>
    <x v="0"/>
    <s v="televis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0:57:19"/>
    <x v="1344"/>
    <b v="0"/>
    <n v="182"/>
    <b v="1"/>
    <s v="film &amp; video/television"/>
    <n v="3.7773333333333334"/>
    <n v="31.131868131868131"/>
    <x v="0"/>
    <s v="televis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1:32:39"/>
    <x v="1345"/>
    <b v="0"/>
    <n v="182"/>
    <b v="1"/>
    <s v="film &amp; video/television"/>
    <n v="1.25"/>
    <n v="2.0604395604395602"/>
    <x v="0"/>
    <s v="televis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6T17:49:11"/>
    <x v="1346"/>
    <b v="0"/>
    <n v="182"/>
    <b v="1"/>
    <s v="film &amp; video/television"/>
    <n v="1.473265306122449"/>
    <n v="39.664835164835168"/>
    <x v="0"/>
    <s v="televis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07:18:45"/>
    <x v="1347"/>
    <b v="0"/>
    <n v="182"/>
    <b v="1"/>
    <s v="film &amp; video/television"/>
    <n v="1.022"/>
    <n v="14.038461538461538"/>
    <x v="0"/>
    <s v="televis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04:08:53"/>
    <x v="1348"/>
    <b v="0"/>
    <n v="182"/>
    <b v="1"/>
    <s v="film &amp; video/television"/>
    <n v="1.018723404255319"/>
    <n v="32.884615384615387"/>
    <x v="0"/>
    <s v="televis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5T22:59:00"/>
    <x v="1349"/>
    <b v="0"/>
    <n v="182"/>
    <b v="1"/>
    <s v="film &amp; video/television"/>
    <n v="2.0419999999999998"/>
    <n v="56.098901098901102"/>
    <x v="0"/>
    <s v="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5T16:18:54"/>
    <x v="1350"/>
    <b v="0"/>
    <n v="182"/>
    <b v="1"/>
    <s v="film &amp; video/television"/>
    <n v="1.0405"/>
    <n v="28.585164835164836"/>
    <x v="0"/>
    <s v="televis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09:45:44"/>
    <x v="1351"/>
    <b v="0"/>
    <n v="182"/>
    <b v="1"/>
    <s v="film &amp; video/television"/>
    <n v="1.0126500000000001"/>
    <n v="111.28021978021978"/>
    <x v="0"/>
    <s v="televis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4T19:59:00"/>
    <x v="1352"/>
    <b v="0"/>
    <n v="182"/>
    <b v="1"/>
    <s v="film &amp; video/television"/>
    <n v="1.3613999999999999"/>
    <n v="74.802197802197796"/>
    <x v="0"/>
    <s v="televis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0T16:00:00"/>
    <x v="1353"/>
    <b v="0"/>
    <n v="182"/>
    <b v="1"/>
    <s v="film &amp; video/television"/>
    <n v="1.3360000000000001"/>
    <n v="7.3406593406593403"/>
    <x v="0"/>
    <s v="televis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1:22:59"/>
    <x v="1354"/>
    <b v="0"/>
    <n v="182"/>
    <b v="1"/>
    <s v="film &amp; video/television"/>
    <n v="1.3025"/>
    <n v="8.5879120879120876"/>
    <x v="0"/>
    <s v="televis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02:00:00"/>
    <x v="1355"/>
    <b v="0"/>
    <n v="182"/>
    <b v="1"/>
    <s v="film &amp; video/television"/>
    <n v="1.2267999999999999"/>
    <n v="16.85164835164835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4T16:56:00"/>
    <x v="1356"/>
    <b v="0"/>
    <n v="182"/>
    <b v="1"/>
    <s v="film &amp; video/television"/>
    <n v="1.8281058823529412"/>
    <n v="34.151428571428575"/>
    <x v="0"/>
    <s v="televis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2-28T21:59:00"/>
    <x v="1357"/>
    <b v="0"/>
    <n v="182"/>
    <b v="1"/>
    <s v="film &amp; video/television"/>
    <n v="1.2529999999999999"/>
    <n v="13.76923076923077"/>
    <x v="0"/>
    <s v="televis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05:42:03"/>
    <x v="1358"/>
    <b v="0"/>
    <n v="182"/>
    <b v="1"/>
    <s v="film &amp; video/television"/>
    <n v="1.1166666666666667"/>
    <n v="18.406593406593405"/>
    <x v="0"/>
    <s v="televis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1:33:10"/>
    <x v="1359"/>
    <b v="0"/>
    <n v="182"/>
    <b v="1"/>
    <s v="film &amp; video/television"/>
    <n v="1.1575757575757575"/>
    <n v="4.197802197802198"/>
    <x v="0"/>
    <s v="televis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13:37:00"/>
    <x v="1360"/>
    <b v="0"/>
    <n v="182"/>
    <b v="1"/>
    <s v="film &amp; video/television"/>
    <n v="1.732"/>
    <n v="14.274725274725276"/>
    <x v="0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09:12:52"/>
    <x v="1361"/>
    <b v="0"/>
    <n v="182"/>
    <b v="1"/>
    <s v="film &amp; video/television"/>
    <n v="1.2598333333333334"/>
    <n v="41.532967032967036"/>
    <x v="0"/>
    <s v="televis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14:25:31"/>
    <x v="1362"/>
    <b v="0"/>
    <n v="182"/>
    <b v="1"/>
    <s v="film &amp; video/television"/>
    <n v="1.091"/>
    <n v="5.9945054945054945"/>
    <x v="0"/>
    <s v="televis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4T23:59:00"/>
    <x v="1363"/>
    <b v="0"/>
    <n v="182"/>
    <b v="1"/>
    <s v="film &amp; video/television"/>
    <n v="1"/>
    <n v="1.098901098901099"/>
    <x v="0"/>
    <s v="televis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08:41:46"/>
    <x v="1364"/>
    <b v="0"/>
    <n v="182"/>
    <b v="1"/>
    <s v="film &amp; video/television"/>
    <n v="1.1864285714285714"/>
    <n v="273.79120879120882"/>
    <x v="0"/>
    <s v="televis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08:35:52"/>
    <x v="1365"/>
    <b v="0"/>
    <n v="182"/>
    <b v="1"/>
    <s v="film &amp; video/television"/>
    <n v="1.0026666666666666"/>
    <n v="41.318681318681321"/>
    <x v="0"/>
    <s v="television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6T16:54:23"/>
    <x v="1366"/>
    <b v="0"/>
    <n v="182"/>
    <b v="1"/>
    <s v="film &amp; video/television"/>
    <n v="1.2648920000000001"/>
    <n v="52.12467032967033"/>
    <x v="0"/>
    <s v="television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3T17:04:10"/>
    <x v="1367"/>
    <b v="0"/>
    <n v="182"/>
    <b v="1"/>
    <s v="film &amp; video/television"/>
    <n v="1.1426000000000001"/>
    <n v="31.390109890109891"/>
    <x v="0"/>
    <s v="television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4T20:34:54"/>
    <x v="1368"/>
    <b v="0"/>
    <n v="182"/>
    <b v="1"/>
    <s v="film &amp; video/television"/>
    <n v="1.107"/>
    <n v="30.412087912087912"/>
    <x v="0"/>
    <s v="televis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06:15:46"/>
    <x v="1369"/>
    <b v="0"/>
    <n v="182"/>
    <b v="1"/>
    <s v="film &amp; video/television"/>
    <n v="1.0534805315203954"/>
    <n v="187.31115384615384"/>
    <x v="0"/>
    <s v="television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5T16:04:50"/>
    <x v="1370"/>
    <b v="0"/>
    <n v="182"/>
    <b v="1"/>
    <s v="film &amp; video/television"/>
    <n v="1.0366666666666666"/>
    <n v="8.5439560439560438"/>
    <x v="0"/>
    <s v="televis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0:12:22"/>
    <x v="1371"/>
    <b v="0"/>
    <n v="182"/>
    <b v="1"/>
    <s v="film &amp; video/television"/>
    <n v="1.0708672667523933"/>
    <n v="41.181318681318679"/>
    <x v="0"/>
    <s v="television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09:45:32"/>
    <x v="1372"/>
    <b v="0"/>
    <n v="182"/>
    <b v="1"/>
    <s v="film &amp; video/television"/>
    <n v="1.24"/>
    <n v="3.4065934065934065"/>
    <x v="0"/>
    <s v="televisio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14:50:33"/>
    <x v="1373"/>
    <b v="0"/>
    <n v="182"/>
    <b v="1"/>
    <s v="film &amp; video/television"/>
    <n v="1.0501"/>
    <n v="57.697802197802197"/>
    <x v="0"/>
    <s v="televis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4T18:53:08"/>
    <x v="1374"/>
    <b v="0"/>
    <n v="182"/>
    <b v="1"/>
    <s v="film &amp; video/television"/>
    <n v="1.8946666666666667"/>
    <n v="15.615384615384615"/>
    <x v="0"/>
    <s v="television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4T17:35:19"/>
    <x v="1375"/>
    <b v="0"/>
    <n v="182"/>
    <b v="1"/>
    <s v="film &amp; video/television"/>
    <n v="1.7132499999999999"/>
    <n v="37.653846153846153"/>
    <x v="0"/>
    <s v="television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09:03:26"/>
    <x v="1376"/>
    <b v="0"/>
    <n v="182"/>
    <b v="1"/>
    <s v="film &amp; video/television"/>
    <n v="2.5248648648648651"/>
    <n v="51.329670329670328"/>
    <x v="0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2T20:11:00"/>
    <x v="1377"/>
    <b v="0"/>
    <n v="182"/>
    <b v="1"/>
    <s v="film &amp; video/television"/>
    <n v="1.1615384615384616"/>
    <n v="8.2967032967032974"/>
    <x v="0"/>
    <s v="television"/>
  </r>
  <r>
    <n v="1378"/>
    <s v="SIX BY SEVEN"/>
    <s v="A psychedelic post rock masterpiece!"/>
    <n v="2000"/>
    <n v="4067"/>
    <x v="0"/>
    <s v="GB"/>
    <s v="GBP"/>
    <n v="1470075210"/>
    <n v="1468779210"/>
    <d v="2016-08-01T10:13:30"/>
    <x v="1378"/>
    <b v="0"/>
    <n v="182"/>
    <b v="1"/>
    <s v="film &amp; video/television"/>
    <n v="2.0335000000000001"/>
    <n v="22.346153846153847"/>
    <x v="0"/>
    <s v="television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03:47:56"/>
    <x v="1379"/>
    <b v="0"/>
    <n v="182"/>
    <b v="1"/>
    <s v="film &amp; video/television"/>
    <n v="1.1160000000000001"/>
    <n v="61.318681318681321"/>
    <x v="0"/>
    <s v="television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8T18:00:00"/>
    <x v="1380"/>
    <b v="0"/>
    <n v="182"/>
    <b v="1"/>
    <s v="film &amp; video/television"/>
    <n v="4.24"/>
    <n v="0.58241758241758246"/>
    <x v="0"/>
    <s v="televisio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8T21:08:45"/>
    <x v="1381"/>
    <b v="0"/>
    <n v="182"/>
    <b v="1"/>
    <s v="film &amp; video/television"/>
    <n v="1.071"/>
    <n v="29.423076923076923"/>
    <x v="0"/>
    <s v="television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1:12:16"/>
    <x v="1382"/>
    <b v="0"/>
    <n v="182"/>
    <b v="1"/>
    <s v="film &amp; video/television"/>
    <n v="1.043625"/>
    <n v="45.873626373626372"/>
    <x v="0"/>
    <s v="televis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2T17:47:58"/>
    <x v="1383"/>
    <b v="0"/>
    <n v="182"/>
    <b v="1"/>
    <s v="film &amp; video/television"/>
    <n v="2.124090909090909"/>
    <n v="25.675824175824175"/>
    <x v="0"/>
    <s v="television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09:38:42"/>
    <x v="1384"/>
    <b v="0"/>
    <n v="182"/>
    <b v="1"/>
    <s v="film &amp; video/television"/>
    <n v="1.2408571428571429"/>
    <n v="23.862637362637361"/>
    <x v="0"/>
    <s v="televisio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04:11:00"/>
    <x v="1385"/>
    <b v="0"/>
    <n v="182"/>
    <b v="1"/>
    <s v="film &amp; video/television"/>
    <n v="1.10406125"/>
    <n v="48.530164835164832"/>
    <x v="0"/>
    <s v="television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07:31:29"/>
    <x v="1386"/>
    <b v="0"/>
    <n v="182"/>
    <b v="1"/>
    <s v="film &amp; video/television"/>
    <n v="2.1875"/>
    <n v="4.8076923076923075"/>
    <x v="0"/>
    <s v="televis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2T20:30:00"/>
    <x v="1387"/>
    <b v="0"/>
    <n v="182"/>
    <b v="1"/>
    <s v="film &amp; video/television"/>
    <n v="1.36625"/>
    <n v="30.027472527472529"/>
    <x v="0"/>
    <s v="television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08:14:00"/>
    <x v="1388"/>
    <b v="0"/>
    <n v="182"/>
    <b v="1"/>
    <s v="film &amp; video/television"/>
    <n v="1.348074"/>
    <n v="37.034999999999997"/>
    <x v="0"/>
    <s v="television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03:32:37"/>
    <x v="1389"/>
    <b v="0"/>
    <n v="182"/>
    <b v="1"/>
    <s v="film &amp; video/television"/>
    <n v="1.454"/>
    <n v="3.9945054945054945"/>
    <x v="0"/>
    <s v="television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09:12:00"/>
    <x v="1390"/>
    <b v="0"/>
    <n v="182"/>
    <b v="1"/>
    <s v="film &amp; video/television"/>
    <n v="1.0910714285714285"/>
    <n v="16.785714285714285"/>
    <x v="0"/>
    <s v="television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1T20:59:00"/>
    <x v="1391"/>
    <b v="0"/>
    <n v="182"/>
    <b v="1"/>
    <s v="film &amp; video/television"/>
    <n v="1.1020000000000001"/>
    <n v="3.0274725274725274"/>
    <x v="0"/>
    <s v="television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2T19:43:06"/>
    <x v="1392"/>
    <b v="0"/>
    <n v="182"/>
    <b v="1"/>
    <s v="film &amp; video/television"/>
    <n v="1.1364000000000001"/>
    <n v="15.609890109890109"/>
    <x v="0"/>
    <s v="television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08:22:03"/>
    <x v="1393"/>
    <b v="0"/>
    <n v="182"/>
    <b v="1"/>
    <s v="film &amp; video/television"/>
    <n v="1.0235000000000001"/>
    <n v="56.236263736263737"/>
    <x v="0"/>
    <s v="televis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2-28T19:00:00"/>
    <x v="1394"/>
    <b v="0"/>
    <n v="182"/>
    <b v="1"/>
    <s v="film &amp; video/television"/>
    <n v="1.2213333333333334"/>
    <n v="5.0329670329670328"/>
    <x v="0"/>
    <s v="television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13:48:01"/>
    <x v="1395"/>
    <b v="0"/>
    <n v="182"/>
    <b v="1"/>
    <s v="film &amp; video/television"/>
    <n v="1.1188571428571428"/>
    <n v="21.516483516483518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15:58:02"/>
    <x v="1396"/>
    <b v="0"/>
    <n v="182"/>
    <b v="1"/>
    <s v="film &amp; video/television"/>
    <n v="1.073"/>
    <n v="35.373626373626372"/>
    <x v="0"/>
    <s v="televisio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13:19:00"/>
    <x v="1397"/>
    <b v="0"/>
    <n v="182"/>
    <b v="1"/>
    <s v="film &amp; video/television"/>
    <n v="1.1385000000000001"/>
    <n v="62.554945054945058"/>
    <x v="0"/>
    <s v="televis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12:58:54"/>
    <x v="1398"/>
    <b v="0"/>
    <n v="182"/>
    <b v="1"/>
    <s v="film &amp; video/television"/>
    <n v="1.0968181818181819"/>
    <n v="26.516483516483518"/>
    <x v="0"/>
    <s v="televisio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6T16:06:13"/>
    <x v="1399"/>
    <b v="0"/>
    <n v="182"/>
    <b v="1"/>
    <s v="film &amp; video/television"/>
    <n v="1.2614444444444444"/>
    <n v="62.37912087912087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1T21:30:00"/>
    <x v="1400"/>
    <b v="0"/>
    <n v="182"/>
    <b v="1"/>
    <s v="film &amp; video/television"/>
    <n v="1.6742857142857144"/>
    <n v="3.2197802197802199"/>
    <x v="0"/>
    <s v="television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15:54:34"/>
    <x v="1401"/>
    <b v="0"/>
    <n v="182"/>
    <b v="1"/>
    <s v="film &amp; video/television"/>
    <n v="4.9652000000000003"/>
    <n v="68.203296703296701"/>
    <x v="0"/>
    <s v="television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4-30T16:16:51"/>
    <x v="1402"/>
    <b v="0"/>
    <n v="182"/>
    <b v="1"/>
    <s v="film &amp; video/television"/>
    <n v="1.0915999999999999"/>
    <n v="14.994505494505495"/>
    <x v="0"/>
    <s v="televis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5T17:30:35"/>
    <x v="1403"/>
    <b v="0"/>
    <n v="182"/>
    <b v="1"/>
    <s v="film &amp; video/television"/>
    <n v="1.0257499999999999"/>
    <n v="22.543956043956044"/>
    <x v="0"/>
    <s v="televisio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04:14:45"/>
    <x v="1404"/>
    <b v="0"/>
    <n v="182"/>
    <b v="1"/>
    <s v="film &amp; video/television"/>
    <n v="1.6620689655172414E-2"/>
    <n v="1.3241758241758241"/>
    <x v="0"/>
    <s v="televisio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09:20:01"/>
    <x v="1405"/>
    <b v="0"/>
    <n v="182"/>
    <b v="1"/>
    <s v="film &amp; video/television"/>
    <n v="4.1999999999999997E-3"/>
    <n v="0.57692307692307687"/>
    <x v="0"/>
    <s v="television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02:00:00"/>
    <x v="1406"/>
    <b v="0"/>
    <n v="182"/>
    <b v="1"/>
    <s v="film &amp; video/television"/>
    <n v="1.25E-3"/>
    <n v="8.2417582417582416E-2"/>
    <x v="0"/>
    <s v="televis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04:52:58"/>
    <x v="1407"/>
    <b v="0"/>
    <n v="182"/>
    <b v="1"/>
    <s v="film &amp; video/television"/>
    <n v="5.0000000000000001E-3"/>
    <n v="8.2417582417582416E-2"/>
    <x v="0"/>
    <s v="televis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13:55:56"/>
    <x v="1408"/>
    <b v="0"/>
    <n v="182"/>
    <b v="1"/>
    <s v="film &amp; video/television"/>
    <n v="7.1999999999999995E-2"/>
    <n v="0.39560439560439559"/>
    <x v="0"/>
    <s v="television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2-31T20:12:15"/>
    <x v="1409"/>
    <b v="0"/>
    <n v="182"/>
    <b v="1"/>
    <s v="film &amp; video/television"/>
    <n v="0"/>
    <n v="0"/>
    <x v="0"/>
    <s v="televis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2T23:38:40"/>
    <x v="1410"/>
    <b v="0"/>
    <n v="182"/>
    <b v="1"/>
    <s v="film &amp; video/television"/>
    <n v="1.6666666666666666E-4"/>
    <n v="5.4945054945054949E-3"/>
    <x v="0"/>
    <s v="televis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5T17:25:00"/>
    <x v="1411"/>
    <b v="0"/>
    <n v="182"/>
    <b v="1"/>
    <s v="film &amp; video/television"/>
    <n v="2.3333333333333335E-3"/>
    <n v="3.8461538461538464E-2"/>
    <x v="0"/>
    <s v="televisio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3T17:31:39"/>
    <x v="1412"/>
    <b v="0"/>
    <n v="182"/>
    <b v="1"/>
    <s v="film &amp; video/television"/>
    <n v="4.5714285714285714E-2"/>
    <n v="1.7582417582417582"/>
    <x v="0"/>
    <s v="televis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02:29:30"/>
    <x v="1413"/>
    <b v="0"/>
    <n v="182"/>
    <b v="1"/>
    <s v="film &amp; video/television"/>
    <n v="0.05"/>
    <n v="0.5494505494505495"/>
    <x v="0"/>
    <s v="television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2T22:04:27"/>
    <x v="1414"/>
    <b v="0"/>
    <n v="182"/>
    <b v="1"/>
    <s v="film &amp; video/television"/>
    <n v="2E-3"/>
    <n v="5.4945054945054949E-3"/>
    <x v="0"/>
    <s v="televis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08:13:11"/>
    <x v="1415"/>
    <b v="0"/>
    <n v="182"/>
    <b v="1"/>
    <s v="film &amp; video/television"/>
    <n v="0.18181818181818182"/>
    <n v="4.395604395604396"/>
    <x v="0"/>
    <s v="television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15:13:39"/>
    <x v="1416"/>
    <b v="0"/>
    <n v="182"/>
    <b v="1"/>
    <s v="film &amp; video/television"/>
    <n v="0"/>
    <n v="0"/>
    <x v="0"/>
    <s v="television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03:11:00"/>
    <x v="1417"/>
    <b v="0"/>
    <n v="182"/>
    <b v="1"/>
    <s v="film &amp; video/television"/>
    <n v="1.2222222222222223E-2"/>
    <n v="0.30219780219780218"/>
    <x v="0"/>
    <s v="television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02:57:14"/>
    <x v="1418"/>
    <b v="0"/>
    <n v="182"/>
    <b v="1"/>
    <s v="film &amp; video/television"/>
    <n v="2E-3"/>
    <n v="3.2967032967032968E-2"/>
    <x v="0"/>
    <s v="televis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02:56:59"/>
    <x v="1419"/>
    <b v="0"/>
    <n v="182"/>
    <b v="1"/>
    <s v="film &amp; video/television"/>
    <n v="7.0634920634920634E-2"/>
    <n v="2.4450549450549453"/>
    <x v="0"/>
    <s v="television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08:01:26"/>
    <x v="1420"/>
    <b v="0"/>
    <n v="182"/>
    <b v="1"/>
    <s v="film &amp; video/television"/>
    <n v="2.7272727272727271E-2"/>
    <n v="1.6483516483516484E-2"/>
    <x v="0"/>
    <s v="televis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13:58:29"/>
    <x v="1421"/>
    <b v="0"/>
    <n v="182"/>
    <b v="1"/>
    <s v="film &amp; video/television"/>
    <n v="1E-3"/>
    <n v="1.098901098901099"/>
    <x v="0"/>
    <s v="televisio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0T21:45:04"/>
    <x v="1422"/>
    <b v="0"/>
    <n v="182"/>
    <b v="1"/>
    <s v="film &amp; video/television"/>
    <n v="1.0399999999999999E-3"/>
    <n v="0.14285714285714285"/>
    <x v="0"/>
    <s v="television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0:38:51"/>
    <x v="1423"/>
    <b v="0"/>
    <n v="182"/>
    <b v="1"/>
    <s v="film &amp; video/television"/>
    <n v="3.3333333333333335E-3"/>
    <n v="0.5494505494505495"/>
    <x v="0"/>
    <s v="television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0:13:22"/>
    <x v="1424"/>
    <b v="0"/>
    <n v="182"/>
    <b v="1"/>
    <s v="film &amp; video/television"/>
    <n v="0.2036"/>
    <n v="8.3901098901098905"/>
    <x v="0"/>
    <s v="televis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8T19:09:19"/>
    <x v="1425"/>
    <b v="0"/>
    <n v="182"/>
    <b v="1"/>
    <s v="film &amp; video/television"/>
    <n v="0"/>
    <n v="0"/>
    <x v="0"/>
    <s v="television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1:22:00"/>
    <x v="1426"/>
    <b v="0"/>
    <n v="182"/>
    <b v="1"/>
    <s v="film &amp; video/television"/>
    <n v="0"/>
    <n v="0"/>
    <x v="0"/>
    <s v="televisio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12:26:25"/>
    <x v="1427"/>
    <b v="0"/>
    <n v="182"/>
    <b v="1"/>
    <s v="film &amp; video/television"/>
    <n v="8.3799999999999999E-2"/>
    <n v="2.302197802197802"/>
    <x v="0"/>
    <s v="television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0:06:57"/>
    <x v="1428"/>
    <b v="0"/>
    <n v="182"/>
    <b v="1"/>
    <s v="film &amp; video/television"/>
    <n v="4.4999999999999998E-2"/>
    <n v="0.24725274725274726"/>
    <x v="0"/>
    <s v="television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09T17:27:22"/>
    <x v="1429"/>
    <b v="0"/>
    <n v="182"/>
    <b v="1"/>
    <s v="film &amp; video/television"/>
    <n v="0"/>
    <n v="0"/>
    <x v="0"/>
    <s v="television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1:31:28"/>
    <x v="1430"/>
    <b v="0"/>
    <n v="182"/>
    <b v="1"/>
    <s v="film &amp; video/television"/>
    <n v="8.0600000000000005E-2"/>
    <n v="2.2142857142857144"/>
    <x v="0"/>
    <s v="televis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5T22:03:36"/>
    <x v="1431"/>
    <b v="0"/>
    <n v="182"/>
    <b v="1"/>
    <s v="film &amp; video/television"/>
    <n v="0.31947058823529412"/>
    <n v="29.840659340659339"/>
    <x v="0"/>
    <s v="television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0:43:48"/>
    <x v="1432"/>
    <b v="0"/>
    <n v="182"/>
    <b v="1"/>
    <s v="film &amp; video/television"/>
    <n v="0"/>
    <n v="0"/>
    <x v="0"/>
    <s v="televisio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03:00:00"/>
    <x v="1433"/>
    <b v="0"/>
    <n v="182"/>
    <b v="1"/>
    <s v="film &amp; video/television"/>
    <n v="6.7083333333333328E-2"/>
    <n v="4.4230769230769234"/>
    <x v="0"/>
    <s v="television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07:00:00"/>
    <x v="1434"/>
    <b v="0"/>
    <n v="182"/>
    <b v="1"/>
    <s v="film &amp; video/television"/>
    <n v="9.987804878048781E-2"/>
    <n v="45"/>
    <x v="0"/>
    <s v="television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0:43:40"/>
    <x v="1435"/>
    <b v="0"/>
    <n v="182"/>
    <b v="1"/>
    <s v="film &amp; video/television"/>
    <n v="1E-3"/>
    <n v="8.2417582417582416E-2"/>
    <x v="0"/>
    <s v="televis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0:24:17"/>
    <x v="1436"/>
    <b v="0"/>
    <n v="182"/>
    <b v="1"/>
    <s v="film &amp; video/television"/>
    <n v="7.7000000000000002E-3"/>
    <n v="0.42307692307692307"/>
    <x v="0"/>
    <s v="televisio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2T20:59:00"/>
    <x v="1437"/>
    <b v="0"/>
    <n v="182"/>
    <b v="1"/>
    <s v="film &amp; video/television"/>
    <n v="0.26900000000000002"/>
    <n v="4.4340659340659343"/>
    <x v="0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05:55:00"/>
    <x v="1438"/>
    <b v="0"/>
    <n v="182"/>
    <b v="1"/>
    <s v="film &amp; video/television"/>
    <n v="0.03"/>
    <n v="3.2967032967032965"/>
    <x v="0"/>
    <s v="televis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1:55:01"/>
    <x v="1439"/>
    <b v="0"/>
    <n v="182"/>
    <b v="1"/>
    <s v="film &amp; video/television"/>
    <n v="6.6055045871559637E-2"/>
    <n v="0.98901098901098905"/>
    <x v="0"/>
    <s v="televis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09:57:43"/>
    <x v="1440"/>
    <b v="0"/>
    <n v="182"/>
    <b v="1"/>
    <s v="film &amp; video/television"/>
    <n v="7.6923076923076926E-5"/>
    <n v="5.4945054945054949E-3"/>
    <x v="0"/>
    <s v="television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0:22:49"/>
    <x v="1441"/>
    <b v="0"/>
    <n v="182"/>
    <b v="1"/>
    <s v="film &amp; video/television"/>
    <n v="1.1222222222222222E-2"/>
    <n v="11.098901098901099"/>
    <x v="0"/>
    <s v="television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07:29:18"/>
    <x v="1442"/>
    <b v="0"/>
    <n v="182"/>
    <b v="1"/>
    <s v="film &amp; video/television"/>
    <n v="0"/>
    <n v="0"/>
    <x v="0"/>
    <s v="television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14:13:29"/>
    <x v="1443"/>
    <b v="0"/>
    <n v="182"/>
    <b v="1"/>
    <s v="film &amp; video/television"/>
    <n v="0"/>
    <n v="0"/>
    <x v="0"/>
    <s v="television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12:57:42"/>
    <x v="1444"/>
    <b v="0"/>
    <n v="182"/>
    <b v="1"/>
    <s v="film &amp; video/television"/>
    <n v="0"/>
    <n v="0"/>
    <x v="0"/>
    <s v="televis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05:00:55"/>
    <x v="1445"/>
    <b v="0"/>
    <n v="182"/>
    <b v="1"/>
    <s v="film &amp; video/television"/>
    <n v="0"/>
    <n v="0"/>
    <x v="0"/>
    <s v="television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02:44:38"/>
    <x v="1446"/>
    <b v="0"/>
    <n v="182"/>
    <b v="1"/>
    <s v="film &amp; video/television"/>
    <n v="0"/>
    <n v="0"/>
    <x v="0"/>
    <s v="television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09:32:14"/>
    <x v="1447"/>
    <b v="0"/>
    <n v="182"/>
    <b v="1"/>
    <s v="film &amp; video/television"/>
    <n v="1.4999999999999999E-4"/>
    <n v="0.41208791208791207"/>
    <x v="0"/>
    <s v="televis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1T21:25:00"/>
    <x v="1448"/>
    <b v="0"/>
    <n v="182"/>
    <b v="1"/>
    <s v="film &amp; video/television"/>
    <n v="0"/>
    <n v="0"/>
    <x v="0"/>
    <s v="televis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1:28:25"/>
    <x v="1449"/>
    <b v="0"/>
    <n v="182"/>
    <b v="1"/>
    <s v="film &amp; video/television"/>
    <n v="0"/>
    <n v="0"/>
    <x v="0"/>
    <s v="television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19T20:06:37"/>
    <x v="1450"/>
    <b v="0"/>
    <n v="182"/>
    <b v="1"/>
    <s v="film &amp; video/television"/>
    <n v="1.0000000000000001E-5"/>
    <n v="5.4945054945054949E-3"/>
    <x v="0"/>
    <s v="televisio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8T16:00:59"/>
    <x v="1451"/>
    <b v="0"/>
    <n v="182"/>
    <b v="1"/>
    <s v="film &amp; video/television"/>
    <n v="1.0554089709762533E-4"/>
    <n v="1.098901098901099E-2"/>
    <x v="0"/>
    <s v="television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08:52:43"/>
    <x v="1452"/>
    <b v="0"/>
    <n v="182"/>
    <b v="1"/>
    <s v="film &amp; video/television"/>
    <n v="0"/>
    <n v="0"/>
    <x v="0"/>
    <s v="televisio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07:42:27"/>
    <x v="1453"/>
    <b v="0"/>
    <n v="182"/>
    <b v="1"/>
    <s v="film &amp; video/television"/>
    <n v="0"/>
    <n v="0"/>
    <x v="0"/>
    <s v="televis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13:59:00"/>
    <x v="1454"/>
    <b v="0"/>
    <n v="182"/>
    <b v="1"/>
    <s v="film &amp; video/television"/>
    <n v="8.5714285714285719E-3"/>
    <n v="8.2417582417582416E-2"/>
    <x v="0"/>
    <s v="televis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05:39:00"/>
    <x v="1455"/>
    <b v="0"/>
    <n v="182"/>
    <b v="1"/>
    <s v="film &amp; video/television"/>
    <n v="0.105"/>
    <n v="8.6538461538461533"/>
    <x v="0"/>
    <s v="television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08:02:45"/>
    <x v="1456"/>
    <b v="0"/>
    <n v="182"/>
    <b v="1"/>
    <s v="film &amp; video/television"/>
    <n v="2.9000000000000001E-2"/>
    <n v="0.79670329670329665"/>
    <x v="0"/>
    <s v="television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14:30:44"/>
    <x v="1457"/>
    <b v="0"/>
    <n v="182"/>
    <b v="1"/>
    <s v="film &amp; video/television"/>
    <n v="0"/>
    <n v="0"/>
    <x v="0"/>
    <s v="television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0T20:00:00"/>
    <x v="1458"/>
    <b v="0"/>
    <n v="182"/>
    <b v="1"/>
    <s v="film &amp; video/television"/>
    <n v="0"/>
    <n v="0"/>
    <x v="0"/>
    <s v="television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09:25:00"/>
    <x v="1459"/>
    <b v="0"/>
    <n v="182"/>
    <b v="1"/>
    <s v="film &amp; video/television"/>
    <n v="0"/>
    <n v="0"/>
    <x v="0"/>
    <s v="television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15:45:00"/>
    <x v="1460"/>
    <b v="0"/>
    <n v="182"/>
    <b v="1"/>
    <s v="film &amp; video/television"/>
    <n v="0"/>
    <n v="0"/>
    <x v="0"/>
    <s v="television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0T16:00:00"/>
    <x v="1461"/>
    <b v="0"/>
    <n v="182"/>
    <b v="1"/>
    <s v="film &amp; video/television"/>
    <n v="1.012446"/>
    <n v="83.443351648351651"/>
    <x v="0"/>
    <s v="television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07:54:31"/>
    <x v="1462"/>
    <b v="0"/>
    <n v="182"/>
    <b v="1"/>
    <s v="film &amp; video/television"/>
    <n v="1.085175"/>
    <n v="23.849999999999998"/>
    <x v="0"/>
    <s v="televis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12:52:18"/>
    <x v="1463"/>
    <b v="0"/>
    <n v="182"/>
    <b v="1"/>
    <s v="film &amp; video/television"/>
    <n v="1.4766666666666666"/>
    <n v="4.8681318681318677"/>
    <x v="0"/>
    <s v="television"/>
  </r>
  <r>
    <n v="1464"/>
    <s v="Science Studio"/>
    <s v="The Best Science Media on the Web"/>
    <n v="5000"/>
    <n v="8160"/>
    <x v="0"/>
    <s v="US"/>
    <s v="USD"/>
    <n v="1361029958"/>
    <n v="1358437958"/>
    <d v="2013-02-16T07:52:38"/>
    <x v="1464"/>
    <b v="0"/>
    <n v="182"/>
    <b v="1"/>
    <s v="film &amp; video/television"/>
    <n v="1.6319999999999999"/>
    <n v="44.835164835164832"/>
    <x v="0"/>
    <s v="televisio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1T19:00:00"/>
    <x v="1465"/>
    <b v="0"/>
    <n v="182"/>
    <b v="1"/>
    <s v="film &amp; video/television"/>
    <n v="4.5641449999999999"/>
    <n v="752.33159340659347"/>
    <x v="0"/>
    <s v="televis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1T21:00:00"/>
    <x v="1466"/>
    <b v="0"/>
    <n v="182"/>
    <b v="1"/>
    <s v="film &amp; video/television"/>
    <n v="1.0787731249999999"/>
    <n v="94.837197802197792"/>
    <x v="0"/>
    <s v="television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0:14:45"/>
    <x v="1467"/>
    <b v="0"/>
    <n v="182"/>
    <b v="1"/>
    <s v="film &amp; video/television"/>
    <n v="1.1508"/>
    <n v="252.92307692307693"/>
    <x v="0"/>
    <s v="televisio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1T16:20:49"/>
    <x v="1468"/>
    <b v="0"/>
    <n v="182"/>
    <b v="1"/>
    <s v="film &amp; video/television"/>
    <n v="1.0236842105263158"/>
    <n v="53.434065934065934"/>
    <x v="0"/>
    <s v="televisio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06:21:49"/>
    <x v="1469"/>
    <b v="0"/>
    <n v="182"/>
    <b v="1"/>
    <s v="film &amp; video/television"/>
    <n v="1.0842485875706214"/>
    <n v="263.61538461538464"/>
    <x v="0"/>
    <s v="televis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1:51:03"/>
    <x v="1470"/>
    <b v="0"/>
    <n v="182"/>
    <b v="1"/>
    <s v="film &amp; video/television"/>
    <n v="1.2513333333333334"/>
    <n v="10.313186813186814"/>
    <x v="0"/>
    <s v="television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14:58:54"/>
    <x v="1471"/>
    <b v="0"/>
    <n v="182"/>
    <b v="1"/>
    <s v="film &amp; video/television"/>
    <n v="1.03840625"/>
    <n v="182.57692307692307"/>
    <x v="0"/>
    <s v="television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05:01:43"/>
    <x v="1472"/>
    <b v="0"/>
    <n v="182"/>
    <b v="1"/>
    <s v="film &amp; video/television"/>
    <n v="1.3870400000000001"/>
    <n v="190.52747252747253"/>
    <x v="0"/>
    <s v="television"/>
  </r>
  <r>
    <n v="1473"/>
    <s v="ONE LOVES ONLY FORM"/>
    <s v="Public Radio Project"/>
    <n v="1500"/>
    <n v="1807.74"/>
    <x v="0"/>
    <s v="US"/>
    <s v="USD"/>
    <n v="1330644639"/>
    <n v="1328052639"/>
    <d v="2012-03-01T15:30:39"/>
    <x v="1473"/>
    <b v="0"/>
    <n v="182"/>
    <b v="1"/>
    <s v="film &amp; video/television"/>
    <n v="1.20516"/>
    <n v="9.9326373626373634"/>
    <x v="0"/>
    <s v="televisio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09:28:12"/>
    <x v="1474"/>
    <b v="0"/>
    <n v="182"/>
    <b v="1"/>
    <s v="film &amp; video/television"/>
    <n v="1.1226666666666667"/>
    <n v="18.505494505494507"/>
    <x v="0"/>
    <s v="televisio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19T20:59:00"/>
    <x v="1475"/>
    <b v="0"/>
    <n v="182"/>
    <b v="1"/>
    <s v="film &amp; video/television"/>
    <n v="1.8866966666666667"/>
    <n v="155.49697802197804"/>
    <x v="0"/>
    <s v="television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09T17:00:22"/>
    <x v="1476"/>
    <b v="0"/>
    <n v="182"/>
    <b v="1"/>
    <s v="film &amp; video/television"/>
    <n v="6.6155466666666669"/>
    <n v="218.09494505494504"/>
    <x v="0"/>
    <s v="television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2T19:00:00"/>
    <x v="1477"/>
    <b v="0"/>
    <n v="182"/>
    <b v="1"/>
    <s v="film &amp; video/television"/>
    <n v="1.1131"/>
    <n v="183.47802197802199"/>
    <x v="0"/>
    <s v="television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12:55:13"/>
    <x v="1478"/>
    <b v="0"/>
    <n v="182"/>
    <b v="1"/>
    <s v="film &amp; video/television"/>
    <n v="11.8161422"/>
    <n v="3246.1929120879122"/>
    <x v="0"/>
    <s v="television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09T19:59:00"/>
    <x v="1479"/>
    <b v="0"/>
    <n v="182"/>
    <b v="1"/>
    <s v="film &amp; video/television"/>
    <n v="1.37375"/>
    <n v="12.076923076923077"/>
    <x v="0"/>
    <s v="television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09:00:00"/>
    <x v="1480"/>
    <b v="0"/>
    <n v="182"/>
    <b v="1"/>
    <s v="film &amp; video/television"/>
    <n v="1.170404"/>
    <n v="321.53956043956043"/>
    <x v="0"/>
    <s v="televis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14:09:05"/>
    <x v="1481"/>
    <b v="0"/>
    <n v="182"/>
    <b v="1"/>
    <s v="film &amp; video/television"/>
    <n v="2.1000000000000001E-2"/>
    <n v="0.57692307692307687"/>
    <x v="0"/>
    <s v="televis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6T23:51:00"/>
    <x v="1482"/>
    <b v="0"/>
    <n v="182"/>
    <b v="1"/>
    <s v="film &amp; video/television"/>
    <n v="1E-3"/>
    <n v="2.7472527472527472E-2"/>
    <x v="0"/>
    <s v="televis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1T20:37:55"/>
    <x v="1483"/>
    <b v="0"/>
    <n v="182"/>
    <b v="1"/>
    <s v="film &amp; video/television"/>
    <n v="7.1428571428571426E-3"/>
    <n v="0.27472527472527475"/>
    <x v="0"/>
    <s v="televis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06:51:00"/>
    <x v="1484"/>
    <b v="0"/>
    <n v="182"/>
    <b v="1"/>
    <s v="film &amp; video/television"/>
    <n v="0"/>
    <n v="0"/>
    <x v="0"/>
    <s v="televis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1:06:13"/>
    <x v="1485"/>
    <b v="0"/>
    <n v="182"/>
    <b v="1"/>
    <s v="film &amp; video/television"/>
    <n v="2.2388059701492536E-2"/>
    <n v="0.82417582417582413"/>
    <x v="0"/>
    <s v="televis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6T20:02:41"/>
    <x v="1486"/>
    <b v="0"/>
    <n v="182"/>
    <b v="1"/>
    <s v="film &amp; video/television"/>
    <n v="2.3999999999999998E-3"/>
    <n v="0.26373626373626374"/>
    <x v="0"/>
    <s v="televis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14:01:11"/>
    <x v="1487"/>
    <b v="0"/>
    <n v="182"/>
    <b v="1"/>
    <s v="film &amp; video/television"/>
    <n v="0"/>
    <n v="0"/>
    <x v="0"/>
    <s v="televis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05:31:00"/>
    <x v="1488"/>
    <b v="0"/>
    <n v="182"/>
    <b v="1"/>
    <s v="film &amp; video/television"/>
    <n v="2.4E-2"/>
    <n v="1.9780219780219781"/>
    <x v="0"/>
    <s v="televis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07:40:52"/>
    <x v="1489"/>
    <b v="0"/>
    <n v="182"/>
    <b v="1"/>
    <s v="film &amp; video/television"/>
    <n v="0"/>
    <n v="0"/>
    <x v="0"/>
    <s v="televis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05:27:54"/>
    <x v="1490"/>
    <b v="0"/>
    <n v="182"/>
    <b v="1"/>
    <s v="film &amp; video/television"/>
    <n v="0.30862068965517242"/>
    <n v="4.9175824175824179"/>
    <x v="0"/>
    <s v="televis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07:38:00"/>
    <x v="1491"/>
    <b v="0"/>
    <n v="182"/>
    <b v="1"/>
    <s v="film &amp; video/television"/>
    <n v="8.3333333333333329E-2"/>
    <n v="0.5494505494505495"/>
    <x v="0"/>
    <s v="televis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13:14:06"/>
    <x v="1492"/>
    <b v="0"/>
    <n v="182"/>
    <b v="1"/>
    <s v="film &amp; video/television"/>
    <n v="7.4999999999999997E-3"/>
    <n v="0.16483516483516483"/>
    <x v="0"/>
    <s v="televis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12:47:55"/>
    <x v="1493"/>
    <b v="0"/>
    <n v="182"/>
    <b v="1"/>
    <s v="film &amp; video/television"/>
    <n v="0"/>
    <n v="0"/>
    <x v="0"/>
    <s v="televis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07:38:00"/>
    <x v="1494"/>
    <b v="0"/>
    <n v="182"/>
    <b v="1"/>
    <s v="film &amp; video/television"/>
    <n v="8.8999999999999996E-2"/>
    <n v="2.4450549450549453"/>
    <x v="0"/>
    <s v="televis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0:57:11"/>
    <x v="1495"/>
    <b v="0"/>
    <n v="182"/>
    <b v="1"/>
    <s v="film &amp; video/television"/>
    <n v="0"/>
    <n v="0"/>
    <x v="0"/>
    <s v="televis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03:24:19"/>
    <x v="1496"/>
    <b v="0"/>
    <n v="182"/>
    <b v="1"/>
    <s v="film &amp; video/television"/>
    <n v="0"/>
    <n v="0"/>
    <x v="0"/>
    <s v="televis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1:43:00"/>
    <x v="1497"/>
    <b v="0"/>
    <n v="182"/>
    <b v="1"/>
    <s v="film &amp; video/television"/>
    <n v="6.666666666666667E-5"/>
    <n v="5.4945054945054949E-3"/>
    <x v="0"/>
    <s v="televis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15:36:18"/>
    <x v="1498"/>
    <b v="0"/>
    <n v="182"/>
    <b v="1"/>
    <s v="film &amp; video/television"/>
    <n v="1.9E-2"/>
    <n v="0.31318681318681318"/>
    <x v="0"/>
    <s v="televis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4T16:10:33"/>
    <x v="1499"/>
    <b v="0"/>
    <n v="182"/>
    <b v="1"/>
    <s v="film &amp; video/television"/>
    <n v="2.5000000000000001E-3"/>
    <n v="2.7472527472527472E-2"/>
    <x v="0"/>
    <s v="televis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13:42:37"/>
    <x v="1500"/>
    <b v="0"/>
    <n v="182"/>
    <b v="1"/>
    <s v="film &amp; video/television"/>
    <n v="0.25035714285714283"/>
    <n v="3.8516483516483517"/>
    <x v="0"/>
    <s v="televis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06:00:23"/>
    <x v="1501"/>
    <b v="0"/>
    <n v="182"/>
    <b v="1"/>
    <s v="film &amp; video/television"/>
    <n v="1.6633076923076924"/>
    <n v="475.23076923076923"/>
    <x v="0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14:00:00"/>
    <x v="1502"/>
    <b v="0"/>
    <n v="182"/>
    <b v="1"/>
    <s v="film &amp; video/television"/>
    <n v="1.0144545454545455"/>
    <n v="122.62637362637362"/>
    <x v="0"/>
    <s v="television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0:20:01"/>
    <x v="1503"/>
    <b v="0"/>
    <n v="182"/>
    <b v="1"/>
    <s v="film &amp; video/television"/>
    <n v="1.0789146666666667"/>
    <n v="22.230384615384615"/>
    <x v="0"/>
    <s v="television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0:33:00"/>
    <x v="1504"/>
    <b v="0"/>
    <n v="182"/>
    <b v="1"/>
    <s v="film &amp; video/television"/>
    <n v="2.7793846153846156"/>
    <n v="99.263736263736263"/>
    <x v="0"/>
    <s v="television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12:01:00"/>
    <x v="1505"/>
    <b v="0"/>
    <n v="182"/>
    <b v="1"/>
    <s v="film &amp; video/television"/>
    <n v="1.0358125"/>
    <n v="91.060439560439562"/>
    <x v="0"/>
    <s v="television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0:51:44"/>
    <x v="1506"/>
    <b v="0"/>
    <n v="182"/>
    <b v="1"/>
    <s v="film &amp; video/television"/>
    <n v="1.1140000000000001"/>
    <n v="9.1813186813186807"/>
    <x v="0"/>
    <s v="televis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0:10:00"/>
    <x v="1507"/>
    <b v="0"/>
    <n v="182"/>
    <b v="1"/>
    <s v="film &amp; video/television"/>
    <n v="2.15"/>
    <n v="14.175824175824175"/>
    <x v="0"/>
    <s v="television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06:44:41"/>
    <x v="1508"/>
    <b v="0"/>
    <n v="182"/>
    <b v="1"/>
    <s v="film &amp; video/television"/>
    <n v="1.1076216216216217"/>
    <n v="112.58791208791209"/>
    <x v="0"/>
    <s v="television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14:59:00"/>
    <x v="1509"/>
    <b v="0"/>
    <n v="182"/>
    <b v="1"/>
    <s v="film &amp; video/television"/>
    <n v="1.2364125714285714"/>
    <n v="118.88582417582418"/>
    <x v="0"/>
    <s v="televisio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1:14:38"/>
    <x v="1510"/>
    <b v="0"/>
    <n v="182"/>
    <b v="1"/>
    <s v="film &amp; video/television"/>
    <n v="1.0103500000000001"/>
    <n v="88.821978021978026"/>
    <x v="0"/>
    <s v="televis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07:00:04"/>
    <x v="1511"/>
    <b v="0"/>
    <n v="182"/>
    <b v="1"/>
    <s v="film &amp; video/television"/>
    <n v="1.1179285714285714"/>
    <n v="85.994505494505489"/>
    <x v="0"/>
    <s v="television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08:25:39"/>
    <x v="1512"/>
    <b v="0"/>
    <n v="182"/>
    <b v="1"/>
    <s v="film &amp; video/television"/>
    <n v="5.5877142857142861"/>
    <n v="107.45604395604396"/>
    <x v="0"/>
    <s v="televisio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07:17:46"/>
    <x v="1513"/>
    <b v="0"/>
    <n v="182"/>
    <b v="1"/>
    <s v="film &amp; video/television"/>
    <n v="1.5001875"/>
    <n v="65.942307692307693"/>
    <x v="0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06:20:40"/>
    <x v="1514"/>
    <b v="0"/>
    <n v="182"/>
    <b v="1"/>
    <s v="film &amp; video/television"/>
    <n v="1.0647599999999999"/>
    <n v="146.25824175824175"/>
    <x v="0"/>
    <s v="television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5T21:04:57"/>
    <x v="1515"/>
    <b v="0"/>
    <n v="182"/>
    <b v="1"/>
    <s v="film &amp; video/television"/>
    <n v="1.57189"/>
    <n v="2591.0274725274726"/>
    <x v="0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06:00:00"/>
    <x v="1516"/>
    <b v="0"/>
    <n v="182"/>
    <b v="1"/>
    <s v="film &amp; video/television"/>
    <n v="1.0865882352941176"/>
    <n v="101.49450549450549"/>
    <x v="0"/>
    <s v="televis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5T22:00:00"/>
    <x v="1517"/>
    <b v="0"/>
    <n v="182"/>
    <b v="1"/>
    <s v="film &amp; video/television"/>
    <n v="1.6197999999999999"/>
    <n v="133.5"/>
    <x v="0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1:40:52"/>
    <x v="1518"/>
    <b v="0"/>
    <n v="182"/>
    <b v="1"/>
    <s v="film &amp; video/television"/>
    <n v="2.0536666666666665"/>
    <n v="169.25824175824175"/>
    <x v="0"/>
    <s v="television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13:59:00"/>
    <x v="1519"/>
    <b v="0"/>
    <n v="182"/>
    <b v="1"/>
    <s v="film &amp; video/television"/>
    <n v="1.033638888888889"/>
    <n v="51.114010989010985"/>
    <x v="0"/>
    <s v="television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8T20:00:00"/>
    <x v="1520"/>
    <b v="0"/>
    <n v="182"/>
    <b v="1"/>
    <s v="film &amp; video/television"/>
    <n v="1.0347222222222223"/>
    <n v="102.33516483516483"/>
    <x v="0"/>
    <s v="televis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6T20:01:31"/>
    <x v="1521"/>
    <b v="0"/>
    <n v="182"/>
    <b v="1"/>
    <s v="film &amp; video/television"/>
    <n v="1.0681333333333334"/>
    <n v="220.08241758241758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1:55:39"/>
    <x v="1522"/>
    <b v="0"/>
    <n v="182"/>
    <b v="1"/>
    <s v="film &amp; video/television"/>
    <n v="1.3896574712643677"/>
    <n v="332.14340659340661"/>
    <x v="0"/>
    <s v="television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2T16:00:00"/>
    <x v="1523"/>
    <b v="0"/>
    <n v="182"/>
    <b v="1"/>
    <s v="film &amp; video/television"/>
    <n v="1.2484324324324325"/>
    <n v="126.90109890109891"/>
    <x v="0"/>
    <s v="television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04:01:30"/>
    <x v="1524"/>
    <b v="0"/>
    <n v="182"/>
    <b v="1"/>
    <s v="film &amp; video/television"/>
    <n v="2.0699999999999998"/>
    <n v="34.120879120879124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08:52:18"/>
    <x v="1525"/>
    <b v="0"/>
    <n v="182"/>
    <b v="1"/>
    <s v="film &amp; video/television"/>
    <n v="1.7400576923076922"/>
    <n v="24.857967032967032"/>
    <x v="0"/>
    <s v="television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8T22:37:27"/>
    <x v="1526"/>
    <b v="0"/>
    <n v="182"/>
    <b v="1"/>
    <s v="film &amp; video/television"/>
    <n v="1.2032608695652174"/>
    <n v="152.06043956043956"/>
    <x v="0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05:24:46"/>
    <x v="1527"/>
    <b v="0"/>
    <n v="182"/>
    <b v="1"/>
    <s v="film &amp; video/television"/>
    <n v="1.1044428571428573"/>
    <n v="21.239285714285714"/>
    <x v="0"/>
    <s v="television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31T16:00:00"/>
    <x v="1528"/>
    <b v="0"/>
    <n v="182"/>
    <b v="1"/>
    <s v="film &amp; video/television"/>
    <n v="2.8156666666666665"/>
    <n v="46.412087912087912"/>
    <x v="0"/>
    <s v="televisio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06:05:20"/>
    <x v="1529"/>
    <b v="0"/>
    <n v="182"/>
    <b v="1"/>
    <s v="film &amp; video/television"/>
    <n v="1.0067894736842105"/>
    <n v="105.10439560439561"/>
    <x v="0"/>
    <s v="television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0:24:55"/>
    <x v="1530"/>
    <b v="0"/>
    <n v="182"/>
    <b v="1"/>
    <s v="film &amp; video/television"/>
    <n v="1.3482571428571428"/>
    <n v="259.2802197802198"/>
    <x v="0"/>
    <s v="television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1-30T19:00:00"/>
    <x v="1531"/>
    <b v="0"/>
    <n v="182"/>
    <b v="1"/>
    <s v="film &amp; video/television"/>
    <n v="1.7595744680851064"/>
    <n v="22.719780219780219"/>
    <x v="0"/>
    <s v="television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07:00:00"/>
    <x v="1532"/>
    <b v="0"/>
    <n v="182"/>
    <b v="1"/>
    <s v="film &amp; video/television"/>
    <n v="4.8402000000000003"/>
    <n v="132.97252747252747"/>
    <x v="0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1T19:59:00"/>
    <x v="1533"/>
    <b v="0"/>
    <n v="182"/>
    <b v="1"/>
    <s v="film &amp; video/television"/>
    <n v="1.4514"/>
    <n v="358.86263736263737"/>
    <x v="0"/>
    <s v="television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08:11:02"/>
    <x v="1534"/>
    <b v="0"/>
    <n v="182"/>
    <b v="1"/>
    <s v="film &amp; video/television"/>
    <n v="4.1773333333333333"/>
    <n v="172.14285714285714"/>
    <x v="0"/>
    <s v="televis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14:00:00"/>
    <x v="1535"/>
    <b v="0"/>
    <n v="182"/>
    <b v="1"/>
    <s v="film &amp; video/television"/>
    <n v="1.3242499999999999"/>
    <n v="29.104395604395606"/>
    <x v="0"/>
    <s v="television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1:15:10"/>
    <x v="1536"/>
    <b v="0"/>
    <n v="182"/>
    <b v="1"/>
    <s v="film &amp; video/television"/>
    <n v="2.5030841666666666"/>
    <n v="165.03851648351647"/>
    <x v="0"/>
    <s v="television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0:00:00"/>
    <x v="1537"/>
    <b v="0"/>
    <n v="182"/>
    <b v="1"/>
    <s v="film &amp; video/television"/>
    <n v="1.7989999999999999"/>
    <n v="118.61538461538461"/>
    <x v="0"/>
    <s v="televis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0:46:10"/>
    <x v="1538"/>
    <b v="0"/>
    <n v="182"/>
    <b v="1"/>
    <s v="film &amp; video/television"/>
    <n v="1.0262857142857142"/>
    <n v="39.472527472527474"/>
    <x v="0"/>
    <s v="televis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14:03:39"/>
    <x v="1539"/>
    <b v="0"/>
    <n v="182"/>
    <b v="1"/>
    <s v="film &amp; video/television"/>
    <n v="1.359861"/>
    <n v="149.43527472527472"/>
    <x v="0"/>
    <s v="televis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5T17:15:00"/>
    <x v="1540"/>
    <b v="0"/>
    <n v="182"/>
    <b v="1"/>
    <s v="film &amp; video/television"/>
    <n v="1.1786666666666668"/>
    <n v="97.142857142857139"/>
    <x v="0"/>
    <s v="television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09:05:38"/>
    <x v="1541"/>
    <b v="0"/>
    <n v="182"/>
    <b v="1"/>
    <s v="film &amp; video/television"/>
    <n v="3.3333333333333332E-4"/>
    <n v="3.2967032967032968E-2"/>
    <x v="0"/>
    <s v="television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15:55:00"/>
    <x v="1542"/>
    <b v="0"/>
    <n v="182"/>
    <b v="1"/>
    <s v="film &amp; video/television"/>
    <n v="0.04"/>
    <n v="0.10989010989010989"/>
    <x v="0"/>
    <s v="televisio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05:13:54"/>
    <x v="1543"/>
    <b v="0"/>
    <n v="182"/>
    <b v="1"/>
    <s v="film &amp; video/television"/>
    <n v="4.4444444444444444E-3"/>
    <n v="5.4945054945054944E-2"/>
    <x v="0"/>
    <s v="televis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3-31T16:18:00"/>
    <x v="1544"/>
    <b v="0"/>
    <n v="182"/>
    <b v="1"/>
    <s v="film &amp; video/television"/>
    <n v="0"/>
    <n v="0"/>
    <x v="0"/>
    <s v="television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13:16:00"/>
    <x v="1545"/>
    <b v="0"/>
    <n v="182"/>
    <b v="1"/>
    <s v="film &amp; video/television"/>
    <n v="3.3333333333333332E-4"/>
    <n v="5.4945054945054949E-3"/>
    <x v="0"/>
    <s v="televisio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6T21:06:39"/>
    <x v="1546"/>
    <b v="0"/>
    <n v="182"/>
    <b v="1"/>
    <s v="film &amp; video/television"/>
    <n v="0.28899999999999998"/>
    <n v="1.5879120879120878"/>
    <x v="0"/>
    <s v="television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02:14:42"/>
    <x v="1547"/>
    <b v="0"/>
    <n v="182"/>
    <b v="1"/>
    <s v="film &amp; video/television"/>
    <n v="0"/>
    <n v="0"/>
    <x v="0"/>
    <s v="television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14:10:20"/>
    <x v="1548"/>
    <b v="0"/>
    <n v="182"/>
    <b v="1"/>
    <s v="film &amp; video/television"/>
    <n v="8.5714285714285715E-2"/>
    <n v="0.32967032967032966"/>
    <x v="0"/>
    <s v="television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2T20:15:59"/>
    <x v="1549"/>
    <b v="0"/>
    <n v="182"/>
    <b v="1"/>
    <s v="film &amp; video/television"/>
    <n v="0.34"/>
    <n v="0.93406593406593408"/>
    <x v="0"/>
    <s v="televis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02:47:14"/>
    <x v="1550"/>
    <b v="0"/>
    <n v="182"/>
    <b v="1"/>
    <s v="film &amp; video/television"/>
    <n v="0.13466666666666666"/>
    <n v="0.55494505494505497"/>
    <x v="0"/>
    <s v="television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1:47:19"/>
    <x v="1551"/>
    <b v="0"/>
    <n v="182"/>
    <b v="1"/>
    <s v="film &amp; video/television"/>
    <n v="0"/>
    <n v="0"/>
    <x v="0"/>
    <s v="televis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30T19:59:00"/>
    <x v="1552"/>
    <b v="0"/>
    <n v="182"/>
    <b v="1"/>
    <s v="film &amp; video/television"/>
    <n v="0.49186046511627907"/>
    <n v="11.62087912087912"/>
    <x v="0"/>
    <s v="television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1T22:47:27"/>
    <x v="1553"/>
    <b v="0"/>
    <n v="182"/>
    <b v="1"/>
    <s v="film &amp; video/television"/>
    <n v="0"/>
    <n v="0"/>
    <x v="0"/>
    <s v="television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1T22:03:10"/>
    <x v="1554"/>
    <b v="0"/>
    <n v="182"/>
    <b v="1"/>
    <s v="film &amp; video/television"/>
    <n v="0"/>
    <n v="0"/>
    <x v="0"/>
    <s v="television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09:00:00"/>
    <x v="1555"/>
    <b v="0"/>
    <n v="182"/>
    <b v="1"/>
    <s v="film &amp; video/television"/>
    <n v="0"/>
    <n v="0"/>
    <x v="0"/>
    <s v="television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3T19:40:24"/>
    <x v="1556"/>
    <b v="0"/>
    <n v="182"/>
    <b v="1"/>
    <s v="film &amp; video/television"/>
    <n v="0.45133333333333331"/>
    <n v="3.7197802197802199"/>
    <x v="0"/>
    <s v="televisio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07:40:33"/>
    <x v="1557"/>
    <b v="0"/>
    <n v="182"/>
    <b v="1"/>
    <s v="film &amp; video/television"/>
    <n v="0.04"/>
    <n v="0.5494505494505495"/>
    <x v="0"/>
    <s v="television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04:12:00"/>
    <x v="1558"/>
    <b v="0"/>
    <n v="182"/>
    <b v="1"/>
    <s v="film &amp; video/television"/>
    <n v="4.6666666666666669E-2"/>
    <n v="0.19230769230769232"/>
    <x v="0"/>
    <s v="televisio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8T17:16:39"/>
    <x v="1559"/>
    <b v="0"/>
    <n v="182"/>
    <b v="1"/>
    <s v="film &amp; video/television"/>
    <n v="3.3333333333333335E-3"/>
    <n v="0.27472527472527475"/>
    <x v="0"/>
    <s v="television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2T17:29:53"/>
    <x v="1560"/>
    <b v="0"/>
    <n v="182"/>
    <b v="1"/>
    <s v="film &amp; video/television"/>
    <n v="3.7600000000000001E-2"/>
    <n v="0.51648351648351654"/>
    <x v="0"/>
    <s v="televis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6T18:00:03"/>
    <x v="1561"/>
    <b v="0"/>
    <n v="182"/>
    <b v="1"/>
    <s v="film &amp; video/television"/>
    <n v="6.7000000000000002E-3"/>
    <n v="0.36813186813186816"/>
    <x v="0"/>
    <s v="televis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1T16:50:00"/>
    <x v="1562"/>
    <b v="0"/>
    <n v="182"/>
    <b v="1"/>
    <s v="film &amp; video/television"/>
    <n v="0"/>
    <n v="0"/>
    <x v="0"/>
    <s v="televis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08:49:11"/>
    <x v="1563"/>
    <b v="0"/>
    <n v="182"/>
    <b v="1"/>
    <s v="film &amp; video/television"/>
    <n v="1.4166666666666666E-2"/>
    <n v="0.46703296703296704"/>
    <x v="0"/>
    <s v="televis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12:05:00"/>
    <x v="1564"/>
    <b v="0"/>
    <n v="182"/>
    <b v="1"/>
    <s v="film &amp; video/television"/>
    <n v="1E-3"/>
    <n v="5.4945054945054944E-2"/>
    <x v="0"/>
    <s v="television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09:31:01"/>
    <x v="1565"/>
    <b v="0"/>
    <n v="182"/>
    <b v="1"/>
    <s v="film &amp; video/television"/>
    <n v="2.5000000000000001E-2"/>
    <n v="0.5494505494505495"/>
    <x v="0"/>
    <s v="television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14:00:00"/>
    <x v="1566"/>
    <b v="0"/>
    <n v="182"/>
    <b v="1"/>
    <s v="film &amp; video/television"/>
    <n v="0.21249999999999999"/>
    <n v="35.027472527472526"/>
    <x v="0"/>
    <s v="televis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6T16:00:00"/>
    <x v="1567"/>
    <b v="0"/>
    <n v="182"/>
    <b v="1"/>
    <s v="film &amp; video/television"/>
    <n v="4.1176470588235294E-2"/>
    <n v="1.9230769230769231"/>
    <x v="0"/>
    <s v="televis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3T17:29:45"/>
    <x v="1568"/>
    <b v="0"/>
    <n v="182"/>
    <b v="1"/>
    <s v="film &amp; video/television"/>
    <n v="0.13639999999999999"/>
    <n v="18.736263736263737"/>
    <x v="0"/>
    <s v="television"/>
  </r>
  <r>
    <n v="1569"/>
    <s v="to be removed (Canceled)"/>
    <s v="to be removed"/>
    <n v="30000"/>
    <n v="0"/>
    <x v="1"/>
    <s v="US"/>
    <s v="USD"/>
    <n v="1369498714"/>
    <n v="1366906714"/>
    <d v="2013-05-25T08:18:34"/>
    <x v="1569"/>
    <b v="0"/>
    <n v="182"/>
    <b v="1"/>
    <s v="film &amp; video/television"/>
    <n v="0"/>
    <n v="0"/>
    <x v="0"/>
    <s v="televis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0:31:22"/>
    <x v="1570"/>
    <b v="0"/>
    <n v="182"/>
    <b v="1"/>
    <s v="film &amp; video/television"/>
    <n v="0.41399999999999998"/>
    <n v="13.648351648351648"/>
    <x v="0"/>
    <s v="televis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0:28:03"/>
    <x v="1571"/>
    <b v="0"/>
    <n v="182"/>
    <b v="1"/>
    <s v="film &amp; video/television"/>
    <n v="6.6115702479338841E-3"/>
    <n v="0.43956043956043955"/>
    <x v="0"/>
    <s v="televis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15:59:00"/>
    <x v="1572"/>
    <b v="0"/>
    <n v="182"/>
    <b v="1"/>
    <s v="film &amp; video/television"/>
    <n v="0.05"/>
    <n v="0.68681318681318682"/>
    <x v="0"/>
    <s v="televis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3-31T19:59:00"/>
    <x v="1573"/>
    <b v="0"/>
    <n v="182"/>
    <b v="1"/>
    <s v="film &amp; video/television"/>
    <n v="2.4777777777777777E-2"/>
    <n v="1.2252747252747254"/>
    <x v="0"/>
    <s v="television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14:15:29"/>
    <x v="1574"/>
    <b v="0"/>
    <n v="182"/>
    <b v="1"/>
    <s v="film &amp; video/television"/>
    <n v="5.0599999999999999E-2"/>
    <n v="2.7802197802197801"/>
    <x v="0"/>
    <s v="televis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04:34:56"/>
    <x v="1575"/>
    <b v="0"/>
    <n v="182"/>
    <b v="1"/>
    <s v="film &amp; video/television"/>
    <n v="0.2291"/>
    <n v="12.587912087912088"/>
    <x v="0"/>
    <s v="televisio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13:06:08"/>
    <x v="1576"/>
    <b v="0"/>
    <n v="182"/>
    <b v="1"/>
    <s v="film &amp; video/television"/>
    <n v="0.13"/>
    <n v="3.5714285714285716"/>
    <x v="0"/>
    <s v="television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12:20:48"/>
    <x v="1577"/>
    <b v="0"/>
    <n v="182"/>
    <b v="1"/>
    <s v="film &amp; video/television"/>
    <n v="5.4999999999999997E-3"/>
    <n v="0.30219780219780218"/>
    <x v="0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1T18:00:00"/>
    <x v="1578"/>
    <b v="0"/>
    <n v="182"/>
    <b v="1"/>
    <s v="film &amp; video/television"/>
    <n v="0.10806536636794939"/>
    <n v="1.1263736263736264"/>
    <x v="0"/>
    <s v="television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15:54:51"/>
    <x v="1579"/>
    <b v="0"/>
    <n v="182"/>
    <b v="1"/>
    <s v="film &amp; video/television"/>
    <n v="8.4008400840084006E-3"/>
    <n v="0.15384615384615385"/>
    <x v="0"/>
    <s v="television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0T17:12:06"/>
    <x v="1580"/>
    <b v="0"/>
    <n v="182"/>
    <b v="1"/>
    <s v="film &amp; video/television"/>
    <n v="0"/>
    <n v="0"/>
    <x v="0"/>
    <s v="television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02:46:30"/>
    <x v="1581"/>
    <b v="0"/>
    <n v="182"/>
    <b v="1"/>
    <s v="film &amp; video/television"/>
    <n v="5.0000000000000001E-3"/>
    <n v="2.7472527472527472E-2"/>
    <x v="0"/>
    <s v="television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13:20:00"/>
    <x v="1582"/>
    <b v="0"/>
    <n v="182"/>
    <b v="1"/>
    <s v="film &amp; video/television"/>
    <n v="9.2999999999999999E-2"/>
    <n v="0.51098901098901095"/>
    <x v="0"/>
    <s v="television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13:43:11"/>
    <x v="1583"/>
    <b v="0"/>
    <n v="182"/>
    <b v="1"/>
    <s v="film &amp; video/television"/>
    <n v="7.5000000000000002E-4"/>
    <n v="8.2417582417582416E-2"/>
    <x v="0"/>
    <s v="television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07:35:01"/>
    <x v="1584"/>
    <b v="0"/>
    <n v="182"/>
    <b v="1"/>
    <s v="film &amp; video/television"/>
    <n v="0"/>
    <n v="0"/>
    <x v="0"/>
    <s v="television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03:00:00"/>
    <x v="1585"/>
    <b v="0"/>
    <n v="182"/>
    <b v="1"/>
    <s v="film &amp; video/television"/>
    <n v="0.79"/>
    <n v="8.6813186813186807"/>
    <x v="0"/>
    <s v="television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4T17:30:22"/>
    <x v="1586"/>
    <b v="0"/>
    <n v="182"/>
    <b v="1"/>
    <s v="film &amp; video/television"/>
    <n v="0"/>
    <n v="0"/>
    <x v="0"/>
    <s v="television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14:49:25"/>
    <x v="1587"/>
    <b v="0"/>
    <n v="182"/>
    <b v="1"/>
    <s v="film &amp; video/television"/>
    <n v="1.3333333333333334E-4"/>
    <n v="5.4945054945054949E-3"/>
    <x v="0"/>
    <s v="television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12:12:00"/>
    <x v="1588"/>
    <b v="0"/>
    <n v="182"/>
    <b v="1"/>
    <s v="film &amp; video/television"/>
    <n v="0"/>
    <n v="0"/>
    <x v="0"/>
    <s v="televisio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15:38:06"/>
    <x v="1589"/>
    <b v="0"/>
    <n v="182"/>
    <b v="1"/>
    <s v="film &amp; video/television"/>
    <n v="0"/>
    <n v="0"/>
    <x v="0"/>
    <s v="television"/>
  </r>
  <r>
    <n v="1590"/>
    <s v="An Italian Adventure"/>
    <s v="Discover Italy through photography."/>
    <n v="60000"/>
    <n v="1020"/>
    <x v="2"/>
    <s v="IT"/>
    <s v="EUR"/>
    <n v="1443040464"/>
    <n v="1440448464"/>
    <d v="2015-09-23T12:34:24"/>
    <x v="1590"/>
    <b v="0"/>
    <n v="182"/>
    <b v="1"/>
    <s v="film &amp; video/television"/>
    <n v="1.7000000000000001E-2"/>
    <n v="5.604395604395604"/>
    <x v="0"/>
    <s v="television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08:25:41"/>
    <x v="1591"/>
    <b v="0"/>
    <n v="182"/>
    <b v="1"/>
    <s v="film &amp; video/television"/>
    <n v="0.29228571428571426"/>
    <n v="22.483516483516482"/>
    <x v="0"/>
    <s v="television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7T16:44:45"/>
    <x v="1592"/>
    <b v="0"/>
    <n v="182"/>
    <b v="1"/>
    <s v="film &amp; video/television"/>
    <n v="0"/>
    <n v="0"/>
    <x v="0"/>
    <s v="television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12:17:35"/>
    <x v="1593"/>
    <b v="0"/>
    <n v="182"/>
    <b v="1"/>
    <s v="film &amp; video/television"/>
    <n v="1.3636363636363637E-4"/>
    <n v="1.6483516483516484E-2"/>
    <x v="0"/>
    <s v="televisio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08:21:00"/>
    <x v="1594"/>
    <b v="0"/>
    <n v="182"/>
    <b v="1"/>
    <s v="film &amp; video/television"/>
    <n v="0.20499999999999999"/>
    <n v="1.1263736263736264"/>
    <x v="0"/>
    <s v="television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12:13:00"/>
    <x v="1595"/>
    <b v="0"/>
    <n v="182"/>
    <b v="1"/>
    <s v="film &amp; video/television"/>
    <n v="2.8E-3"/>
    <n v="1.5384615384615385"/>
    <x v="0"/>
    <s v="television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03:19:29"/>
    <x v="1596"/>
    <b v="0"/>
    <n v="182"/>
    <b v="1"/>
    <s v="film &amp; video/television"/>
    <n v="2.3076923076923078E-2"/>
    <n v="0.41208791208791207"/>
    <x v="0"/>
    <s v="television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0:29:57"/>
    <x v="1597"/>
    <b v="0"/>
    <n v="182"/>
    <b v="1"/>
    <s v="film &amp; video/television"/>
    <n v="0"/>
    <n v="0"/>
    <x v="0"/>
    <s v="television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08:00:58"/>
    <x v="1598"/>
    <b v="0"/>
    <n v="182"/>
    <b v="1"/>
    <s v="film &amp; video/television"/>
    <n v="1.25E-3"/>
    <n v="5.4945054945054949E-3"/>
    <x v="0"/>
    <s v="television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03:56:16"/>
    <x v="1599"/>
    <b v="0"/>
    <n v="182"/>
    <b v="1"/>
    <s v="film &amp; video/television"/>
    <n v="0"/>
    <n v="0"/>
    <x v="0"/>
    <s v="television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4T21:11:00"/>
    <x v="1600"/>
    <b v="0"/>
    <n v="182"/>
    <b v="1"/>
    <s v="film &amp; video/television"/>
    <n v="7.3400000000000007E-2"/>
    <n v="2.0164835164835164"/>
    <x v="0"/>
    <s v="televisio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4T18:13:53"/>
    <x v="1601"/>
    <b v="0"/>
    <n v="182"/>
    <b v="1"/>
    <s v="film &amp; video/television"/>
    <n v="1.082492"/>
    <n v="14.869395604395605"/>
    <x v="0"/>
    <s v="television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15:00:00"/>
    <x v="1602"/>
    <b v="0"/>
    <n v="182"/>
    <b v="1"/>
    <s v="film &amp; video/television"/>
    <n v="1.0016666666666667"/>
    <n v="8.2554945054945055"/>
    <x v="0"/>
    <s v="television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7T20:04:19"/>
    <x v="1603"/>
    <b v="0"/>
    <n v="182"/>
    <b v="1"/>
    <s v="film &amp; video/television"/>
    <n v="1.0003299999999999"/>
    <n v="10.992637362637364"/>
    <x v="0"/>
    <s v="televis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1:17:15"/>
    <x v="1604"/>
    <b v="0"/>
    <n v="182"/>
    <b v="1"/>
    <s v="film &amp; video/television"/>
    <n v="1.2210714285714286"/>
    <n v="18.785714285714285"/>
    <x v="0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31T23:00:00"/>
    <x v="1605"/>
    <b v="0"/>
    <n v="182"/>
    <b v="1"/>
    <s v="film &amp; video/television"/>
    <n v="1.0069333333333335"/>
    <n v="33.195604395604398"/>
    <x v="0"/>
    <s v="television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3T17:40:38"/>
    <x v="1606"/>
    <b v="0"/>
    <n v="182"/>
    <b v="1"/>
    <s v="film &amp; video/television"/>
    <n v="1.01004125"/>
    <n v="44.397417582417582"/>
    <x v="0"/>
    <s v="television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1:24:11"/>
    <x v="1607"/>
    <b v="0"/>
    <n v="182"/>
    <b v="1"/>
    <s v="film &amp; video/television"/>
    <n v="1.4511000000000001"/>
    <n v="79.730769230769226"/>
    <x v="0"/>
    <s v="television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2-31T21:26:00"/>
    <x v="1608"/>
    <b v="0"/>
    <n v="182"/>
    <b v="1"/>
    <s v="film &amp; video/television"/>
    <n v="1.0125"/>
    <n v="6.6758241758241761"/>
    <x v="0"/>
    <s v="televis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0:00:00"/>
    <x v="1609"/>
    <b v="0"/>
    <n v="182"/>
    <b v="1"/>
    <s v="film &amp; video/television"/>
    <n v="1.1833333333333333"/>
    <n v="9.7527472527472536"/>
    <x v="0"/>
    <s v="televis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14:11:50"/>
    <x v="1610"/>
    <b v="0"/>
    <n v="182"/>
    <b v="1"/>
    <s v="film &amp; video/television"/>
    <n v="2.7185000000000001"/>
    <n v="29.873626373626372"/>
    <x v="0"/>
    <s v="television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4T16:00:32"/>
    <x v="1611"/>
    <b v="0"/>
    <n v="182"/>
    <b v="1"/>
    <s v="film &amp; video/television"/>
    <n v="1.25125"/>
    <n v="5.5"/>
    <x v="0"/>
    <s v="television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12:59:44"/>
    <x v="1612"/>
    <b v="0"/>
    <n v="182"/>
    <b v="1"/>
    <s v="film &amp; video/television"/>
    <n v="1.1000000000000001"/>
    <n v="3.0219780219780219"/>
    <x v="0"/>
    <s v="televisio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1T17:40:02"/>
    <x v="1613"/>
    <b v="0"/>
    <n v="182"/>
    <b v="1"/>
    <s v="film &amp; video/television"/>
    <n v="1.0149999999999999"/>
    <n v="5.5769230769230766"/>
    <x v="0"/>
    <s v="televis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09:00:00"/>
    <x v="1614"/>
    <b v="0"/>
    <n v="182"/>
    <b v="1"/>
    <s v="film &amp; video/television"/>
    <n v="1.0269999999999999"/>
    <n v="28.214285714285715"/>
    <x v="0"/>
    <s v="televisio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2T18:13:16"/>
    <x v="1615"/>
    <b v="0"/>
    <n v="182"/>
    <b v="1"/>
    <s v="film &amp; video/television"/>
    <n v="1.1412500000000001"/>
    <n v="50.164835164835168"/>
    <x v="0"/>
    <s v="televis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14:00:00"/>
    <x v="1616"/>
    <b v="0"/>
    <n v="182"/>
    <b v="1"/>
    <s v="film &amp; video/television"/>
    <n v="1.042"/>
    <n v="57.252747252747255"/>
    <x v="0"/>
    <s v="televis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1:00:00"/>
    <x v="1617"/>
    <b v="0"/>
    <n v="182"/>
    <b v="1"/>
    <s v="film &amp; video/television"/>
    <n v="1.4585714285714286"/>
    <n v="56.098901098901102"/>
    <x v="0"/>
    <s v="television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07:42:15"/>
    <x v="1618"/>
    <b v="0"/>
    <n v="182"/>
    <b v="1"/>
    <s v="film &amp; video/television"/>
    <n v="1.0506666666666666"/>
    <n v="8.6593406593406588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4T20:28:06"/>
    <x v="1619"/>
    <b v="0"/>
    <n v="182"/>
    <b v="1"/>
    <s v="film &amp; video/television"/>
    <n v="1.3333333333333333"/>
    <n v="10.989010989010989"/>
    <x v="0"/>
    <s v="television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0:09:00"/>
    <x v="1620"/>
    <b v="0"/>
    <n v="182"/>
    <b v="1"/>
    <s v="film &amp; video/television"/>
    <n v="1.1299999999999999"/>
    <n v="6.2087912087912089"/>
    <x v="0"/>
    <s v="television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7T19:59:00"/>
    <x v="1621"/>
    <b v="0"/>
    <n v="182"/>
    <b v="1"/>
    <s v="film &amp; video/television"/>
    <n v="1.212"/>
    <n v="33.296703296703299"/>
    <x v="0"/>
    <s v="televis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6T23:59:00"/>
    <x v="1622"/>
    <b v="0"/>
    <n v="182"/>
    <b v="1"/>
    <s v="film &amp; video/television"/>
    <n v="1.0172463768115942"/>
    <n v="38.565934065934066"/>
    <x v="0"/>
    <s v="television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08:31:29"/>
    <x v="1623"/>
    <b v="0"/>
    <n v="182"/>
    <b v="1"/>
    <s v="film &amp; video/television"/>
    <n v="1.0106666666666666"/>
    <n v="4.1648351648351651"/>
    <x v="0"/>
    <s v="televisio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0:48:55"/>
    <x v="1624"/>
    <b v="0"/>
    <n v="182"/>
    <b v="1"/>
    <s v="film &amp; video/television"/>
    <n v="1.18"/>
    <n v="6.4835164835164836"/>
    <x v="0"/>
    <s v="televis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08:47:33"/>
    <x v="1625"/>
    <b v="0"/>
    <n v="182"/>
    <b v="1"/>
    <s v="film &amp; video/television"/>
    <n v="1.5533333333333332"/>
    <n v="64.010989010989007"/>
    <x v="0"/>
    <s v="television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13:21:07"/>
    <x v="1626"/>
    <b v="0"/>
    <n v="182"/>
    <b v="1"/>
    <s v="film &amp; video/television"/>
    <n v="1.0118750000000001"/>
    <n v="44.478021978021978"/>
    <x v="0"/>
    <s v="television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5T20:59:00"/>
    <x v="1627"/>
    <b v="0"/>
    <n v="182"/>
    <b v="1"/>
    <s v="film &amp; video/television"/>
    <n v="1.17"/>
    <n v="12.857142857142858"/>
    <x v="0"/>
    <s v="television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09:41:22"/>
    <x v="1628"/>
    <b v="0"/>
    <n v="182"/>
    <b v="1"/>
    <s v="film &amp; video/television"/>
    <n v="1.00925"/>
    <n v="22.181318681318682"/>
    <x v="0"/>
    <s v="television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12:48:53"/>
    <x v="1629"/>
    <b v="0"/>
    <n v="182"/>
    <b v="1"/>
    <s v="film &amp; video/television"/>
    <n v="1.0366666666666666"/>
    <n v="34.175824175824175"/>
    <x v="0"/>
    <s v="televisio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1T22:59:00"/>
    <x v="1630"/>
    <b v="0"/>
    <n v="182"/>
    <b v="1"/>
    <s v="film &amp; video/television"/>
    <n v="2.6524999999999999"/>
    <n v="58.296703296703299"/>
    <x v="0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12:37:41"/>
    <x v="1631"/>
    <b v="0"/>
    <n v="182"/>
    <b v="1"/>
    <s v="film &amp; video/television"/>
    <n v="1.5590999999999999"/>
    <n v="85.664835164835168"/>
    <x v="0"/>
    <s v="television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0:10:54"/>
    <x v="1632"/>
    <b v="0"/>
    <n v="182"/>
    <b v="1"/>
    <s v="film &amp; video/television"/>
    <n v="1.0162500000000001"/>
    <n v="22.335164835164836"/>
    <x v="0"/>
    <s v="televis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5T21:00:00"/>
    <x v="1633"/>
    <b v="0"/>
    <n v="182"/>
    <b v="1"/>
    <s v="film &amp; video/television"/>
    <n v="1"/>
    <n v="54.945054945054942"/>
    <x v="0"/>
    <s v="television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1T21:59:00"/>
    <x v="1634"/>
    <b v="0"/>
    <n v="182"/>
    <b v="1"/>
    <s v="film &amp; video/television"/>
    <n v="1.0049999999999999"/>
    <n v="11.043956043956044"/>
    <x v="0"/>
    <s v="televis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12:51:01"/>
    <x v="1635"/>
    <b v="0"/>
    <n v="182"/>
    <b v="1"/>
    <s v="film &amp; video/television"/>
    <n v="1.2529999999999999"/>
    <n v="13.76923076923077"/>
    <x v="0"/>
    <s v="television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1T20:00:00"/>
    <x v="1636"/>
    <b v="0"/>
    <n v="182"/>
    <b v="1"/>
    <s v="film &amp; video/television"/>
    <n v="1.0355555555555556"/>
    <n v="25.604395604395606"/>
    <x v="0"/>
    <s v="television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15:39:00"/>
    <x v="1637"/>
    <b v="0"/>
    <n v="182"/>
    <b v="1"/>
    <s v="film &amp; video/television"/>
    <n v="1.038"/>
    <n v="2.8516483516483517"/>
    <x v="0"/>
    <s v="television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13:25:00"/>
    <x v="1638"/>
    <b v="0"/>
    <n v="182"/>
    <b v="1"/>
    <s v="film &amp; video/television"/>
    <n v="1.05"/>
    <n v="5.7692307692307692"/>
    <x v="0"/>
    <s v="televisio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07:39:25"/>
    <x v="1639"/>
    <b v="0"/>
    <n v="182"/>
    <b v="1"/>
    <s v="film &amp; video/television"/>
    <n v="1"/>
    <n v="9.8901098901098905"/>
    <x v="0"/>
    <s v="televisio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2T17:59:00"/>
    <x v="1640"/>
    <b v="0"/>
    <n v="182"/>
    <b v="1"/>
    <s v="film &amp; video/television"/>
    <n v="1.6986000000000001"/>
    <n v="3.7331868131868133"/>
    <x v="0"/>
    <s v="televis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06:19:04"/>
    <x v="1641"/>
    <b v="0"/>
    <n v="182"/>
    <b v="1"/>
    <s v="film &amp; video/television"/>
    <n v="1.014"/>
    <n v="13.928571428571429"/>
    <x v="0"/>
    <s v="television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3T16:35:27"/>
    <x v="1642"/>
    <b v="0"/>
    <n v="182"/>
    <b v="1"/>
    <s v="film &amp; video/television"/>
    <n v="1"/>
    <n v="6.5934065934065931"/>
    <x v="0"/>
    <s v="television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1:46:52"/>
    <x v="1643"/>
    <b v="0"/>
    <n v="182"/>
    <b v="1"/>
    <s v="film &amp; video/television"/>
    <n v="1.2470000000000001"/>
    <n v="34.258241758241759"/>
    <x v="0"/>
    <s v="televis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1T18:26:00"/>
    <x v="1644"/>
    <b v="0"/>
    <n v="182"/>
    <b v="1"/>
    <s v="film &amp; video/television"/>
    <n v="1.095"/>
    <n v="60.164835164835168"/>
    <x v="0"/>
    <s v="televis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06:49:00"/>
    <x v="1645"/>
    <b v="0"/>
    <n v="182"/>
    <b v="1"/>
    <s v="film &amp; video/television"/>
    <n v="1.1080000000000001"/>
    <n v="30.439560439560438"/>
    <x v="0"/>
    <s v="television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0:11:00"/>
    <x v="1646"/>
    <b v="0"/>
    <n v="182"/>
    <b v="1"/>
    <s v="film &amp; video/television"/>
    <n v="1.1020000000000001"/>
    <n v="12.109890109890109"/>
    <x v="0"/>
    <s v="television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1:49:37"/>
    <x v="1647"/>
    <b v="0"/>
    <n v="182"/>
    <b v="1"/>
    <s v="film &amp; video/television"/>
    <n v="1.0471999999999999"/>
    <n v="28.76923076923077"/>
    <x v="0"/>
    <s v="television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07:54:42"/>
    <x v="1648"/>
    <b v="0"/>
    <n v="182"/>
    <b v="1"/>
    <s v="film &amp; video/television"/>
    <n v="1.2526086956521738"/>
    <n v="15.82967032967033"/>
    <x v="0"/>
    <s v="television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08:25:55"/>
    <x v="1649"/>
    <b v="0"/>
    <n v="182"/>
    <b v="1"/>
    <s v="film &amp; video/television"/>
    <n v="1.0058763157894737"/>
    <n v="21.001813186813187"/>
    <x v="0"/>
    <s v="television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02:27:17"/>
    <x v="1650"/>
    <b v="0"/>
    <n v="182"/>
    <b v="1"/>
    <s v="film &amp; video/television"/>
    <n v="1.4155"/>
    <n v="15.554945054945055"/>
    <x v="0"/>
    <s v="televis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5T22:59:00"/>
    <x v="1651"/>
    <b v="0"/>
    <n v="182"/>
    <b v="1"/>
    <s v="film &amp; video/television"/>
    <n v="1.0075000000000001"/>
    <n v="11.071428571428571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04:49:53"/>
    <x v="1652"/>
    <b v="0"/>
    <n v="182"/>
    <b v="1"/>
    <s v="film &amp; video/television"/>
    <n v="1.0066666666666666"/>
    <n v="24.890109890109891"/>
    <x v="0"/>
    <s v="televis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12:01:36"/>
    <x v="1653"/>
    <b v="0"/>
    <n v="182"/>
    <b v="1"/>
    <s v="film &amp; video/television"/>
    <n v="1.7423040000000001"/>
    <n v="47.86549450549451"/>
    <x v="0"/>
    <s v="televis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13:22:40"/>
    <x v="1654"/>
    <b v="0"/>
    <n v="182"/>
    <b v="1"/>
    <s v="film &amp; video/television"/>
    <n v="1.199090909090909"/>
    <n v="7.2472527472527473"/>
    <x v="0"/>
    <s v="television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0:00:20"/>
    <x v="1655"/>
    <b v="0"/>
    <n v="182"/>
    <b v="1"/>
    <s v="film &amp; video/television"/>
    <n v="1.4286666666666668"/>
    <n v="11.774725274725276"/>
    <x v="0"/>
    <s v="televis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14:17:32"/>
    <x v="1656"/>
    <b v="0"/>
    <n v="182"/>
    <b v="1"/>
    <s v="film &amp; video/television"/>
    <n v="1.0033493333333334"/>
    <n v="41.346813186813186"/>
    <x v="0"/>
    <s v="television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0:46:08"/>
    <x v="1657"/>
    <b v="0"/>
    <n v="182"/>
    <b v="1"/>
    <s v="film &amp; video/television"/>
    <n v="1.0493380000000001"/>
    <n v="144.13983516483518"/>
    <x v="0"/>
    <s v="television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06:20:00"/>
    <x v="1658"/>
    <b v="0"/>
    <n v="182"/>
    <b v="1"/>
    <s v="film &amp; video/television"/>
    <n v="1.3223333333333334"/>
    <n v="43.593406593406591"/>
    <x v="0"/>
    <s v="televis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04:00:00"/>
    <x v="1659"/>
    <b v="0"/>
    <n v="182"/>
    <b v="1"/>
    <s v="film &amp; video/television"/>
    <n v="1.1279999999999999"/>
    <n v="3.098901098901099"/>
    <x v="0"/>
    <s v="television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13:59:00"/>
    <x v="1660"/>
    <b v="0"/>
    <n v="182"/>
    <b v="1"/>
    <s v="film &amp; video/television"/>
    <n v="12.5375"/>
    <n v="5.5109890109890109"/>
    <x v="0"/>
    <s v="television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13:00:00"/>
    <x v="1661"/>
    <b v="0"/>
    <n v="182"/>
    <b v="1"/>
    <s v="film &amp; video/television"/>
    <n v="1.0250632911392406"/>
    <n v="44.494505494505496"/>
    <x v="0"/>
    <s v="television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0T21:45:36"/>
    <x v="1662"/>
    <b v="0"/>
    <n v="182"/>
    <b v="1"/>
    <s v="film &amp; video/television"/>
    <n v="1.026375"/>
    <n v="45.115384615384613"/>
    <x v="0"/>
    <s v="television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31T16:31:47"/>
    <x v="1663"/>
    <b v="0"/>
    <n v="182"/>
    <b v="1"/>
    <s v="film &amp; video/television"/>
    <n v="1.08"/>
    <n v="5.9340659340659343"/>
    <x v="0"/>
    <s v="televis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5T19:59:00"/>
    <x v="1664"/>
    <b v="0"/>
    <n v="182"/>
    <b v="1"/>
    <s v="film &amp; video/television"/>
    <n v="1.2240879999999998"/>
    <n v="16.814395604395603"/>
    <x v="0"/>
    <s v="televisio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1T19:00:00"/>
    <x v="1665"/>
    <b v="0"/>
    <n v="182"/>
    <b v="1"/>
    <s v="film &amp; video/television"/>
    <n v="1.1945714285714286"/>
    <n v="22.972527472527471"/>
    <x v="0"/>
    <s v="televisio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7T21:04:33"/>
    <x v="1666"/>
    <b v="0"/>
    <n v="182"/>
    <b v="1"/>
    <s v="film &amp; video/television"/>
    <n v="1.6088"/>
    <n v="22.098901098901099"/>
    <x v="0"/>
    <s v="televis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0T22:59:00"/>
    <x v="1667"/>
    <b v="0"/>
    <n v="182"/>
    <b v="1"/>
    <s v="film &amp; video/television"/>
    <n v="1.2685294117647059"/>
    <n v="23.697802197802197"/>
    <x v="0"/>
    <s v="television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7T20:35:39"/>
    <x v="1668"/>
    <b v="0"/>
    <n v="182"/>
    <b v="1"/>
    <s v="film &amp; video/television"/>
    <n v="1.026375"/>
    <n v="45.115384615384613"/>
    <x v="0"/>
    <s v="televis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13:14:36"/>
    <x v="1669"/>
    <b v="0"/>
    <n v="182"/>
    <b v="1"/>
    <s v="film &amp; video/television"/>
    <n v="1.3975"/>
    <n v="15.357142857142858"/>
    <x v="0"/>
    <s v="television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4T20:00:00"/>
    <x v="1670"/>
    <b v="0"/>
    <n v="182"/>
    <b v="1"/>
    <s v="film &amp; video/television"/>
    <n v="1.026"/>
    <n v="5.6373626373626378"/>
    <x v="0"/>
    <s v="television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05:03:34"/>
    <x v="1671"/>
    <b v="0"/>
    <n v="182"/>
    <b v="1"/>
    <s v="film &amp; video/television"/>
    <n v="1.0067349999999999"/>
    <n v="11.063021978021979"/>
    <x v="0"/>
    <s v="television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07:45:30"/>
    <x v="1672"/>
    <b v="0"/>
    <n v="182"/>
    <b v="1"/>
    <s v="film &amp; video/television"/>
    <n v="1.1294117647058823"/>
    <n v="10.549450549450549"/>
    <x v="0"/>
    <s v="television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13:04:52"/>
    <x v="1673"/>
    <b v="0"/>
    <n v="182"/>
    <b v="1"/>
    <s v="film &amp; video/television"/>
    <n v="1.2809523809523808"/>
    <n v="14.780219780219781"/>
    <x v="0"/>
    <s v="televis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7T22:59:00"/>
    <x v="1674"/>
    <b v="0"/>
    <n v="182"/>
    <b v="1"/>
    <s v="film &amp; video/television"/>
    <n v="2.0169999999999999"/>
    <n v="55.412087912087912"/>
    <x v="0"/>
    <s v="television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14:03:00"/>
    <x v="1675"/>
    <b v="0"/>
    <n v="182"/>
    <b v="1"/>
    <s v="film &amp; video/television"/>
    <n v="1.37416"/>
    <n v="7.5503296703296705"/>
    <x v="0"/>
    <s v="television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0T19:59:00"/>
    <x v="1676"/>
    <b v="0"/>
    <n v="182"/>
    <b v="1"/>
    <s v="film &amp; video/television"/>
    <n v="1.1533333333333333"/>
    <n v="19.010989010989011"/>
    <x v="0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5T21:59:00"/>
    <x v="1677"/>
    <b v="0"/>
    <n v="182"/>
    <b v="1"/>
    <s v="film &amp; video/television"/>
    <n v="1.1166666666666667"/>
    <n v="36.81318681318681"/>
    <x v="0"/>
    <s v="television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12:31:11"/>
    <x v="1678"/>
    <b v="0"/>
    <n v="182"/>
    <b v="1"/>
    <s v="film &amp; video/television"/>
    <n v="1.1839999999999999"/>
    <n v="9.7582417582417591"/>
    <x v="0"/>
    <s v="televisio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1T17:39:05"/>
    <x v="1679"/>
    <b v="0"/>
    <n v="182"/>
    <b v="1"/>
    <s v="film &amp; video/television"/>
    <n v="1.75"/>
    <n v="19.23076923076923"/>
    <x v="0"/>
    <s v="television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0:11:07"/>
    <x v="1680"/>
    <b v="0"/>
    <n v="182"/>
    <b v="1"/>
    <s v="film &amp; video/television"/>
    <n v="1.175"/>
    <n v="6.4560439560439562"/>
    <x v="0"/>
    <s v="televis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8T18:00:00"/>
    <x v="1681"/>
    <b v="0"/>
    <n v="182"/>
    <b v="1"/>
    <s v="film &amp; video/television"/>
    <n v="1.0142212307692309"/>
    <n v="362.22186813186818"/>
    <x v="0"/>
    <s v="television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3T20:07:40"/>
    <x v="1682"/>
    <b v="0"/>
    <n v="182"/>
    <b v="1"/>
    <s v="film &amp; video/television"/>
    <n v="0"/>
    <n v="0"/>
    <x v="0"/>
    <s v="television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0:45:38"/>
    <x v="1683"/>
    <b v="0"/>
    <n v="182"/>
    <b v="1"/>
    <s v="film &amp; video/television"/>
    <n v="0.21714285714285714"/>
    <n v="4.1758241758241761"/>
    <x v="0"/>
    <s v="television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0:34:01"/>
    <x v="1684"/>
    <b v="0"/>
    <n v="182"/>
    <b v="1"/>
    <s v="film &amp; video/television"/>
    <n v="1.0912500000000001"/>
    <n v="47.967032967032964"/>
    <x v="0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3T21:00:23"/>
    <x v="1685"/>
    <b v="0"/>
    <n v="182"/>
    <b v="1"/>
    <s v="film &amp; video/television"/>
    <n v="1.0285714285714285"/>
    <n v="1.9780219780219781"/>
    <x v="0"/>
    <s v="television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1:15:19"/>
    <x v="1686"/>
    <b v="0"/>
    <n v="182"/>
    <b v="1"/>
    <s v="film &amp; video/television"/>
    <n v="3.5999999999999999E-3"/>
    <n v="9.8901098901098897E-2"/>
    <x v="0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12:15:00"/>
    <x v="1687"/>
    <b v="0"/>
    <n v="182"/>
    <b v="1"/>
    <s v="film &amp; video/television"/>
    <n v="0.3125"/>
    <n v="17.170329670329672"/>
    <x v="0"/>
    <s v="television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03:49:54"/>
    <x v="1688"/>
    <b v="0"/>
    <n v="182"/>
    <b v="1"/>
    <s v="film &amp; video/television"/>
    <n v="0.443"/>
    <n v="9.7362637362637354"/>
    <x v="0"/>
    <s v="television"/>
  </r>
  <r>
    <n v="1689"/>
    <s v="Fly Away"/>
    <s v="Praising the Living God in the second half of life."/>
    <n v="2400"/>
    <n v="2400"/>
    <x v="3"/>
    <s v="US"/>
    <s v="USD"/>
    <n v="1489700230"/>
    <n v="1487111830"/>
    <d v="2017-03-16T13:37:10"/>
    <x v="1689"/>
    <b v="0"/>
    <n v="182"/>
    <b v="1"/>
    <s v="film &amp; video/television"/>
    <n v="1"/>
    <n v="13.186813186813186"/>
    <x v="0"/>
    <s v="television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1:20:42"/>
    <x v="1690"/>
    <b v="0"/>
    <n v="182"/>
    <b v="1"/>
    <s v="film &amp; video/television"/>
    <n v="0.254"/>
    <n v="3.4890109890109891"/>
    <x v="0"/>
    <s v="televis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2T17:00:00"/>
    <x v="1691"/>
    <b v="0"/>
    <n v="182"/>
    <b v="1"/>
    <s v="film &amp; video/television"/>
    <n v="0.33473333333333333"/>
    <n v="55.175824175824175"/>
    <x v="0"/>
    <s v="television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15:59:00"/>
    <x v="1692"/>
    <b v="0"/>
    <n v="182"/>
    <b v="1"/>
    <s v="film &amp; video/television"/>
    <n v="0.47799999999999998"/>
    <n v="13.131868131868131"/>
    <x v="0"/>
    <s v="televis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12:00:00"/>
    <x v="1693"/>
    <b v="0"/>
    <n v="182"/>
    <b v="1"/>
    <s v="film &amp; video/television"/>
    <n v="9.3333333333333338E-2"/>
    <n v="1.5384615384615385"/>
    <x v="0"/>
    <s v="television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6T20:36:00"/>
    <x v="1694"/>
    <b v="0"/>
    <n v="182"/>
    <b v="1"/>
    <s v="film &amp; video/television"/>
    <n v="5.0000000000000001E-4"/>
    <n v="2.7472527472527472E-2"/>
    <x v="0"/>
    <s v="television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09T17:00:00"/>
    <x v="1695"/>
    <b v="0"/>
    <n v="182"/>
    <b v="1"/>
    <s v="film &amp; video/television"/>
    <n v="0.11708333333333333"/>
    <n v="7.7197802197802199"/>
    <x v="0"/>
    <s v="television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31T16:40:11"/>
    <x v="1696"/>
    <b v="0"/>
    <n v="182"/>
    <b v="1"/>
    <s v="film &amp; video/television"/>
    <n v="0"/>
    <n v="0"/>
    <x v="0"/>
    <s v="television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15:47:28"/>
    <x v="1697"/>
    <b v="0"/>
    <n v="182"/>
    <b v="1"/>
    <s v="film &amp; video/television"/>
    <n v="0.20208000000000001"/>
    <n v="13.87912087912088"/>
    <x v="0"/>
    <s v="television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5T19:33:00"/>
    <x v="1698"/>
    <b v="0"/>
    <n v="182"/>
    <b v="1"/>
    <s v="film &amp; video/television"/>
    <n v="0"/>
    <n v="0"/>
    <x v="0"/>
    <s v="television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12:44:05"/>
    <x v="1699"/>
    <b v="0"/>
    <n v="182"/>
    <b v="1"/>
    <s v="film &amp; video/television"/>
    <n v="4.2311459353574929E-2"/>
    <n v="1.1868131868131868"/>
    <x v="0"/>
    <s v="television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31T20:00:00"/>
    <x v="1700"/>
    <b v="0"/>
    <n v="182"/>
    <b v="1"/>
    <s v="film &amp; video/television"/>
    <n v="0.2606"/>
    <n v="28.637362637362639"/>
    <x v="0"/>
    <s v="television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07:56:45"/>
    <x v="1701"/>
    <b v="0"/>
    <n v="182"/>
    <b v="1"/>
    <s v="film &amp; video/television"/>
    <n v="1.9801980198019802E-3"/>
    <n v="5.4945054945054944E-2"/>
    <x v="0"/>
    <s v="television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1:52:30"/>
    <x v="1702"/>
    <b v="0"/>
    <n v="182"/>
    <b v="1"/>
    <s v="film &amp; video/television"/>
    <n v="6.0606060606060605E-5"/>
    <n v="5.4945054945054949E-3"/>
    <x v="0"/>
    <s v="television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0T22:45:37"/>
    <x v="1703"/>
    <b v="0"/>
    <n v="182"/>
    <b v="1"/>
    <s v="film &amp; video/television"/>
    <n v="1.0200000000000001E-2"/>
    <n v="0.28021978021978022"/>
    <x v="0"/>
    <s v="television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5T19:21:13"/>
    <x v="1704"/>
    <b v="0"/>
    <n v="182"/>
    <b v="1"/>
    <s v="film &amp; video/television"/>
    <n v="0.65100000000000002"/>
    <n v="7.1538461538461542"/>
    <x v="0"/>
    <s v="televisio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08:00:00"/>
    <x v="1705"/>
    <b v="0"/>
    <n v="182"/>
    <b v="1"/>
    <s v="film &amp; video/television"/>
    <n v="0"/>
    <n v="0"/>
    <x v="0"/>
    <s v="television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2T23:21:12"/>
    <x v="1706"/>
    <b v="0"/>
    <n v="182"/>
    <b v="1"/>
    <s v="film &amp; video/television"/>
    <n v="0"/>
    <n v="0"/>
    <x v="0"/>
    <s v="televisio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08:18:15"/>
    <x v="1707"/>
    <b v="0"/>
    <n v="182"/>
    <b v="1"/>
    <s v="film &amp; video/television"/>
    <n v="9.74E-2"/>
    <n v="2.6758241758241756"/>
    <x v="0"/>
    <s v="television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12:48:26"/>
    <x v="1708"/>
    <b v="0"/>
    <n v="182"/>
    <b v="1"/>
    <s v="film &amp; video/television"/>
    <n v="0"/>
    <n v="0"/>
    <x v="0"/>
    <s v="television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1:39:00"/>
    <x v="1709"/>
    <b v="0"/>
    <n v="182"/>
    <b v="1"/>
    <s v="film &amp; video/television"/>
    <n v="4.8571428571428571E-2"/>
    <n v="0.46703296703296704"/>
    <x v="0"/>
    <s v="television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05:00:00"/>
    <x v="1710"/>
    <b v="0"/>
    <n v="182"/>
    <b v="1"/>
    <s v="film &amp; video/television"/>
    <n v="6.7999999999999996E-3"/>
    <n v="0.18681318681318682"/>
    <x v="0"/>
    <s v="televisio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07:30:34"/>
    <x v="1711"/>
    <b v="0"/>
    <n v="182"/>
    <b v="1"/>
    <s v="film &amp; video/television"/>
    <n v="0.105"/>
    <n v="5.7692307692307692"/>
    <x v="0"/>
    <s v="television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13:55:53"/>
    <x v="1712"/>
    <b v="0"/>
    <n v="182"/>
    <b v="1"/>
    <s v="film &amp; video/television"/>
    <n v="0"/>
    <n v="0"/>
    <x v="0"/>
    <s v="television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1:13:32"/>
    <x v="1713"/>
    <b v="0"/>
    <n v="182"/>
    <b v="1"/>
    <s v="film &amp; video/television"/>
    <n v="1.6666666666666666E-2"/>
    <n v="0.27472527472527475"/>
    <x v="0"/>
    <s v="televis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14:02:41"/>
    <x v="1714"/>
    <b v="0"/>
    <n v="182"/>
    <b v="1"/>
    <s v="film &amp; video/television"/>
    <n v="7.868E-2"/>
    <n v="10.807692307692308"/>
    <x v="0"/>
    <s v="television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0T19:22:00"/>
    <x v="1715"/>
    <b v="0"/>
    <n v="182"/>
    <b v="1"/>
    <s v="film &amp; video/television"/>
    <n v="2.2000000000000001E-3"/>
    <n v="6.043956043956044E-2"/>
    <x v="0"/>
    <s v="televis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06:51:39"/>
    <x v="1716"/>
    <b v="0"/>
    <n v="182"/>
    <b v="1"/>
    <s v="film &amp; video/television"/>
    <n v="7.4999999999999997E-2"/>
    <n v="0.82417582417582413"/>
    <x v="0"/>
    <s v="television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0T20:00:00"/>
    <x v="1717"/>
    <b v="0"/>
    <n v="182"/>
    <b v="1"/>
    <s v="film &amp; video/television"/>
    <n v="0.42725880551301687"/>
    <n v="7.6648351648351651"/>
    <x v="0"/>
    <s v="television"/>
  </r>
  <r>
    <n v="1718"/>
    <s v="The Prodigal Son"/>
    <s v="A melody for the galaxy."/>
    <n v="35000"/>
    <n v="75"/>
    <x v="2"/>
    <s v="US"/>
    <s v="USD"/>
    <n v="1463201940"/>
    <n v="1459435149"/>
    <d v="2016-05-13T20:59:00"/>
    <x v="1718"/>
    <b v="0"/>
    <n v="182"/>
    <b v="1"/>
    <s v="film &amp; video/television"/>
    <n v="2.142857142857143E-3"/>
    <n v="0.41208791208791207"/>
    <x v="0"/>
    <s v="televis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04:49:51"/>
    <x v="1719"/>
    <b v="0"/>
    <n v="182"/>
    <b v="1"/>
    <s v="film &amp; video/television"/>
    <n v="8.7500000000000008E-3"/>
    <n v="0.19230769230769232"/>
    <x v="0"/>
    <s v="television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1:47:51"/>
    <x v="1720"/>
    <b v="0"/>
    <n v="182"/>
    <b v="1"/>
    <s v="film &amp; video/television"/>
    <n v="5.6250000000000001E-2"/>
    <n v="1.2362637362637363"/>
    <x v="0"/>
    <s v="television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03:04:23"/>
    <x v="1721"/>
    <b v="0"/>
    <n v="182"/>
    <b v="1"/>
    <s v="film &amp; video/television"/>
    <n v="0"/>
    <n v="0"/>
    <x v="0"/>
    <s v="television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2T16:10:00"/>
    <x v="1722"/>
    <b v="0"/>
    <n v="182"/>
    <b v="1"/>
    <s v="film &amp; video/television"/>
    <n v="3.4722222222222224E-4"/>
    <n v="5.4945054945054949E-3"/>
    <x v="0"/>
    <s v="television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6-30T22:00:00"/>
    <x v="1723"/>
    <b v="0"/>
    <n v="182"/>
    <b v="1"/>
    <s v="film &amp; video/television"/>
    <n v="6.5000000000000002E-2"/>
    <n v="3.5714285714285716"/>
    <x v="0"/>
    <s v="television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14:22:42"/>
    <x v="1724"/>
    <b v="0"/>
    <n v="182"/>
    <b v="1"/>
    <s v="film &amp; video/television"/>
    <n v="5.8333333333333336E-3"/>
    <n v="0.19230769230769232"/>
    <x v="0"/>
    <s v="television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15:14:09"/>
    <x v="1725"/>
    <b v="0"/>
    <n v="182"/>
    <b v="1"/>
    <s v="film &amp; video/television"/>
    <n v="0.10181818181818182"/>
    <n v="3.0769230769230771"/>
    <x v="0"/>
    <s v="television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14:04:24"/>
    <x v="1726"/>
    <b v="0"/>
    <n v="182"/>
    <b v="1"/>
    <s v="film &amp; video/television"/>
    <n v="0.33784615384615385"/>
    <n v="12.065934065934066"/>
    <x v="0"/>
    <s v="television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03:00:00"/>
    <x v="1727"/>
    <b v="0"/>
    <n v="182"/>
    <b v="1"/>
    <s v="film &amp; video/television"/>
    <n v="3.3333333333333332E-4"/>
    <n v="5.4945054945054949E-3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07:01:14"/>
    <x v="1728"/>
    <b v="0"/>
    <n v="182"/>
    <b v="1"/>
    <s v="film &amp; video/television"/>
    <n v="0.68400000000000005"/>
    <n v="4.697802197802198"/>
    <x v="0"/>
    <s v="televis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09T17:15:06"/>
    <x v="1729"/>
    <b v="0"/>
    <n v="182"/>
    <b v="1"/>
    <s v="film &amp; video/television"/>
    <n v="0"/>
    <n v="0"/>
    <x v="0"/>
    <s v="television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4T18:06:23"/>
    <x v="1730"/>
    <b v="0"/>
    <n v="182"/>
    <b v="1"/>
    <s v="film &amp; video/television"/>
    <n v="0"/>
    <n v="0"/>
    <x v="0"/>
    <s v="television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07:00:00"/>
    <x v="1731"/>
    <b v="0"/>
    <n v="182"/>
    <b v="1"/>
    <s v="film &amp; video/television"/>
    <n v="0"/>
    <n v="0"/>
    <x v="0"/>
    <s v="televisio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5T21:00:00"/>
    <x v="1732"/>
    <b v="0"/>
    <n v="182"/>
    <b v="1"/>
    <s v="film &amp; video/television"/>
    <n v="0"/>
    <n v="0"/>
    <x v="0"/>
    <s v="television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13:30:00"/>
    <x v="1733"/>
    <b v="0"/>
    <n v="182"/>
    <b v="1"/>
    <s v="film &amp; video/television"/>
    <n v="0"/>
    <n v="0"/>
    <x v="0"/>
    <s v="television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7T16:52:36"/>
    <x v="1734"/>
    <b v="0"/>
    <n v="182"/>
    <b v="1"/>
    <s v="film &amp; video/television"/>
    <n v="2.2222222222222223E-4"/>
    <n v="5.4945054945054949E-3"/>
    <x v="0"/>
    <s v="television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1:32:25"/>
    <x v="1735"/>
    <b v="0"/>
    <n v="182"/>
    <b v="1"/>
    <s v="film &amp; video/television"/>
    <n v="0.11"/>
    <n v="0.60439560439560436"/>
    <x v="0"/>
    <s v="television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13:40:33"/>
    <x v="1736"/>
    <b v="0"/>
    <n v="182"/>
    <b v="1"/>
    <s v="film &amp; video/television"/>
    <n v="7.3333333333333332E-3"/>
    <n v="0.12087912087912088"/>
    <x v="0"/>
    <s v="television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14:46:32"/>
    <x v="1737"/>
    <b v="0"/>
    <n v="182"/>
    <b v="1"/>
    <s v="film &amp; video/television"/>
    <n v="0.21249999999999999"/>
    <n v="4.6703296703296706"/>
    <x v="0"/>
    <s v="television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12:59:02"/>
    <x v="1738"/>
    <b v="0"/>
    <n v="182"/>
    <b v="1"/>
    <s v="film &amp; video/television"/>
    <n v="4.0000000000000001E-3"/>
    <n v="0.10989010989010989"/>
    <x v="0"/>
    <s v="television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1:58:52"/>
    <x v="1739"/>
    <b v="0"/>
    <n v="182"/>
    <b v="1"/>
    <s v="film &amp; video/television"/>
    <n v="1E-3"/>
    <n v="5.4945054945054949E-3"/>
    <x v="0"/>
    <s v="television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1:37:02"/>
    <x v="1740"/>
    <b v="0"/>
    <n v="182"/>
    <b v="1"/>
    <s v="film &amp; video/television"/>
    <n v="0"/>
    <n v="0"/>
    <x v="0"/>
    <s v="televisio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07:04:31"/>
    <x v="1741"/>
    <b v="0"/>
    <n v="182"/>
    <b v="1"/>
    <s v="film &amp; video/television"/>
    <n v="1.1083333333333334"/>
    <n v="7.3076923076923075"/>
    <x v="0"/>
    <s v="televis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13:00:00"/>
    <x v="1742"/>
    <b v="0"/>
    <n v="182"/>
    <b v="1"/>
    <s v="film &amp; video/television"/>
    <n v="1.0874999999999999"/>
    <n v="11.950549450549451"/>
    <x v="0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6T19:59:00"/>
    <x v="1743"/>
    <b v="0"/>
    <n v="182"/>
    <b v="1"/>
    <s v="film &amp; video/television"/>
    <n v="1.0041666666666667"/>
    <n v="33.104395604395606"/>
    <x v="0"/>
    <s v="television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05:31:17"/>
    <x v="1744"/>
    <b v="0"/>
    <n v="182"/>
    <b v="1"/>
    <s v="film &amp; video/television"/>
    <n v="1.1845454545454546"/>
    <n v="35.796703296703299"/>
    <x v="0"/>
    <s v="televisio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1T18:00:00"/>
    <x v="1745"/>
    <b v="0"/>
    <n v="182"/>
    <b v="1"/>
    <s v="film &amp; video/television"/>
    <n v="1.1401428571428571"/>
    <n v="43.85164835164835"/>
    <x v="0"/>
    <s v="television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3T18:00:00"/>
    <x v="1746"/>
    <b v="0"/>
    <n v="182"/>
    <b v="1"/>
    <s v="film &amp; video/television"/>
    <n v="1.4810000000000001"/>
    <n v="122.06043956043956"/>
    <x v="0"/>
    <s v="television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07:00:00"/>
    <x v="1747"/>
    <b v="0"/>
    <n v="182"/>
    <b v="1"/>
    <s v="film &amp; video/television"/>
    <n v="1.0495555555555556"/>
    <n v="51.901098901098898"/>
    <x v="0"/>
    <s v="television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14:49:03"/>
    <x v="1748"/>
    <b v="0"/>
    <n v="182"/>
    <b v="1"/>
    <s v="film &amp; video/television"/>
    <n v="1.29948"/>
    <n v="357"/>
    <x v="0"/>
    <s v="television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1:00:00"/>
    <x v="1749"/>
    <b v="0"/>
    <n v="182"/>
    <b v="1"/>
    <s v="film &amp; video/television"/>
    <n v="1.2348756218905472"/>
    <n v="68.189560439560438"/>
    <x v="0"/>
    <s v="televisio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12:05:04"/>
    <x v="1750"/>
    <b v="0"/>
    <n v="182"/>
    <b v="1"/>
    <s v="film &amp; video/television"/>
    <n v="2.0162"/>
    <n v="55.390109890109891"/>
    <x v="0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09:45:23"/>
    <x v="1751"/>
    <b v="0"/>
    <n v="182"/>
    <b v="1"/>
    <s v="film &amp; video/television"/>
    <n v="1.0289999999999999"/>
    <n v="56.53846153846154"/>
    <x v="0"/>
    <s v="television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3T22:04:42"/>
    <x v="1752"/>
    <b v="0"/>
    <n v="182"/>
    <b v="1"/>
    <s v="film &amp; video/television"/>
    <n v="2.6016666666666666"/>
    <n v="17.153846153846153"/>
    <x v="0"/>
    <s v="television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08:59:28"/>
    <x v="1753"/>
    <b v="0"/>
    <n v="182"/>
    <b v="1"/>
    <s v="film &amp; video/television"/>
    <n v="1.08"/>
    <n v="89.010989010989007"/>
    <x v="0"/>
    <s v="televis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12:02:33"/>
    <x v="1754"/>
    <b v="0"/>
    <n v="182"/>
    <b v="1"/>
    <s v="film &amp; video/television"/>
    <n v="1.1052941176470588"/>
    <n v="51.620879120879124"/>
    <x v="0"/>
    <s v="televis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0:56:01"/>
    <x v="1755"/>
    <b v="0"/>
    <n v="182"/>
    <b v="1"/>
    <s v="film &amp; video/television"/>
    <n v="1.2"/>
    <n v="0.16483516483516483"/>
    <x v="0"/>
    <s v="television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8T20:01:09"/>
    <x v="1756"/>
    <b v="0"/>
    <n v="182"/>
    <b v="1"/>
    <s v="film &amp; video/television"/>
    <n v="1.0282909090909091"/>
    <n v="31.074725274725278"/>
    <x v="0"/>
    <s v="television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1:29:00"/>
    <x v="1757"/>
    <b v="0"/>
    <n v="182"/>
    <b v="1"/>
    <s v="film &amp; video/television"/>
    <n v="1.1599999999999999"/>
    <n v="31.868131868131869"/>
    <x v="0"/>
    <s v="television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14:56:32"/>
    <x v="1758"/>
    <b v="0"/>
    <n v="182"/>
    <b v="1"/>
    <s v="film &amp; video/television"/>
    <n v="1.147"/>
    <n v="6.302197802197802"/>
    <x v="0"/>
    <s v="television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0:53:49"/>
    <x v="1759"/>
    <b v="0"/>
    <n v="182"/>
    <b v="1"/>
    <s v="film &amp; video/television"/>
    <n v="1.0660000000000001"/>
    <n v="29.285714285714285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08:08:33"/>
    <x v="1760"/>
    <b v="0"/>
    <n v="182"/>
    <b v="1"/>
    <s v="film &amp; video/television"/>
    <n v="1.6544000000000001"/>
    <n v="45.450549450549453"/>
    <x v="0"/>
    <s v="television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05:37:40"/>
    <x v="1761"/>
    <b v="0"/>
    <n v="182"/>
    <b v="1"/>
    <s v="film &amp; video/television"/>
    <n v="1.55"/>
    <n v="0.85164835164835162"/>
    <x v="0"/>
    <s v="television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15:34:05"/>
    <x v="1762"/>
    <b v="0"/>
    <n v="182"/>
    <b v="1"/>
    <s v="film &amp; video/television"/>
    <n v="8.85"/>
    <n v="4.8626373626373622"/>
    <x v="0"/>
    <s v="televis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12:50:40"/>
    <x v="1763"/>
    <b v="0"/>
    <n v="182"/>
    <b v="1"/>
    <s v="film &amp; video/television"/>
    <n v="1.0190833333333333"/>
    <n v="67.192307692307693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03:39:39"/>
    <x v="1764"/>
    <b v="0"/>
    <n v="182"/>
    <b v="1"/>
    <s v="film &amp; video/television"/>
    <n v="0.19600000000000001"/>
    <n v="11.846153846153847"/>
    <x v="0"/>
    <s v="television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15:31:52"/>
    <x v="1765"/>
    <b v="0"/>
    <n v="182"/>
    <b v="1"/>
    <s v="film &amp; video/television"/>
    <n v="0.59467839999999994"/>
    <n v="40.843296703296701"/>
    <x v="0"/>
    <s v="television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12:38:08"/>
    <x v="1766"/>
    <b v="0"/>
    <n v="182"/>
    <b v="1"/>
    <s v="film &amp; video/television"/>
    <n v="0"/>
    <n v="0"/>
    <x v="0"/>
    <s v="television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07:48:04"/>
    <x v="1767"/>
    <b v="0"/>
    <n v="182"/>
    <b v="1"/>
    <s v="film &amp; video/television"/>
    <n v="0.4572"/>
    <n v="12.56043956043956"/>
    <x v="0"/>
    <s v="television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05:27:24"/>
    <x v="1768"/>
    <b v="0"/>
    <n v="182"/>
    <b v="1"/>
    <s v="film &amp; video/television"/>
    <n v="3.7400000000000003E-2"/>
    <n v="1.0274725274725274"/>
    <x v="0"/>
    <s v="television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1:39:19"/>
    <x v="1769"/>
    <b v="0"/>
    <n v="182"/>
    <b v="1"/>
    <s v="film &amp; video/television"/>
    <n v="2.7025E-2"/>
    <n v="5.9395604395604398"/>
    <x v="0"/>
    <s v="television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0:43:14"/>
    <x v="1770"/>
    <b v="0"/>
    <n v="182"/>
    <b v="1"/>
    <s v="film &amp; video/television"/>
    <n v="0.56514285714285717"/>
    <n v="76.07692307692308"/>
    <x v="0"/>
    <s v="televis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15:30:40"/>
    <x v="1771"/>
    <b v="0"/>
    <n v="182"/>
    <b v="1"/>
    <s v="film &amp; video/television"/>
    <n v="0.21309523809523809"/>
    <n v="4.9175824175824179"/>
    <x v="0"/>
    <s v="television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09:13:56"/>
    <x v="1772"/>
    <b v="0"/>
    <n v="182"/>
    <b v="1"/>
    <s v="film &amp; video/television"/>
    <n v="0.156"/>
    <n v="4.7142857142857144"/>
    <x v="0"/>
    <s v="televis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0:14:58"/>
    <x v="1773"/>
    <b v="0"/>
    <n v="182"/>
    <b v="1"/>
    <s v="film &amp; video/television"/>
    <n v="6.2566666666666673E-2"/>
    <n v="10.313186813186814"/>
    <x v="0"/>
    <s v="television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06:59:00"/>
    <x v="1774"/>
    <b v="0"/>
    <n v="182"/>
    <b v="1"/>
    <s v="film &amp; video/television"/>
    <n v="0.4592"/>
    <n v="6.3076923076923075"/>
    <x v="0"/>
    <s v="television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15:26:00"/>
    <x v="1775"/>
    <b v="0"/>
    <n v="182"/>
    <b v="1"/>
    <s v="film &amp; video/television"/>
    <n v="0.65101538461538466"/>
    <n v="116.25274725274726"/>
    <x v="0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14:57:51"/>
    <x v="1776"/>
    <b v="0"/>
    <n v="182"/>
    <b v="1"/>
    <s v="film &amp; video/television"/>
    <n v="6.7000000000000004E-2"/>
    <n v="1.8406593406593406"/>
    <x v="0"/>
    <s v="television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0:34:13"/>
    <x v="1777"/>
    <b v="0"/>
    <n v="182"/>
    <b v="1"/>
    <s v="film &amp; video/television"/>
    <n v="0.135625"/>
    <n v="3.5769230769230771"/>
    <x v="0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1:43:15"/>
    <x v="1778"/>
    <b v="0"/>
    <n v="182"/>
    <b v="1"/>
    <s v="film &amp; video/television"/>
    <n v="1.9900000000000001E-2"/>
    <n v="5.4670329670329672"/>
    <x v="0"/>
    <s v="television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08:36:20"/>
    <x v="1779"/>
    <b v="0"/>
    <n v="182"/>
    <b v="1"/>
    <s v="film &amp; video/television"/>
    <n v="0.36236363636363639"/>
    <n v="21.901098901098901"/>
    <x v="0"/>
    <s v="television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06:25:10"/>
    <x v="1780"/>
    <b v="0"/>
    <n v="182"/>
    <b v="1"/>
    <s v="film &amp; video/television"/>
    <n v="0.39743333333333336"/>
    <n v="65.510989010989007"/>
    <x v="0"/>
    <s v="television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06:49:05"/>
    <x v="1781"/>
    <b v="0"/>
    <n v="182"/>
    <b v="1"/>
    <s v="film &amp; video/television"/>
    <n v="0.25763636363636366"/>
    <n v="7.7857142857142856"/>
    <x v="0"/>
    <s v="television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05:48:09"/>
    <x v="1782"/>
    <b v="0"/>
    <n v="182"/>
    <b v="1"/>
    <s v="film &amp; video/television"/>
    <n v="0.15491428571428573"/>
    <n v="29.791208791208792"/>
    <x v="0"/>
    <s v="televisio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14:47:58"/>
    <x v="1783"/>
    <b v="0"/>
    <n v="182"/>
    <b v="1"/>
    <s v="film &amp; video/television"/>
    <n v="0.236925"/>
    <n v="52.071428571428569"/>
    <x v="0"/>
    <s v="television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0T19:25:00"/>
    <x v="1784"/>
    <b v="0"/>
    <n v="182"/>
    <b v="1"/>
    <s v="film &amp; video/television"/>
    <n v="0.39760000000000001"/>
    <n v="10.923076923076923"/>
    <x v="0"/>
    <s v="television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5T16:00:00"/>
    <x v="1785"/>
    <b v="0"/>
    <n v="182"/>
    <b v="1"/>
    <s v="film &amp; video/television"/>
    <n v="0.20220833333333332"/>
    <n v="26.664835164835164"/>
    <x v="0"/>
    <s v="television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05:12:57"/>
    <x v="1786"/>
    <b v="0"/>
    <n v="182"/>
    <b v="1"/>
    <s v="film &amp; video/television"/>
    <n v="0.47631578947368419"/>
    <n v="4.9725274725274726"/>
    <x v="0"/>
    <s v="television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06:43:57"/>
    <x v="1787"/>
    <b v="0"/>
    <n v="182"/>
    <b v="1"/>
    <s v="film &amp; video/television"/>
    <n v="0.15329999999999999"/>
    <n v="8.4230769230769234"/>
    <x v="0"/>
    <s v="television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14:45:42"/>
    <x v="1788"/>
    <b v="0"/>
    <n v="182"/>
    <b v="1"/>
    <s v="film &amp; video/television"/>
    <n v="1.3818181818181818E-2"/>
    <n v="0.4175824175824176"/>
    <x v="0"/>
    <s v="television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1T22:00:03"/>
    <x v="1789"/>
    <b v="0"/>
    <n v="182"/>
    <b v="1"/>
    <s v="film &amp; video/television"/>
    <n v="5.0000000000000001E-3"/>
    <n v="0.21978021978021978"/>
    <x v="0"/>
    <s v="television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08:11:18"/>
    <x v="1790"/>
    <b v="0"/>
    <n v="182"/>
    <b v="1"/>
    <s v="film &amp; video/television"/>
    <n v="4.9575757575757579E-2"/>
    <n v="8.9890109890109891"/>
    <x v="0"/>
    <s v="televisio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09:46:05"/>
    <x v="1791"/>
    <b v="0"/>
    <n v="182"/>
    <b v="1"/>
    <s v="film &amp; video/television"/>
    <n v="3.5666666666666666E-2"/>
    <n v="0.58791208791208793"/>
    <x v="0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09T22:59:00"/>
    <x v="1792"/>
    <b v="0"/>
    <n v="182"/>
    <b v="1"/>
    <s v="film &amp; video/television"/>
    <n v="0.61124000000000001"/>
    <n v="83.961538461538467"/>
    <x v="0"/>
    <s v="television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14:24:00"/>
    <x v="1793"/>
    <b v="0"/>
    <n v="182"/>
    <b v="1"/>
    <s v="film &amp; video/television"/>
    <n v="1.3333333333333334E-2"/>
    <n v="0.21978021978021978"/>
    <x v="0"/>
    <s v="television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05:13:42"/>
    <x v="1794"/>
    <b v="0"/>
    <n v="182"/>
    <b v="1"/>
    <s v="film &amp; video/television"/>
    <n v="0.11077777777777778"/>
    <n v="5.4780219780219781"/>
    <x v="0"/>
    <s v="televisio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08:00:00"/>
    <x v="1795"/>
    <b v="0"/>
    <n v="182"/>
    <b v="1"/>
    <s v="film &amp; video/television"/>
    <n v="0.38735714285714284"/>
    <n v="59.593406593406591"/>
    <x v="0"/>
    <s v="television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02:32:46"/>
    <x v="1796"/>
    <b v="0"/>
    <n v="182"/>
    <b v="1"/>
    <s v="film &amp; video/television"/>
    <n v="0.22052631578947368"/>
    <n v="23.021978021978022"/>
    <x v="0"/>
    <s v="television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05:39:49"/>
    <x v="1797"/>
    <b v="0"/>
    <n v="182"/>
    <b v="1"/>
    <s v="film &amp; video/television"/>
    <n v="0.67549999999999999"/>
    <n v="37.115384615384613"/>
    <x v="0"/>
    <s v="television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3T23:50:33"/>
    <x v="1798"/>
    <b v="0"/>
    <n v="182"/>
    <b v="1"/>
    <s v="film &amp; video/television"/>
    <n v="0.136375"/>
    <n v="11.989010989010989"/>
    <x v="0"/>
    <s v="television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13:13:28"/>
    <x v="1799"/>
    <b v="0"/>
    <n v="182"/>
    <b v="1"/>
    <s v="film &amp; video/television"/>
    <n v="1.7457500000000001E-2"/>
    <n v="0.38368131868131866"/>
    <x v="0"/>
    <s v="television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06:32:50"/>
    <x v="1800"/>
    <b v="0"/>
    <n v="182"/>
    <b v="1"/>
    <s v="film &amp; video/television"/>
    <n v="0.20449632511889321"/>
    <n v="51.978021978021978"/>
    <x v="0"/>
    <s v="television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04:10:00"/>
    <x v="1801"/>
    <b v="0"/>
    <n v="182"/>
    <b v="1"/>
    <s v="film &amp; video/television"/>
    <n v="0.13852941176470587"/>
    <n v="12.93956043956044"/>
    <x v="0"/>
    <s v="television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13:59:00"/>
    <x v="1802"/>
    <b v="0"/>
    <n v="182"/>
    <b v="1"/>
    <s v="film &amp; video/television"/>
    <n v="0.48485714285714288"/>
    <n v="9.3241758241758248"/>
    <x v="0"/>
    <s v="televisio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3T17:43:02"/>
    <x v="1803"/>
    <b v="0"/>
    <n v="182"/>
    <b v="1"/>
    <s v="film &amp; video/television"/>
    <n v="0.308"/>
    <n v="29.615384615384617"/>
    <x v="0"/>
    <s v="televisio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09:16:44"/>
    <x v="1804"/>
    <b v="0"/>
    <n v="182"/>
    <b v="1"/>
    <s v="film &amp; video/television"/>
    <n v="0.35174193548387095"/>
    <n v="29.956043956043956"/>
    <x v="0"/>
    <s v="televis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0:00:00"/>
    <x v="1805"/>
    <b v="0"/>
    <n v="182"/>
    <b v="1"/>
    <s v="film &amp; video/television"/>
    <n v="0.36404444444444445"/>
    <n v="45.005494505494504"/>
    <x v="0"/>
    <s v="television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07:19:09"/>
    <x v="1806"/>
    <b v="0"/>
    <n v="182"/>
    <b v="1"/>
    <s v="film &amp; video/television"/>
    <n v="2.955E-2"/>
    <n v="3.2472527472527473"/>
    <x v="0"/>
    <s v="television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7T17:38:33"/>
    <x v="1807"/>
    <b v="0"/>
    <n v="182"/>
    <b v="1"/>
    <s v="film &amp; video/television"/>
    <n v="0.1106"/>
    <n v="3.0384615384615383"/>
    <x v="0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08:20:30"/>
    <x v="1808"/>
    <b v="0"/>
    <n v="182"/>
    <b v="1"/>
    <s v="film &amp; video/television"/>
    <n v="0.41407142857142859"/>
    <n v="63.703296703296701"/>
    <x v="0"/>
    <s v="televisio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13:47:19"/>
    <x v="1809"/>
    <b v="0"/>
    <n v="182"/>
    <b v="1"/>
    <s v="film &amp; video/television"/>
    <n v="0.10857142857142857"/>
    <n v="2.087912087912088"/>
    <x v="0"/>
    <s v="television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13:50:26"/>
    <x v="1810"/>
    <b v="0"/>
    <n v="182"/>
    <b v="1"/>
    <s v="film &amp; video/television"/>
    <n v="3.3333333333333333E-2"/>
    <n v="8.2417582417582416E-2"/>
    <x v="0"/>
    <s v="television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3T20:00:00"/>
    <x v="1811"/>
    <b v="0"/>
    <n v="182"/>
    <b v="1"/>
    <s v="film &amp; video/television"/>
    <n v="7.407407407407407E-4"/>
    <n v="0.21978021978021978"/>
    <x v="0"/>
    <s v="televis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2T23:38:56"/>
    <x v="1812"/>
    <b v="0"/>
    <n v="182"/>
    <b v="1"/>
    <s v="film &amp; video/television"/>
    <n v="0.13307692307692306"/>
    <n v="4.7527472527472527"/>
    <x v="0"/>
    <s v="televisio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13:20:12"/>
    <x v="1813"/>
    <b v="0"/>
    <n v="182"/>
    <b v="1"/>
    <s v="film &amp; video/television"/>
    <n v="0"/>
    <n v="0"/>
    <x v="0"/>
    <s v="television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7T23:32:16"/>
    <x v="1814"/>
    <b v="0"/>
    <n v="182"/>
    <b v="1"/>
    <s v="film &amp; video/television"/>
    <n v="0.49183333333333334"/>
    <n v="32.428571428571431"/>
    <x v="0"/>
    <s v="televisio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13:45:37"/>
    <x v="1815"/>
    <b v="0"/>
    <n v="182"/>
    <b v="1"/>
    <s v="film &amp; video/television"/>
    <n v="0"/>
    <n v="0"/>
    <x v="0"/>
    <s v="televisio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1:00:00"/>
    <x v="1816"/>
    <b v="0"/>
    <n v="182"/>
    <b v="1"/>
    <s v="film &amp; video/television"/>
    <n v="2.036E-2"/>
    <n v="2.7967032967032965"/>
    <x v="0"/>
    <s v="televisio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29T22:59:00"/>
    <x v="1817"/>
    <b v="0"/>
    <n v="182"/>
    <b v="1"/>
    <s v="film &amp; video/television"/>
    <n v="0.52327777777777773"/>
    <n v="51.752747252747255"/>
    <x v="0"/>
    <s v="television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2T20:37:30"/>
    <x v="1818"/>
    <b v="0"/>
    <n v="182"/>
    <b v="1"/>
    <s v="film &amp; video/television"/>
    <n v="0"/>
    <n v="0"/>
    <x v="0"/>
    <s v="televis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0:03:16"/>
    <x v="1819"/>
    <b v="0"/>
    <n v="182"/>
    <b v="1"/>
    <s v="film &amp; video/television"/>
    <n v="2.0833333333333332E-2"/>
    <n v="0.13736263736263737"/>
    <x v="0"/>
    <s v="televisio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31T17:01:30"/>
    <x v="1820"/>
    <b v="0"/>
    <n v="182"/>
    <b v="1"/>
    <s v="film &amp; video/television"/>
    <n v="6.565384615384616E-2"/>
    <n v="9.3791208791208796"/>
    <x v="0"/>
    <s v="television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2T23:39:27"/>
    <x v="1821"/>
    <b v="0"/>
    <n v="182"/>
    <b v="1"/>
    <s v="film &amp; video/television"/>
    <n v="1.3489"/>
    <n v="18.528846153846153"/>
    <x v="0"/>
    <s v="televisio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1:01:00"/>
    <x v="1822"/>
    <b v="0"/>
    <n v="182"/>
    <b v="1"/>
    <s v="film &amp; video/television"/>
    <n v="1"/>
    <n v="1.6483516483516483"/>
    <x v="0"/>
    <s v="televisio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08:26:16"/>
    <x v="1823"/>
    <b v="0"/>
    <n v="182"/>
    <b v="1"/>
    <s v="film &amp; video/television"/>
    <n v="1.1585714285714286"/>
    <n v="4.4560439560439562"/>
    <x v="0"/>
    <s v="television"/>
  </r>
  <r>
    <n v="1824"/>
    <s v="Tin Man's Broken Wisdom Fund"/>
    <s v="cd fund raiser"/>
    <n v="3000"/>
    <n v="3002"/>
    <x v="0"/>
    <s v="US"/>
    <s v="USD"/>
    <n v="1389146880"/>
    <n v="1387403967"/>
    <d v="2014-01-07T18:08:00"/>
    <x v="1824"/>
    <b v="0"/>
    <n v="182"/>
    <b v="1"/>
    <s v="film &amp; video/television"/>
    <n v="1.0006666666666666"/>
    <n v="16.494505494505493"/>
    <x v="0"/>
    <s v="television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12:01:43"/>
    <x v="1825"/>
    <b v="0"/>
    <n v="182"/>
    <b v="1"/>
    <s v="film &amp; video/television"/>
    <n v="1.0505"/>
    <n v="11.543956043956044"/>
    <x v="0"/>
    <s v="television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14:10:17"/>
    <x v="1826"/>
    <b v="0"/>
    <n v="182"/>
    <b v="1"/>
    <s v="film &amp; video/television"/>
    <n v="1.01"/>
    <n v="11.098901098901099"/>
    <x v="0"/>
    <s v="televis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2T23:49:21"/>
    <x v="1827"/>
    <b v="0"/>
    <n v="182"/>
    <b v="1"/>
    <s v="film &amp; video/television"/>
    <n v="1.0066250000000001"/>
    <n v="44.247252747252745"/>
    <x v="0"/>
    <s v="televis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14:00:00"/>
    <x v="1828"/>
    <b v="0"/>
    <n v="182"/>
    <b v="1"/>
    <s v="film &amp; video/television"/>
    <n v="1.0016"/>
    <n v="110.06593406593407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14:00:00"/>
    <x v="1829"/>
    <b v="0"/>
    <n v="182"/>
    <b v="1"/>
    <s v="film &amp; video/television"/>
    <n v="1.6668333333333334"/>
    <n v="13.737637362637363"/>
    <x v="0"/>
    <s v="televis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08:25:07"/>
    <x v="1830"/>
    <b v="0"/>
    <n v="182"/>
    <b v="1"/>
    <s v="film &amp; video/television"/>
    <n v="1.0153333333333334"/>
    <n v="83.681318681318686"/>
    <x v="0"/>
    <s v="televisio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15:54:23"/>
    <x v="1831"/>
    <b v="0"/>
    <n v="182"/>
    <b v="1"/>
    <s v="film &amp; video/television"/>
    <n v="1.03"/>
    <n v="5.6593406593406597"/>
    <x v="0"/>
    <s v="television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04:57:07"/>
    <x v="1832"/>
    <b v="0"/>
    <n v="182"/>
    <b v="1"/>
    <s v="film &amp; video/television"/>
    <n v="1.4285714285714286"/>
    <n v="2.7472527472527473"/>
    <x v="0"/>
    <s v="television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1T23:59:00"/>
    <x v="1833"/>
    <b v="0"/>
    <n v="182"/>
    <b v="1"/>
    <s v="film &amp; video/television"/>
    <n v="2.625"/>
    <n v="5.7692307692307692"/>
    <x v="0"/>
    <s v="televisio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15:08:15"/>
    <x v="1834"/>
    <b v="0"/>
    <n v="182"/>
    <b v="1"/>
    <s v="film &amp; video/television"/>
    <n v="1.1805000000000001"/>
    <n v="64.862637362637358"/>
    <x v="0"/>
    <s v="television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07:51:11"/>
    <x v="1835"/>
    <b v="0"/>
    <n v="182"/>
    <b v="1"/>
    <s v="film &amp; video/television"/>
    <n v="1.04"/>
    <n v="2.8571428571428572"/>
    <x v="0"/>
    <s v="television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1:25:29"/>
    <x v="1836"/>
    <b v="0"/>
    <n v="182"/>
    <b v="1"/>
    <s v="film &amp; video/television"/>
    <n v="2.0034000000000001"/>
    <n v="55.03846153846154"/>
    <x v="0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7T16:08:55"/>
    <x v="1837"/>
    <b v="0"/>
    <n v="182"/>
    <b v="1"/>
    <s v="film &amp; video/television"/>
    <n v="3.0683333333333334"/>
    <n v="10.115384615384615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30T19:00:00"/>
    <x v="1838"/>
    <b v="0"/>
    <n v="182"/>
    <b v="1"/>
    <s v="film &amp; video/television"/>
    <n v="1.00149"/>
    <n v="5.5026923076923078"/>
    <x v="0"/>
    <s v="televis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09:19:42"/>
    <x v="1839"/>
    <b v="0"/>
    <n v="182"/>
    <b v="1"/>
    <s v="film &amp; video/television"/>
    <n v="2.0529999999999999"/>
    <n v="11.280219780219781"/>
    <x v="0"/>
    <s v="televis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6T20:59:00"/>
    <x v="1840"/>
    <b v="0"/>
    <n v="182"/>
    <b v="1"/>
    <s v="film &amp; video/television"/>
    <n v="1.0888888888888888"/>
    <n v="5.384615384615385"/>
    <x v="0"/>
    <s v="television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19T20:59:00"/>
    <x v="1841"/>
    <b v="0"/>
    <n v="182"/>
    <b v="1"/>
    <s v="film &amp; video/television"/>
    <n v="1.0175000000000001"/>
    <n v="11.181318681318681"/>
    <x v="0"/>
    <s v="televis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1T21:59:00"/>
    <x v="1842"/>
    <b v="0"/>
    <n v="182"/>
    <b v="1"/>
    <s v="film &amp; video/television"/>
    <n v="1.2524999999999999"/>
    <n v="13.763736263736265"/>
    <x v="0"/>
    <s v="televisio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15:52:34"/>
    <x v="1843"/>
    <b v="0"/>
    <n v="182"/>
    <b v="1"/>
    <s v="film &amp; video/television"/>
    <n v="1.2400610000000001"/>
    <n v="68.135219780219785"/>
    <x v="0"/>
    <s v="televisio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0T19:00:00"/>
    <x v="1844"/>
    <b v="0"/>
    <n v="182"/>
    <b v="1"/>
    <s v="film &amp; video/television"/>
    <n v="1.014"/>
    <n v="8.3571428571428577"/>
    <x v="0"/>
    <s v="television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6T20:55:00"/>
    <x v="1845"/>
    <b v="0"/>
    <n v="182"/>
    <b v="1"/>
    <s v="film &amp; video/television"/>
    <n v="1"/>
    <n v="5.4945054945054945"/>
    <x v="0"/>
    <s v="televis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07:36:17"/>
    <x v="1846"/>
    <b v="0"/>
    <n v="182"/>
    <b v="1"/>
    <s v="film &amp; video/television"/>
    <n v="1.3792666666666666"/>
    <n v="113.67582417582418"/>
    <x v="0"/>
    <s v="television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0T21:40:32"/>
    <x v="1847"/>
    <b v="0"/>
    <n v="182"/>
    <b v="1"/>
    <s v="film &amp; video/television"/>
    <n v="1.2088000000000001"/>
    <n v="16.604395604395606"/>
    <x v="0"/>
    <s v="televis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0T22:59:00"/>
    <x v="1848"/>
    <b v="0"/>
    <n v="182"/>
    <b v="1"/>
    <s v="film &amp; video/television"/>
    <n v="1.0736666666666668"/>
    <n v="17.697802197802197"/>
    <x v="0"/>
    <s v="television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12:17:39"/>
    <x v="1849"/>
    <b v="0"/>
    <n v="182"/>
    <b v="1"/>
    <s v="film &amp; video/television"/>
    <n v="1.0033333333333334"/>
    <n v="1.6538461538461537"/>
    <x v="0"/>
    <s v="television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15:01:40"/>
    <x v="1850"/>
    <b v="0"/>
    <n v="182"/>
    <b v="1"/>
    <s v="film &amp; video/television"/>
    <n v="1.0152222222222222"/>
    <n v="50.203296703296701"/>
    <x v="0"/>
    <s v="televisio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7T17:00:00"/>
    <x v="1851"/>
    <b v="0"/>
    <n v="182"/>
    <b v="1"/>
    <s v="film &amp; video/television"/>
    <n v="1.0007692307692309"/>
    <n v="7.1483516483516487"/>
    <x v="0"/>
    <s v="television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4T16:00:00"/>
    <x v="1852"/>
    <b v="0"/>
    <n v="182"/>
    <b v="1"/>
    <s v="film &amp; video/television"/>
    <n v="1.1696666666666666"/>
    <n v="96.401098901098905"/>
    <x v="0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3T18:26:57"/>
    <x v="1853"/>
    <b v="0"/>
    <n v="182"/>
    <b v="1"/>
    <s v="film &amp; video/television"/>
    <n v="1.01875"/>
    <n v="4.4780219780219781"/>
    <x v="0"/>
    <s v="television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3T16:30:37"/>
    <x v="1854"/>
    <b v="0"/>
    <n v="182"/>
    <b v="1"/>
    <s v="film &amp; video/television"/>
    <n v="1.0212366666666666"/>
    <n v="84.167857142857144"/>
    <x v="0"/>
    <s v="television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04:55:40"/>
    <x v="1855"/>
    <b v="0"/>
    <n v="182"/>
    <b v="1"/>
    <s v="film &amp; video/television"/>
    <n v="1.5405897142857143"/>
    <n v="74.066813186813192"/>
    <x v="0"/>
    <s v="television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12:31:12"/>
    <x v="1856"/>
    <b v="0"/>
    <n v="182"/>
    <b v="1"/>
    <s v="film &amp; video/television"/>
    <n v="1.0125"/>
    <n v="11.126373626373626"/>
    <x v="0"/>
    <s v="televisio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0:26:53"/>
    <x v="1857"/>
    <b v="0"/>
    <n v="182"/>
    <b v="1"/>
    <s v="film &amp; video/television"/>
    <n v="1"/>
    <n v="16.483516483516482"/>
    <x v="0"/>
    <s v="television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5T21:48:41"/>
    <x v="1858"/>
    <b v="0"/>
    <n v="182"/>
    <b v="1"/>
    <s v="film &amp; video/television"/>
    <n v="1.0874800874800874"/>
    <n v="33.19532967032967"/>
    <x v="0"/>
    <s v="television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0:28:49"/>
    <x v="1859"/>
    <b v="0"/>
    <n v="182"/>
    <b v="1"/>
    <s v="film &amp; video/television"/>
    <n v="1.3183333333333334"/>
    <n v="21.73076923076923"/>
    <x v="0"/>
    <s v="television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09:01:24"/>
    <x v="1860"/>
    <b v="0"/>
    <n v="182"/>
    <b v="1"/>
    <s v="film &amp; video/television"/>
    <n v="1.3346666666666667"/>
    <n v="5.5"/>
    <x v="0"/>
    <s v="televisio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5T23:12:21"/>
    <x v="1861"/>
    <b v="0"/>
    <n v="182"/>
    <b v="1"/>
    <s v="film &amp; video/television"/>
    <n v="0"/>
    <n v="0"/>
    <x v="0"/>
    <s v="televisio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7T23:30:00"/>
    <x v="1862"/>
    <b v="0"/>
    <n v="182"/>
    <b v="1"/>
    <s v="film &amp; video/television"/>
    <n v="8.0833333333333326E-2"/>
    <n v="7.9945054945054945"/>
    <x v="0"/>
    <s v="televisio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1:08:05"/>
    <x v="1863"/>
    <b v="0"/>
    <n v="182"/>
    <b v="1"/>
    <s v="film &amp; video/television"/>
    <n v="4.0000000000000001E-3"/>
    <n v="5.4945054945054944E-2"/>
    <x v="0"/>
    <s v="televisio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09:11:40"/>
    <x v="1864"/>
    <b v="0"/>
    <n v="182"/>
    <b v="1"/>
    <s v="film &amp; video/television"/>
    <n v="0.42892307692307691"/>
    <n v="15.318681318681319"/>
    <x v="0"/>
    <s v="television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1:49:07"/>
    <x v="1865"/>
    <b v="0"/>
    <n v="182"/>
    <b v="1"/>
    <s v="film &amp; video/television"/>
    <n v="3.6363636363636364E-5"/>
    <n v="2.197802197802198E-2"/>
    <x v="0"/>
    <s v="television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2-28T20:00:00"/>
    <x v="1866"/>
    <b v="0"/>
    <n v="182"/>
    <b v="1"/>
    <s v="film &amp; video/television"/>
    <n v="5.0000000000000001E-3"/>
    <n v="0.68681318681318682"/>
    <x v="0"/>
    <s v="televisio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14:11:52"/>
    <x v="1867"/>
    <b v="0"/>
    <n v="182"/>
    <b v="1"/>
    <s v="film &amp; video/television"/>
    <n v="5.0000000000000001E-4"/>
    <n v="5.4945054945054944E-2"/>
    <x v="0"/>
    <s v="television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4T23:59:00"/>
    <x v="1868"/>
    <b v="0"/>
    <n v="182"/>
    <b v="1"/>
    <s v="film &amp; video/television"/>
    <n v="4.8680000000000001E-2"/>
    <n v="6.686813186813187"/>
    <x v="0"/>
    <s v="television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3T16:04:09"/>
    <x v="1869"/>
    <b v="0"/>
    <n v="182"/>
    <b v="1"/>
    <s v="film &amp; video/television"/>
    <n v="0"/>
    <n v="0"/>
    <x v="0"/>
    <s v="television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0T20:17:00"/>
    <x v="1870"/>
    <b v="0"/>
    <n v="182"/>
    <b v="1"/>
    <s v="film &amp; video/television"/>
    <n v="0.10314285714285715"/>
    <n v="1.9835164835164836"/>
    <x v="0"/>
    <s v="televisio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1:48:21"/>
    <x v="1871"/>
    <b v="0"/>
    <n v="182"/>
    <b v="1"/>
    <s v="film &amp; video/television"/>
    <n v="0.7178461538461538"/>
    <n v="25.637362637362639"/>
    <x v="0"/>
    <s v="television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29T19:06:42"/>
    <x v="1872"/>
    <b v="0"/>
    <n v="182"/>
    <b v="1"/>
    <s v="film &amp; video/television"/>
    <n v="1.06E-2"/>
    <n v="1.1648351648351649"/>
    <x v="0"/>
    <s v="television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08:45:00"/>
    <x v="1873"/>
    <b v="0"/>
    <n v="182"/>
    <b v="1"/>
    <s v="film &amp; video/television"/>
    <n v="4.4999999999999997E-3"/>
    <n v="0.19780219780219779"/>
    <x v="0"/>
    <s v="televisio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15:15:33"/>
    <x v="1874"/>
    <b v="0"/>
    <n v="182"/>
    <b v="1"/>
    <s v="film &amp; video/television"/>
    <n v="1.6249999999999999E-4"/>
    <n v="0.14285714285714285"/>
    <x v="0"/>
    <s v="televisio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13:35:08"/>
    <x v="1875"/>
    <b v="0"/>
    <n v="182"/>
    <b v="1"/>
    <s v="film &amp; video/television"/>
    <n v="5.1000000000000004E-3"/>
    <n v="0.28021978021978022"/>
    <x v="0"/>
    <s v="televisio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5T22:50:05"/>
    <x v="1876"/>
    <b v="0"/>
    <n v="182"/>
    <b v="1"/>
    <s v="film &amp; video/television"/>
    <n v="0"/>
    <n v="0"/>
    <x v="0"/>
    <s v="television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2-28T16:42:05"/>
    <x v="1877"/>
    <b v="0"/>
    <n v="182"/>
    <b v="1"/>
    <s v="film &amp; video/television"/>
    <n v="0"/>
    <n v="0"/>
    <x v="0"/>
    <s v="televisio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2T16:12:35"/>
    <x v="1878"/>
    <b v="0"/>
    <n v="182"/>
    <b v="1"/>
    <s v="film &amp; video/television"/>
    <n v="0"/>
    <n v="0"/>
    <x v="0"/>
    <s v="television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06:35:29"/>
    <x v="1879"/>
    <b v="0"/>
    <n v="182"/>
    <b v="1"/>
    <s v="film &amp; video/television"/>
    <n v="1.1999999999999999E-3"/>
    <n v="3.2967032967032968E-2"/>
    <x v="0"/>
    <s v="television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04:36:20"/>
    <x v="1880"/>
    <b v="0"/>
    <n v="182"/>
    <b v="1"/>
    <s v="film &amp; video/television"/>
    <n v="0.20080000000000001"/>
    <n v="5.5164835164835164"/>
    <x v="0"/>
    <s v="television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09T18:39:49"/>
    <x v="1881"/>
    <b v="0"/>
    <n v="182"/>
    <b v="1"/>
    <s v="film &amp; video/television"/>
    <n v="1.726845"/>
    <n v="18.976318681318681"/>
    <x v="0"/>
    <s v="television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15:48:00"/>
    <x v="1882"/>
    <b v="0"/>
    <n v="182"/>
    <b v="1"/>
    <s v="film &amp; video/television"/>
    <n v="1.008955223880597"/>
    <n v="18.571428571428573"/>
    <x v="0"/>
    <s v="televis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13:45:08"/>
    <x v="1883"/>
    <b v="0"/>
    <n v="182"/>
    <b v="1"/>
    <s v="film &amp; video/television"/>
    <n v="1.0480480480480481"/>
    <n v="5.7527472527472527"/>
    <x v="0"/>
    <s v="television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04:00:00"/>
    <x v="1884"/>
    <b v="0"/>
    <n v="182"/>
    <b v="1"/>
    <s v="film &amp; video/television"/>
    <n v="1.351"/>
    <n v="7.4230769230769234"/>
    <x v="0"/>
    <s v="televis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14:00:00"/>
    <x v="1885"/>
    <b v="0"/>
    <n v="182"/>
    <b v="1"/>
    <s v="film &amp; video/television"/>
    <n v="1.1632786885245903"/>
    <n v="29.241758241758241"/>
    <x v="0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14:45:38"/>
    <x v="1886"/>
    <b v="0"/>
    <n v="182"/>
    <b v="1"/>
    <s v="film &amp; video/television"/>
    <n v="1.0208333333333333"/>
    <n v="6.7307692307692308"/>
    <x v="0"/>
    <s v="televis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13:30:00"/>
    <x v="1887"/>
    <b v="0"/>
    <n v="182"/>
    <b v="1"/>
    <s v="film &amp; video/television"/>
    <n v="1.1116666666666666"/>
    <n v="18.324175824175825"/>
    <x v="0"/>
    <s v="televis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31T20:59:00"/>
    <x v="1888"/>
    <b v="0"/>
    <n v="182"/>
    <b v="1"/>
    <s v="film &amp; video/television"/>
    <n v="1.6608000000000001"/>
    <n v="22.813186813186814"/>
    <x v="0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0:02:26"/>
    <x v="1889"/>
    <b v="0"/>
    <n v="182"/>
    <b v="1"/>
    <s v="film &amp; video/television"/>
    <n v="1.0660000000000001"/>
    <n v="11.714285714285714"/>
    <x v="0"/>
    <s v="televisio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0:52:08"/>
    <x v="1890"/>
    <b v="0"/>
    <n v="182"/>
    <b v="1"/>
    <s v="film &amp; video/television"/>
    <n v="1.4458441666666668"/>
    <n v="95.330384615384617"/>
    <x v="0"/>
    <s v="televis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1T22:00:00"/>
    <x v="1891"/>
    <b v="0"/>
    <n v="182"/>
    <b v="1"/>
    <s v="film &amp; video/television"/>
    <n v="1.0555000000000001"/>
    <n v="57.994505494505496"/>
    <x v="0"/>
    <s v="televisio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07:18:01"/>
    <x v="1892"/>
    <b v="0"/>
    <n v="182"/>
    <b v="1"/>
    <s v="film &amp; video/television"/>
    <n v="1.3660000000000001"/>
    <n v="3.7527472527472527"/>
    <x v="0"/>
    <s v="television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5T19:59:00"/>
    <x v="1893"/>
    <b v="0"/>
    <n v="182"/>
    <b v="1"/>
    <s v="film &amp; video/television"/>
    <n v="1.04"/>
    <n v="14.285714285714286"/>
    <x v="0"/>
    <s v="television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13:43:03"/>
    <x v="1894"/>
    <b v="0"/>
    <n v="182"/>
    <b v="1"/>
    <s v="film &amp; video/television"/>
    <n v="1.145"/>
    <n v="6.2912087912087911"/>
    <x v="0"/>
    <s v="televisio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09:55:22"/>
    <x v="1895"/>
    <b v="0"/>
    <n v="182"/>
    <b v="1"/>
    <s v="film &amp; video/television"/>
    <n v="1.0171957671957672"/>
    <n v="50.703296703296701"/>
    <x v="0"/>
    <s v="television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09:02:45"/>
    <x v="1896"/>
    <b v="0"/>
    <n v="182"/>
    <b v="1"/>
    <s v="film &amp; video/television"/>
    <n v="1.2394678492239468"/>
    <n v="3.0714285714285716"/>
    <x v="0"/>
    <s v="television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13:00:00"/>
    <x v="1897"/>
    <b v="0"/>
    <n v="182"/>
    <b v="1"/>
    <s v="film &amp; video/television"/>
    <n v="1.0245669291338582"/>
    <n v="35.747252747252745"/>
    <x v="0"/>
    <s v="television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0:00:00"/>
    <x v="1898"/>
    <b v="0"/>
    <n v="182"/>
    <b v="1"/>
    <s v="film &amp; video/television"/>
    <n v="1.4450000000000001"/>
    <n v="7.9395604395604398"/>
    <x v="0"/>
    <s v="television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13:36:06"/>
    <x v="1899"/>
    <b v="0"/>
    <n v="182"/>
    <b v="1"/>
    <s v="film &amp; video/television"/>
    <n v="1.3333333333333333"/>
    <n v="6.5934065934065931"/>
    <x v="0"/>
    <s v="televis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1:59:00"/>
    <x v="1900"/>
    <b v="0"/>
    <n v="182"/>
    <b v="1"/>
    <s v="film &amp; video/television"/>
    <n v="1.0936440000000001"/>
    <n v="15.022582417582418"/>
    <x v="0"/>
    <s v="televis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05:00:00"/>
    <x v="1901"/>
    <b v="0"/>
    <n v="182"/>
    <b v="1"/>
    <s v="film &amp; video/television"/>
    <n v="2.696969696969697E-2"/>
    <n v="14.67032967032967"/>
    <x v="0"/>
    <s v="television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0:57:27"/>
    <x v="1902"/>
    <b v="0"/>
    <n v="182"/>
    <b v="1"/>
    <s v="film &amp; video/television"/>
    <n v="1.2E-2"/>
    <n v="6.5934065934065936E-2"/>
    <x v="0"/>
    <s v="television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0:29:51"/>
    <x v="1903"/>
    <b v="0"/>
    <n v="182"/>
    <b v="1"/>
    <s v="film &amp; video/television"/>
    <n v="0.46600000000000003"/>
    <n v="7.6813186813186816"/>
    <x v="0"/>
    <s v="television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08:27:01"/>
    <x v="1904"/>
    <b v="0"/>
    <n v="182"/>
    <b v="1"/>
    <s v="film &amp; video/television"/>
    <n v="1E-3"/>
    <n v="0.27472527472527475"/>
    <x v="0"/>
    <s v="televisio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14:13:14"/>
    <x v="1905"/>
    <b v="0"/>
    <n v="182"/>
    <b v="1"/>
    <s v="film &amp; video/television"/>
    <n v="1.6800000000000001E-3"/>
    <n v="0.23076923076923078"/>
    <x v="0"/>
    <s v="television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08:06:23"/>
    <x v="1906"/>
    <b v="0"/>
    <n v="182"/>
    <b v="1"/>
    <s v="film &amp; video/television"/>
    <n v="0.42759999999999998"/>
    <n v="117.47252747252747"/>
    <x v="0"/>
    <s v="television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06:05:25"/>
    <x v="1907"/>
    <b v="0"/>
    <n v="182"/>
    <b v="1"/>
    <s v="film &amp; video/television"/>
    <n v="2.8333333333333335E-3"/>
    <n v="0.46703296703296704"/>
    <x v="0"/>
    <s v="television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14:01:40"/>
    <x v="1908"/>
    <b v="0"/>
    <n v="182"/>
    <b v="1"/>
    <s v="film &amp; video/television"/>
    <n v="1.7319999999999999E-2"/>
    <n v="2.3791208791208791"/>
    <x v="0"/>
    <s v="television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02:17:59"/>
    <x v="1909"/>
    <b v="0"/>
    <n v="182"/>
    <b v="1"/>
    <s v="film &amp; video/television"/>
    <n v="0.14111428571428572"/>
    <n v="27.137362637362639"/>
    <x v="0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14:45:00"/>
    <x v="1910"/>
    <b v="0"/>
    <n v="182"/>
    <b v="1"/>
    <s v="film &amp; video/television"/>
    <n v="0.39395294117647056"/>
    <n v="183.98901098901098"/>
    <x v="0"/>
    <s v="television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8T16:48:54"/>
    <x v="1911"/>
    <b v="0"/>
    <n v="182"/>
    <b v="1"/>
    <s v="film &amp; video/television"/>
    <n v="2.3529411764705883E-4"/>
    <n v="5.4945054945054944E-2"/>
    <x v="0"/>
    <s v="television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3T21:26:00"/>
    <x v="1912"/>
    <b v="0"/>
    <n v="182"/>
    <b v="1"/>
    <s v="film &amp; video/television"/>
    <n v="0.59299999999999997"/>
    <n v="16.291208791208792"/>
    <x v="0"/>
    <s v="television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04:16:18"/>
    <x v="1913"/>
    <b v="0"/>
    <n v="182"/>
    <b v="1"/>
    <s v="film &amp; video/television"/>
    <n v="1.3270833333333334E-2"/>
    <n v="3.5"/>
    <x v="0"/>
    <s v="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31T19:59:00"/>
    <x v="1914"/>
    <b v="0"/>
    <n v="182"/>
    <b v="1"/>
    <s v="film &amp; video/television"/>
    <n v="9.0090090090090086E-2"/>
    <n v="0.32967032967032966"/>
    <x v="0"/>
    <s v="television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1T17:10:22"/>
    <x v="1915"/>
    <b v="0"/>
    <n v="182"/>
    <b v="1"/>
    <s v="film &amp; video/television"/>
    <n v="1.6E-2"/>
    <n v="4.3956043956043959E-2"/>
    <x v="0"/>
    <s v="television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0:12:55"/>
    <x v="1916"/>
    <b v="0"/>
    <n v="182"/>
    <b v="1"/>
    <s v="film &amp; video/television"/>
    <n v="5.1000000000000004E-3"/>
    <n v="0.56043956043956045"/>
    <x v="0"/>
    <s v="television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09T22:28:53"/>
    <x v="1917"/>
    <b v="0"/>
    <n v="182"/>
    <b v="1"/>
    <s v="film &amp; video/television"/>
    <n v="0.52570512820512816"/>
    <n v="1126.5109890109891"/>
    <x v="0"/>
    <s v="televisio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0:57:31"/>
    <x v="1918"/>
    <b v="0"/>
    <n v="182"/>
    <b v="1"/>
    <s v="film &amp; video/television"/>
    <n v="1.04E-2"/>
    <n v="1.4285714285714286"/>
    <x v="0"/>
    <s v="televis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13:00:49"/>
    <x v="1919"/>
    <b v="0"/>
    <n v="182"/>
    <b v="1"/>
    <s v="film &amp; video/television"/>
    <n v="0.47399999999999998"/>
    <n v="1.3021978021978022"/>
    <x v="0"/>
    <s v="television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15:00:00"/>
    <x v="1920"/>
    <b v="0"/>
    <n v="182"/>
    <b v="1"/>
    <s v="film &amp; video/television"/>
    <n v="0.43030000000000002"/>
    <n v="23.642857142857142"/>
    <x v="0"/>
    <s v="television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3T21:19:03"/>
    <x v="1921"/>
    <b v="0"/>
    <n v="182"/>
    <b v="1"/>
    <s v="film &amp; video/television"/>
    <n v="1.3680000000000001"/>
    <n v="11.274725274725276"/>
    <x v="0"/>
    <s v="televisio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1T22:08:27"/>
    <x v="1922"/>
    <b v="0"/>
    <n v="182"/>
    <b v="1"/>
    <s v="film &amp; video/television"/>
    <n v="1.1555"/>
    <n v="12.697802197802197"/>
    <x v="0"/>
    <s v="television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6T20:59:00"/>
    <x v="1923"/>
    <b v="0"/>
    <n v="182"/>
    <b v="1"/>
    <s v="film &amp; video/television"/>
    <n v="2.4079999999999999"/>
    <n v="1.6538461538461537"/>
    <x v="0"/>
    <s v="televis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1:33:00"/>
    <x v="1924"/>
    <b v="0"/>
    <n v="182"/>
    <b v="1"/>
    <s v="film &amp; video/television"/>
    <n v="1.1439999999999999"/>
    <n v="18.857142857142858"/>
    <x v="0"/>
    <s v="televis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0T16:00:00"/>
    <x v="1925"/>
    <b v="0"/>
    <n v="182"/>
    <b v="1"/>
    <s v="film &amp; video/television"/>
    <n v="1.1033333333333333"/>
    <n v="9.0934065934065931"/>
    <x v="0"/>
    <s v="televis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1T16:26:00"/>
    <x v="1926"/>
    <b v="0"/>
    <n v="182"/>
    <b v="1"/>
    <s v="film &amp; video/television"/>
    <n v="1.9537933333333333"/>
    <n v="16.102692307692308"/>
    <x v="0"/>
    <s v="television"/>
  </r>
  <r>
    <n v="1927"/>
    <s v="GBS Detroit Presents Hampshire"/>
    <s v="Hampshire is headed to GBS Detroit."/>
    <n v="600"/>
    <n v="620"/>
    <x v="0"/>
    <s v="US"/>
    <s v="USD"/>
    <n v="1331182740"/>
    <n v="1329856839"/>
    <d v="2012-03-07T20:59:00"/>
    <x v="1927"/>
    <b v="0"/>
    <n v="182"/>
    <b v="1"/>
    <s v="film &amp; video/television"/>
    <n v="1.0333333333333334"/>
    <n v="3.4065934065934065"/>
    <x v="0"/>
    <s v="television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07:33:14"/>
    <x v="1928"/>
    <b v="0"/>
    <n v="182"/>
    <b v="1"/>
    <s v="film &amp; video/television"/>
    <n v="1.031372549019608"/>
    <n v="14.450549450549451"/>
    <x v="0"/>
    <s v="television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4T16:31:06"/>
    <x v="1929"/>
    <b v="0"/>
    <n v="182"/>
    <b v="1"/>
    <s v="film &amp; video/television"/>
    <n v="1.003125"/>
    <n v="17.637362637362639"/>
    <x v="0"/>
    <s v="television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05:24:42"/>
    <x v="1930"/>
    <b v="0"/>
    <n v="182"/>
    <b v="1"/>
    <s v="film &amp; video/television"/>
    <n v="1.27"/>
    <n v="6.9780219780219781"/>
    <x v="0"/>
    <s v="television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1T19:30:00"/>
    <x v="1931"/>
    <b v="0"/>
    <n v="182"/>
    <b v="1"/>
    <s v="film &amp; video/television"/>
    <n v="1.20601"/>
    <n v="13.252857142857144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1:26:13"/>
    <x v="1932"/>
    <b v="0"/>
    <n v="182"/>
    <b v="1"/>
    <s v="film &amp; video/television"/>
    <n v="1.0699047619047619"/>
    <n v="30.862637362637361"/>
    <x v="0"/>
    <s v="televisio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6T19:08:27"/>
    <x v="1933"/>
    <b v="0"/>
    <n v="182"/>
    <b v="1"/>
    <s v="film &amp; video/television"/>
    <n v="1.7243333333333333"/>
    <n v="56.846153846153847"/>
    <x v="0"/>
    <s v="television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4T21:00:00"/>
    <x v="1934"/>
    <b v="0"/>
    <n v="182"/>
    <b v="1"/>
    <s v="film &amp; video/television"/>
    <n v="1.2362"/>
    <n v="33.96153846153846"/>
    <x v="0"/>
    <s v="television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0T20:59:00"/>
    <x v="1935"/>
    <b v="0"/>
    <n v="182"/>
    <b v="1"/>
    <s v="film &amp; video/television"/>
    <n v="1.0840000000000001"/>
    <n v="14.890109890109891"/>
    <x v="0"/>
    <s v="television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5T21:59:00"/>
    <x v="1936"/>
    <b v="0"/>
    <n v="182"/>
    <b v="1"/>
    <s v="film &amp; video/television"/>
    <n v="1.1652013333333333"/>
    <n v="48.01653846153846"/>
    <x v="0"/>
    <s v="televis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4T19:59:00"/>
    <x v="1937"/>
    <b v="0"/>
    <n v="182"/>
    <b v="1"/>
    <s v="film &amp; video/television"/>
    <n v="1.8724499999999999"/>
    <n v="6.1729120879120885"/>
    <x v="0"/>
    <s v="televisio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1T21:00:00"/>
    <x v="1938"/>
    <b v="0"/>
    <n v="182"/>
    <b v="1"/>
    <s v="film &amp; video/television"/>
    <n v="1.1593333333333333"/>
    <n v="95.549450549450555"/>
    <x v="0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14:38:28"/>
    <x v="1939"/>
    <b v="0"/>
    <n v="182"/>
    <b v="1"/>
    <s v="film &amp; video/television"/>
    <n v="1.107"/>
    <n v="60.824175824175825"/>
    <x v="0"/>
    <s v="television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4T19:59:00"/>
    <x v="1940"/>
    <b v="0"/>
    <n v="182"/>
    <b v="1"/>
    <s v="film &amp; video/television"/>
    <n v="1.7092307692307693"/>
    <n v="6.104395604395604"/>
    <x v="0"/>
    <s v="televis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4T22:58:51"/>
    <x v="1941"/>
    <b v="0"/>
    <n v="182"/>
    <b v="1"/>
    <s v="film &amp; video/television"/>
    <n v="1.2611835600000001"/>
    <n v="1732.395"/>
    <x v="0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1:52:20"/>
    <x v="1942"/>
    <b v="0"/>
    <n v="182"/>
    <b v="1"/>
    <s v="film &amp; video/television"/>
    <n v="1.3844033333333334"/>
    <n v="45.639670329670331"/>
    <x v="0"/>
    <s v="televis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0T22:28:36"/>
    <x v="1943"/>
    <b v="0"/>
    <n v="182"/>
    <b v="1"/>
    <s v="film &amp; video/television"/>
    <n v="17.052499999999998"/>
    <n v="936.95054945054949"/>
    <x v="0"/>
    <s v="televisio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06:01:30"/>
    <x v="1944"/>
    <b v="0"/>
    <n v="182"/>
    <b v="1"/>
    <s v="film &amp; video/television"/>
    <n v="7.8805550000000002"/>
    <n v="1731.99010989011"/>
    <x v="0"/>
    <s v="television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1T22:02:38"/>
    <x v="1945"/>
    <b v="0"/>
    <n v="182"/>
    <b v="1"/>
    <s v="film &amp; video/television"/>
    <n v="3.4801799999999998"/>
    <n v="1912.1868131868132"/>
    <x v="0"/>
    <s v="televisio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19T18:36:01"/>
    <x v="1946"/>
    <b v="0"/>
    <n v="182"/>
    <b v="1"/>
    <s v="film &amp; video/television"/>
    <n v="1.4974666666666667"/>
    <n v="61.708791208791212"/>
    <x v="0"/>
    <s v="television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2T21:59:00"/>
    <x v="1947"/>
    <b v="0"/>
    <n v="182"/>
    <b v="1"/>
    <s v="film &amp; video/television"/>
    <n v="1.0063375000000001"/>
    <n v="4.423461538461539"/>
    <x v="0"/>
    <s v="television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09:02:00"/>
    <x v="1948"/>
    <b v="0"/>
    <n v="182"/>
    <b v="1"/>
    <s v="film &amp; video/television"/>
    <n v="8.0021100000000001"/>
    <n v="4396.7637362637361"/>
    <x v="0"/>
    <s v="television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02:09:11"/>
    <x v="1949"/>
    <b v="0"/>
    <n v="182"/>
    <b v="1"/>
    <s v="film &amp; video/television"/>
    <n v="1.0600260000000001"/>
    <n v="291.21593406593411"/>
    <x v="0"/>
    <s v="televisio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1T20:21:13"/>
    <x v="1950"/>
    <b v="0"/>
    <n v="182"/>
    <b v="1"/>
    <s v="film &amp; video/television"/>
    <n v="2.0051866666666669"/>
    <n v="528.84043956043956"/>
    <x v="0"/>
    <s v="televis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03:05:37"/>
    <x v="1951"/>
    <b v="0"/>
    <n v="182"/>
    <b v="1"/>
    <s v="film &amp; video/television"/>
    <n v="2.1244399999999999"/>
    <n v="583.63736263736268"/>
    <x v="0"/>
    <s v="television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06:33:35"/>
    <x v="1952"/>
    <b v="0"/>
    <n v="182"/>
    <b v="1"/>
    <s v="film &amp; video/television"/>
    <n v="1.9847237142857144"/>
    <n v="381.67763736263737"/>
    <x v="0"/>
    <s v="television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1T19:00:00"/>
    <x v="1953"/>
    <b v="0"/>
    <n v="182"/>
    <b v="1"/>
    <s v="film &amp; video/television"/>
    <n v="2.2594666666666665"/>
    <n v="186.21978021978023"/>
    <x v="0"/>
    <s v="television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1T21:00:00"/>
    <x v="1954"/>
    <b v="0"/>
    <n v="182"/>
    <b v="1"/>
    <s v="film &amp; video/television"/>
    <n v="6.9894800000000004"/>
    <n v="1920.1868131868132"/>
    <x v="0"/>
    <s v="televisio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1:00:00"/>
    <x v="1955"/>
    <b v="0"/>
    <n v="182"/>
    <b v="1"/>
    <s v="film &amp; video/television"/>
    <n v="3.9859528571428569"/>
    <n v="919.83527472527464"/>
    <x v="0"/>
    <s v="television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13:10:05"/>
    <x v="1956"/>
    <b v="0"/>
    <n v="182"/>
    <b v="1"/>
    <s v="film &amp; video/television"/>
    <n v="2.9403333333333332"/>
    <n v="969.34065934065939"/>
    <x v="0"/>
    <s v="television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6T18:21:53"/>
    <x v="1957"/>
    <b v="0"/>
    <n v="182"/>
    <b v="1"/>
    <s v="film &amp; video/television"/>
    <n v="1.6750470000000002"/>
    <n v="276.10664835164835"/>
    <x v="0"/>
    <s v="televis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14:42:41"/>
    <x v="1958"/>
    <b v="0"/>
    <n v="182"/>
    <b v="1"/>
    <s v="film &amp; video/television"/>
    <n v="14.355717142857143"/>
    <n v="552.14296703296702"/>
    <x v="0"/>
    <s v="television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9-30T16:00:00"/>
    <x v="1959"/>
    <b v="0"/>
    <n v="182"/>
    <b v="1"/>
    <s v="film &amp; video/television"/>
    <n v="1.5673440000000001"/>
    <n v="86.117802197802206"/>
    <x v="0"/>
    <s v="television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0:42:21"/>
    <x v="1960"/>
    <b v="0"/>
    <n v="182"/>
    <b v="1"/>
    <s v="film &amp; video/television"/>
    <n v="1.1790285714285715"/>
    <n v="453.47252747252747"/>
    <x v="0"/>
    <s v="television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5T19:59:00"/>
    <x v="1961"/>
    <b v="0"/>
    <n v="182"/>
    <b v="1"/>
    <s v="film &amp; video/television"/>
    <n v="11.053811999999999"/>
    <n v="607.3523076923077"/>
    <x v="0"/>
    <s v="television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0:43:56"/>
    <x v="1962"/>
    <b v="0"/>
    <n v="182"/>
    <b v="1"/>
    <s v="film &amp; video/television"/>
    <n v="1.9292499999999999"/>
    <n v="106.00274725274726"/>
    <x v="0"/>
    <s v="television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02:18:54"/>
    <x v="1963"/>
    <b v="0"/>
    <n v="182"/>
    <b v="1"/>
    <s v="film &amp; video/television"/>
    <n v="1.268842105263158"/>
    <n v="132.46153846153845"/>
    <x v="0"/>
    <s v="television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1T22:32:52"/>
    <x v="1964"/>
    <b v="0"/>
    <n v="182"/>
    <b v="1"/>
    <s v="film &amp; video/television"/>
    <n v="2.5957748878923765"/>
    <n v="1272.214945054945"/>
    <x v="0"/>
    <s v="televis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1T17:00:00"/>
    <x v="1965"/>
    <b v="0"/>
    <n v="182"/>
    <b v="1"/>
    <s v="film &amp; video/television"/>
    <n v="2.6227999999999998"/>
    <n v="72.054945054945051"/>
    <x v="0"/>
    <s v="television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04:58:18"/>
    <x v="1966"/>
    <b v="0"/>
    <n v="182"/>
    <b v="1"/>
    <s v="film &amp; video/television"/>
    <n v="2.0674309000000002"/>
    <n v="1135.951043956044"/>
    <x v="0"/>
    <s v="television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07:55:29"/>
    <x v="1967"/>
    <b v="0"/>
    <n v="182"/>
    <b v="1"/>
    <s v="film &amp; video/television"/>
    <n v="3.7012999999999998"/>
    <n v="406.73626373626371"/>
    <x v="0"/>
    <s v="television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07:05:15"/>
    <x v="1968"/>
    <b v="0"/>
    <n v="182"/>
    <b v="1"/>
    <s v="film &amp; video/television"/>
    <n v="2.8496600000000001"/>
    <n v="782.87362637362639"/>
    <x v="0"/>
    <s v="television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1:01:08"/>
    <x v="1969"/>
    <b v="0"/>
    <n v="182"/>
    <b v="1"/>
    <s v="film &amp; video/television"/>
    <n v="5.7907999999999999"/>
    <n v="636.35164835164835"/>
    <x v="0"/>
    <s v="television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19T19:38:21"/>
    <x v="1970"/>
    <b v="0"/>
    <n v="182"/>
    <b v="1"/>
    <s v="film &amp; video/television"/>
    <n v="11.318"/>
    <n v="310.93406593406593"/>
    <x v="0"/>
    <s v="television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4T20:00:00"/>
    <x v="1971"/>
    <b v="0"/>
    <n v="182"/>
    <b v="1"/>
    <s v="film &amp; video/television"/>
    <n v="2.6302771750000002"/>
    <n v="5780.8289560439571"/>
    <x v="0"/>
    <s v="televis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7T17:17:24"/>
    <x v="1972"/>
    <b v="0"/>
    <n v="182"/>
    <b v="1"/>
    <s v="film &amp; video/television"/>
    <n v="6.7447999999999997"/>
    <n v="92.64835164835165"/>
    <x v="0"/>
    <s v="television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5T23:00:00"/>
    <x v="1973"/>
    <b v="0"/>
    <n v="182"/>
    <b v="1"/>
    <s v="film &amp; video/television"/>
    <n v="2.5683081313131315"/>
    <n v="2794.0934615384617"/>
    <x v="0"/>
    <s v="televis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0:01:09"/>
    <x v="1974"/>
    <b v="0"/>
    <n v="182"/>
    <b v="1"/>
    <s v="film &amp; video/television"/>
    <n v="3.7549600000000001"/>
    <n v="412.63296703296703"/>
    <x v="0"/>
    <s v="televisio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0:07:31"/>
    <x v="1975"/>
    <b v="0"/>
    <n v="182"/>
    <b v="1"/>
    <s v="film &amp; video/television"/>
    <n v="2.0870837499999997"/>
    <n v="183.47989010989008"/>
    <x v="0"/>
    <s v="television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13:35:25"/>
    <x v="1976"/>
    <b v="0"/>
    <n v="182"/>
    <b v="1"/>
    <s v="film &amp; video/television"/>
    <n v="3.4660000000000002"/>
    <n v="76.175824175824175"/>
    <x v="0"/>
    <s v="televisio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8T23:59:00"/>
    <x v="1977"/>
    <b v="0"/>
    <n v="182"/>
    <b v="1"/>
    <s v="film &amp; video/television"/>
    <n v="4.0232999999999999"/>
    <n v="1105.3021978021977"/>
    <x v="0"/>
    <s v="television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1T23:00:00"/>
    <x v="1978"/>
    <b v="0"/>
    <n v="182"/>
    <b v="1"/>
    <s v="film &amp; video/television"/>
    <n v="10.2684514"/>
    <n v="2821.0031318681317"/>
    <x v="0"/>
    <s v="television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8T20:59:00"/>
    <x v="1979"/>
    <b v="0"/>
    <n v="182"/>
    <b v="1"/>
    <s v="film &amp; video/television"/>
    <n v="1.14901155"/>
    <n v="1262.650054945055"/>
    <x v="0"/>
    <s v="television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04:01:02"/>
    <x v="1980"/>
    <b v="0"/>
    <n v="182"/>
    <b v="1"/>
    <s v="film &amp; video/television"/>
    <n v="3.5482402000000004"/>
    <n v="974.79126373626377"/>
    <x v="0"/>
    <s v="television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09:24:25"/>
    <x v="1981"/>
    <b v="0"/>
    <n v="182"/>
    <b v="1"/>
    <s v="film &amp; video/television"/>
    <n v="5.0799999999999998E-2"/>
    <n v="2.0934065934065935"/>
    <x v="0"/>
    <s v="televisio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07:04:47"/>
    <x v="1982"/>
    <b v="0"/>
    <n v="182"/>
    <b v="1"/>
    <s v="film &amp; video/television"/>
    <n v="0"/>
    <n v="0"/>
    <x v="0"/>
    <s v="television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1T23:00:00"/>
    <x v="1983"/>
    <b v="0"/>
    <n v="182"/>
    <b v="1"/>
    <s v="film &amp; video/television"/>
    <n v="4.2999999999999997E-2"/>
    <n v="7.7967032967032965"/>
    <x v="0"/>
    <s v="television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1:58:01"/>
    <x v="1984"/>
    <b v="0"/>
    <n v="182"/>
    <b v="1"/>
    <s v="film &amp; video/television"/>
    <n v="0.21146666666666666"/>
    <n v="17.428571428571427"/>
    <x v="0"/>
    <s v="television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15:00:00"/>
    <x v="1985"/>
    <b v="0"/>
    <n v="182"/>
    <b v="1"/>
    <s v="film &amp; video/television"/>
    <n v="3.1875000000000001E-2"/>
    <n v="0.28021978021978022"/>
    <x v="0"/>
    <s v="television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1:24:43"/>
    <x v="1986"/>
    <b v="0"/>
    <n v="182"/>
    <b v="1"/>
    <s v="film &amp; video/television"/>
    <n v="5.0000000000000001E-4"/>
    <n v="5.4945054945054949E-3"/>
    <x v="0"/>
    <s v="television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07:21:16"/>
    <x v="1987"/>
    <b v="0"/>
    <n v="182"/>
    <b v="1"/>
    <s v="film &amp; video/television"/>
    <n v="0.42472727272727273"/>
    <n v="12.835164835164836"/>
    <x v="0"/>
    <s v="television"/>
  </r>
  <r>
    <n v="1988"/>
    <s v="Phillip Michael Photography"/>
    <s v="Expressing art in an image!"/>
    <n v="6000"/>
    <n v="25"/>
    <x v="2"/>
    <s v="US"/>
    <s v="USD"/>
    <n v="1440094742"/>
    <n v="1437502742"/>
    <d v="2015-08-20T10:19:02"/>
    <x v="1988"/>
    <b v="0"/>
    <n v="182"/>
    <b v="1"/>
    <s v="film &amp; video/television"/>
    <n v="4.1666666666666666E-3"/>
    <n v="0.13736263736263737"/>
    <x v="0"/>
    <s v="television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08:20:08"/>
    <x v="1989"/>
    <b v="0"/>
    <n v="182"/>
    <b v="1"/>
    <s v="film &amp; video/television"/>
    <n v="0.01"/>
    <n v="0.27472527472527475"/>
    <x v="0"/>
    <s v="television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2T20:42:12"/>
    <x v="1990"/>
    <b v="0"/>
    <n v="182"/>
    <b v="1"/>
    <s v="film &amp; video/television"/>
    <n v="0.16966666666666666"/>
    <n v="2.7967032967032965"/>
    <x v="0"/>
    <s v="televisio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13:26:26"/>
    <x v="1991"/>
    <b v="0"/>
    <n v="182"/>
    <b v="1"/>
    <s v="film &amp; video/television"/>
    <n v="7.0000000000000007E-2"/>
    <n v="0.76923076923076927"/>
    <x v="0"/>
    <s v="televisio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7T19:26:31"/>
    <x v="1992"/>
    <b v="0"/>
    <n v="182"/>
    <b v="1"/>
    <s v="film &amp; video/television"/>
    <n v="1.3333333333333333E-3"/>
    <n v="1.098901098901099E-2"/>
    <x v="0"/>
    <s v="televisio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06:07:17"/>
    <x v="1993"/>
    <b v="0"/>
    <n v="182"/>
    <b v="1"/>
    <s v="film &amp; video/television"/>
    <n v="0"/>
    <n v="0"/>
    <x v="0"/>
    <s v="television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6T17:09:02"/>
    <x v="1994"/>
    <b v="0"/>
    <n v="182"/>
    <b v="1"/>
    <s v="film &amp; video/television"/>
    <n v="0"/>
    <n v="0"/>
    <x v="0"/>
    <s v="television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13:38:56"/>
    <x v="1995"/>
    <b v="0"/>
    <n v="182"/>
    <b v="1"/>
    <s v="film &amp; video/television"/>
    <n v="7.8E-2"/>
    <n v="0.42857142857142855"/>
    <x v="0"/>
    <s v="televisio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1:40:11"/>
    <x v="1996"/>
    <b v="0"/>
    <n v="182"/>
    <b v="1"/>
    <s v="film &amp; video/television"/>
    <n v="0"/>
    <n v="0"/>
    <x v="0"/>
    <s v="televisio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14:20:12"/>
    <x v="1997"/>
    <b v="0"/>
    <n v="182"/>
    <b v="1"/>
    <s v="film &amp; video/television"/>
    <n v="0"/>
    <n v="0"/>
    <x v="0"/>
    <s v="television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7-31T18:50:38"/>
    <x v="1998"/>
    <b v="0"/>
    <n v="182"/>
    <b v="1"/>
    <s v="film &amp; video/television"/>
    <n v="0.26200000000000001"/>
    <n v="3.598901098901099"/>
    <x v="0"/>
    <s v="televisio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04:35:08"/>
    <x v="1999"/>
    <b v="0"/>
    <n v="182"/>
    <b v="1"/>
    <s v="film &amp; video/television"/>
    <n v="7.6129032258064515E-3"/>
    <n v="1.2967032967032968"/>
    <x v="0"/>
    <s v="television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14:50:13"/>
    <x v="2000"/>
    <b v="0"/>
    <n v="182"/>
    <b v="1"/>
    <s v="film &amp; video/television"/>
    <n v="0.125"/>
    <n v="3.4340659340659339"/>
    <x v="0"/>
    <s v="televisio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12:00:00"/>
    <x v="2001"/>
    <b v="0"/>
    <n v="182"/>
    <b v="1"/>
    <s v="film &amp; video/television"/>
    <n v="3.8212909090909091"/>
    <n v="1154.7857142857142"/>
    <x v="0"/>
    <s v="televis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09:05:43"/>
    <x v="2002"/>
    <b v="0"/>
    <n v="182"/>
    <b v="1"/>
    <s v="film &amp; video/television"/>
    <n v="2.1679422000000002"/>
    <n v="595.58851648351651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15:00:00"/>
    <x v="2003"/>
    <b v="0"/>
    <n v="182"/>
    <b v="1"/>
    <s v="film &amp; video/television"/>
    <n v="3.12"/>
    <n v="8.5714285714285712"/>
    <x v="0"/>
    <s v="televisio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06:31:03"/>
    <x v="2004"/>
    <b v="0"/>
    <n v="182"/>
    <b v="1"/>
    <s v="film &amp; video/television"/>
    <n v="2.3442048"/>
    <n v="644.01230769230767"/>
    <x v="0"/>
    <s v="televisio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5T19:59:00"/>
    <x v="2005"/>
    <b v="0"/>
    <n v="182"/>
    <b v="1"/>
    <s v="film &amp; video/television"/>
    <n v="1.236801"/>
    <n v="203.86829670329669"/>
    <x v="0"/>
    <s v="television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05:00:45"/>
    <x v="2006"/>
    <b v="0"/>
    <n v="182"/>
    <b v="1"/>
    <s v="film &amp; video/television"/>
    <n v="2.4784000000000002"/>
    <n v="680.87912087912093"/>
    <x v="0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3T20:00:00"/>
    <x v="2007"/>
    <b v="0"/>
    <n v="182"/>
    <b v="1"/>
    <s v="film &amp; video/television"/>
    <n v="1.157092"/>
    <n v="63.576483516483513"/>
    <x v="0"/>
    <s v="televisio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06:30:22"/>
    <x v="2008"/>
    <b v="0"/>
    <n v="182"/>
    <b v="1"/>
    <s v="film &amp; video/television"/>
    <n v="1.1707484768810599"/>
    <n v="10.104395604395604"/>
    <x v="0"/>
    <s v="television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0:45:43"/>
    <x v="2009"/>
    <b v="0"/>
    <n v="182"/>
    <b v="1"/>
    <s v="film &amp; video/television"/>
    <n v="3.05158"/>
    <n v="838.34615384615381"/>
    <x v="0"/>
    <s v="television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15:54:51"/>
    <x v="2010"/>
    <b v="0"/>
    <n v="182"/>
    <b v="1"/>
    <s v="film &amp; video/television"/>
    <n v="3.2005299999999997"/>
    <n v="527.55989010989003"/>
    <x v="0"/>
    <s v="televis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15:00:00"/>
    <x v="2011"/>
    <b v="0"/>
    <n v="182"/>
    <b v="1"/>
    <s v="film &amp; video/television"/>
    <n v="8.1956399999999991"/>
    <n v="2251.5494505494507"/>
    <x v="0"/>
    <s v="television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1:44:01"/>
    <x v="2012"/>
    <b v="0"/>
    <n v="182"/>
    <b v="1"/>
    <s v="film &amp; video/television"/>
    <n v="2.3490000000000002"/>
    <n v="64.532967032967036"/>
    <x v="0"/>
    <s v="televisio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15:03:34"/>
    <x v="2013"/>
    <b v="0"/>
    <n v="182"/>
    <b v="1"/>
    <s v="film &amp; video/television"/>
    <n v="4.9491375"/>
    <n v="4350.8901098901097"/>
    <x v="0"/>
    <s v="television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4T20:08:59"/>
    <x v="2014"/>
    <b v="0"/>
    <n v="182"/>
    <b v="1"/>
    <s v="film &amp; video/television"/>
    <n v="78.137822333333332"/>
    <n v="12879.860824175823"/>
    <x v="0"/>
    <s v="television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13:02:43"/>
    <x v="2015"/>
    <b v="0"/>
    <n v="182"/>
    <b v="1"/>
    <s v="film &amp; video/television"/>
    <n v="1.1300013888888889"/>
    <n v="44.703351648351649"/>
    <x v="0"/>
    <s v="television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13:08:19"/>
    <x v="2016"/>
    <b v="0"/>
    <n v="182"/>
    <b v="1"/>
    <s v="film &amp; video/television"/>
    <n v="9.2154220000000002"/>
    <n v="506.34186813186813"/>
    <x v="0"/>
    <s v="televis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3T20:00:00"/>
    <x v="2017"/>
    <b v="0"/>
    <n v="182"/>
    <b v="1"/>
    <s v="film &amp; video/television"/>
    <n v="1.2510239999999999"/>
    <n v="171.84395604395604"/>
    <x v="0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0:46:49"/>
    <x v="2018"/>
    <b v="0"/>
    <n v="182"/>
    <b v="1"/>
    <s v="film &amp; video/television"/>
    <n v="1.0224343076923077"/>
    <n v="365.15510989010988"/>
    <x v="0"/>
    <s v="television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09:00:21"/>
    <x v="2019"/>
    <b v="0"/>
    <n v="182"/>
    <b v="1"/>
    <s v="film &amp; video/television"/>
    <n v="4.8490975000000001"/>
    <n v="1065.7357142857143"/>
    <x v="0"/>
    <s v="televis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15:04:00"/>
    <x v="2020"/>
    <b v="0"/>
    <n v="182"/>
    <b v="1"/>
    <s v="film &amp; video/television"/>
    <n v="1.9233333333333333"/>
    <n v="15.851648351648352"/>
    <x v="0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3T17:41:37"/>
    <x v="2021"/>
    <b v="0"/>
    <n v="182"/>
    <b v="1"/>
    <s v="film &amp; video/television"/>
    <n v="2.8109999999999999"/>
    <n v="77.22527472527473"/>
    <x v="0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05:39:32"/>
    <x v="2022"/>
    <b v="0"/>
    <n v="182"/>
    <b v="1"/>
    <s v="film &amp; video/television"/>
    <n v="1.2513700000000001"/>
    <n v="687.56593406593402"/>
    <x v="0"/>
    <s v="televis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02:05:53"/>
    <x v="2023"/>
    <b v="0"/>
    <n v="182"/>
    <b v="1"/>
    <s v="film &amp; video/television"/>
    <n v="1.61459"/>
    <n v="887.13736263736268"/>
    <x v="0"/>
    <s v="televisio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2T19:00:00"/>
    <x v="2024"/>
    <b v="0"/>
    <n v="182"/>
    <b v="1"/>
    <s v="film &amp; video/television"/>
    <n v="5.8535000000000004"/>
    <n v="128.64835164835165"/>
    <x v="0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0T20:25:46"/>
    <x v="2025"/>
    <b v="0"/>
    <n v="182"/>
    <b v="1"/>
    <s v="film &amp; video/television"/>
    <n v="2.0114999999999998"/>
    <n v="884.17582417582423"/>
    <x v="0"/>
    <s v="televisio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0T19:59:00"/>
    <x v="2026"/>
    <b v="0"/>
    <n v="182"/>
    <b v="1"/>
    <s v="film &amp; video/television"/>
    <n v="1.3348307999999998"/>
    <n v="183.35587912087911"/>
    <x v="0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0:31:59"/>
    <x v="2027"/>
    <b v="0"/>
    <n v="182"/>
    <b v="1"/>
    <s v="film &amp; video/television"/>
    <n v="1.2024900000000001"/>
    <n v="660.70879120879124"/>
    <x v="0"/>
    <s v="television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13:55:00"/>
    <x v="2028"/>
    <b v="0"/>
    <n v="182"/>
    <b v="1"/>
    <s v="film &amp; video/television"/>
    <n v="1.2616666666666667"/>
    <n v="20.796703296703296"/>
    <x v="0"/>
    <s v="television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6T16:31:21"/>
    <x v="2029"/>
    <b v="0"/>
    <n v="182"/>
    <b v="1"/>
    <s v="film &amp; video/television"/>
    <n v="3.6120000000000001"/>
    <n v="49.615384615384613"/>
    <x v="0"/>
    <s v="television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15:54:56"/>
    <x v="2030"/>
    <b v="0"/>
    <n v="182"/>
    <b v="1"/>
    <s v="film &amp; video/television"/>
    <n v="2.26239013671875"/>
    <n v="407.32967032967031"/>
    <x v="0"/>
    <s v="television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8T17:00:00"/>
    <x v="2031"/>
    <b v="0"/>
    <n v="182"/>
    <b v="1"/>
    <s v="film &amp; video/television"/>
    <n v="1.2035"/>
    <n v="330.63186813186815"/>
    <x v="0"/>
    <s v="televis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4T21:00:00"/>
    <x v="2032"/>
    <b v="0"/>
    <n v="182"/>
    <b v="1"/>
    <s v="film &amp; video/television"/>
    <n v="3.0418799999999999"/>
    <n v="417.84065934065933"/>
    <x v="0"/>
    <s v="televis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5T17:58:38"/>
    <x v="2033"/>
    <b v="0"/>
    <n v="182"/>
    <b v="1"/>
    <s v="film &amp; video/television"/>
    <n v="1.7867599999999999"/>
    <n v="245.43406593406593"/>
    <x v="0"/>
    <s v="televis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6T22:58:00"/>
    <x v="2034"/>
    <b v="0"/>
    <n v="182"/>
    <b v="1"/>
    <s v="film &amp; video/television"/>
    <n v="3.868199871794872"/>
    <n v="1657.7999450549453"/>
    <x v="0"/>
    <s v="television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8T17:00:00"/>
    <x v="2035"/>
    <b v="0"/>
    <n v="182"/>
    <b v="1"/>
    <s v="film &amp; video/television"/>
    <n v="2.1103642500000004"/>
    <n v="927.63263736263741"/>
    <x v="0"/>
    <s v="television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12:45:19"/>
    <x v="2036"/>
    <b v="0"/>
    <n v="182"/>
    <b v="1"/>
    <s v="film &amp; video/television"/>
    <n v="1.3166833333333334"/>
    <n v="217.03571428571428"/>
    <x v="0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29T22:02:33"/>
    <x v="2037"/>
    <b v="0"/>
    <n v="182"/>
    <b v="1"/>
    <s v="film &amp; video/television"/>
    <n v="3.0047639999999998"/>
    <n v="165.09692307692308"/>
    <x v="0"/>
    <s v="television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0:00:00"/>
    <x v="2038"/>
    <b v="0"/>
    <n v="182"/>
    <b v="1"/>
    <s v="film &amp; video/television"/>
    <n v="4.2051249999999998"/>
    <n v="184.84065934065933"/>
    <x v="0"/>
    <s v="television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30T20:59:00"/>
    <x v="2039"/>
    <b v="0"/>
    <n v="182"/>
    <b v="1"/>
    <s v="film &amp; video/television"/>
    <n v="1.362168"/>
    <n v="935.55494505494505"/>
    <x v="0"/>
    <s v="television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15:15:03"/>
    <x v="2040"/>
    <b v="0"/>
    <n v="182"/>
    <b v="1"/>
    <s v="film &amp; video/television"/>
    <n v="2.4817133333333334"/>
    <n v="40.907362637362638"/>
    <x v="0"/>
    <s v="televis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05:37:07"/>
    <x v="2041"/>
    <b v="0"/>
    <n v="182"/>
    <b v="1"/>
    <s v="film &amp; video/television"/>
    <n v="1.8186315789473684"/>
    <n v="94.928571428571431"/>
    <x v="0"/>
    <s v="television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08:59:34"/>
    <x v="2042"/>
    <b v="0"/>
    <n v="182"/>
    <b v="1"/>
    <s v="film &amp; video/television"/>
    <n v="1.2353000000000001"/>
    <n v="67.873626373626379"/>
    <x v="0"/>
    <s v="television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0T20:59:00"/>
    <x v="2043"/>
    <b v="0"/>
    <n v="182"/>
    <b v="1"/>
    <s v="film &amp; video/television"/>
    <n v="5.0620938628158845"/>
    <n v="38.521978021978022"/>
    <x v="0"/>
    <s v="television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08:25:14"/>
    <x v="2044"/>
    <b v="0"/>
    <n v="182"/>
    <b v="1"/>
    <s v="film &amp; video/television"/>
    <n v="1.0821333333333334"/>
    <n v="89.186813186813183"/>
    <x v="0"/>
    <s v="televis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8T18:07:27"/>
    <x v="2045"/>
    <b v="0"/>
    <n v="182"/>
    <b v="1"/>
    <s v="film &amp; video/television"/>
    <n v="8.1918387755102042"/>
    <n v="220.5495054945055"/>
    <x v="0"/>
    <s v="televis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2T20:07:24"/>
    <x v="2046"/>
    <b v="0"/>
    <n v="182"/>
    <b v="1"/>
    <s v="film &amp; video/television"/>
    <n v="1.2110000000000001"/>
    <n v="66.538461538461533"/>
    <x v="0"/>
    <s v="televis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6T16:00:00"/>
    <x v="2047"/>
    <b v="0"/>
    <n v="182"/>
    <b v="1"/>
    <s v="film &amp; video/television"/>
    <n v="1.0299897959183673"/>
    <n v="554.6098901098901"/>
    <x v="0"/>
    <s v="television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07:38:11"/>
    <x v="2048"/>
    <b v="0"/>
    <n v="182"/>
    <b v="1"/>
    <s v="film &amp; video/television"/>
    <n v="1.4833229411764706"/>
    <n v="692.76071428571424"/>
    <x v="0"/>
    <s v="television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14:59:00"/>
    <x v="2049"/>
    <b v="0"/>
    <n v="182"/>
    <b v="1"/>
    <s v="film &amp; video/television"/>
    <n v="1.2019070000000001"/>
    <n v="330.19423076923078"/>
    <x v="0"/>
    <s v="television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0T17:42:58"/>
    <x v="2050"/>
    <b v="0"/>
    <n v="182"/>
    <b v="1"/>
    <s v="film &amp; video/television"/>
    <n v="4.7327000000000004"/>
    <n v="260.03846153846155"/>
    <x v="0"/>
    <s v="television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5T16:32:17"/>
    <x v="2051"/>
    <b v="0"/>
    <n v="182"/>
    <b v="1"/>
    <s v="film &amp; video/television"/>
    <n v="1.303625"/>
    <n v="57.302197802197803"/>
    <x v="0"/>
    <s v="televis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19T18:00:53"/>
    <x v="2052"/>
    <b v="0"/>
    <n v="182"/>
    <b v="1"/>
    <s v="film &amp; video/television"/>
    <n v="3.5304799999999998"/>
    <n v="969.91208791208794"/>
    <x v="0"/>
    <s v="televisio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07:49:11"/>
    <x v="2053"/>
    <b v="0"/>
    <n v="182"/>
    <b v="1"/>
    <s v="film &amp; video/television"/>
    <n v="1.0102"/>
    <n v="27.752747252747252"/>
    <x v="0"/>
    <s v="televis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04:30:10"/>
    <x v="2054"/>
    <b v="0"/>
    <n v="182"/>
    <b v="1"/>
    <s v="film &amp; video/television"/>
    <n v="1.1359142857142857"/>
    <n v="218.44505494505495"/>
    <x v="0"/>
    <s v="television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2T20:00:00"/>
    <x v="2055"/>
    <b v="0"/>
    <n v="182"/>
    <b v="1"/>
    <s v="film &amp; video/television"/>
    <n v="1.6741666666666666"/>
    <n v="55.192307692307693"/>
    <x v="0"/>
    <s v="television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0:15:42"/>
    <x v="2056"/>
    <b v="0"/>
    <n v="182"/>
    <b v="1"/>
    <s v="film &amp; video/television"/>
    <n v="1.5345200000000001"/>
    <n v="421.57142857142856"/>
    <x v="0"/>
    <s v="televis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03:52:12"/>
    <x v="2057"/>
    <b v="0"/>
    <n v="182"/>
    <b v="1"/>
    <s v="film &amp; video/television"/>
    <n v="2.022322"/>
    <n v="166.67489010989013"/>
    <x v="0"/>
    <s v="televisio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12:00:00"/>
    <x v="2058"/>
    <b v="0"/>
    <n v="182"/>
    <b v="1"/>
    <s v="film &amp; video/television"/>
    <n v="1.6828125"/>
    <n v="23.670329670329672"/>
    <x v="0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13:59:00"/>
    <x v="2059"/>
    <b v="0"/>
    <n v="182"/>
    <b v="1"/>
    <s v="film &amp; video/television"/>
    <n v="1.4345666666666668"/>
    <n v="236.46703296703296"/>
    <x v="0"/>
    <s v="television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07:25:50"/>
    <x v="2060"/>
    <b v="0"/>
    <n v="182"/>
    <b v="1"/>
    <s v="film &amp; video/television"/>
    <n v="1.964"/>
    <n v="269.7802197802198"/>
    <x v="0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0:20:54"/>
    <x v="2061"/>
    <b v="0"/>
    <n v="182"/>
    <b v="1"/>
    <s v="film &amp; video/television"/>
    <n v="1.0791999999999999"/>
    <n v="29.64835164835165"/>
    <x v="0"/>
    <s v="television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0:11:38"/>
    <x v="2062"/>
    <b v="0"/>
    <n v="182"/>
    <b v="1"/>
    <s v="film &amp; video/television"/>
    <n v="1.14977"/>
    <n v="631.74175824175825"/>
    <x v="0"/>
    <s v="television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09:35:01"/>
    <x v="2063"/>
    <b v="0"/>
    <n v="182"/>
    <b v="1"/>
    <s v="film &amp; video/television"/>
    <n v="1.4804999999999999"/>
    <n v="32.53846153846154"/>
    <x v="0"/>
    <s v="televis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04:00:00"/>
    <x v="2064"/>
    <b v="0"/>
    <n v="182"/>
    <b v="1"/>
    <s v="film &amp; video/television"/>
    <n v="1.9116676082790633"/>
    <n v="2751.561923076923"/>
    <x v="0"/>
    <s v="televis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0:00:29"/>
    <x v="2065"/>
    <b v="0"/>
    <n v="182"/>
    <b v="1"/>
    <s v="film &amp; video/television"/>
    <n v="1.99215125"/>
    <n v="437.83543956043957"/>
    <x v="0"/>
    <s v="televis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0:31:23"/>
    <x v="2066"/>
    <b v="0"/>
    <n v="182"/>
    <b v="1"/>
    <s v="film &amp; video/television"/>
    <n v="2.1859999999999999"/>
    <n v="24.021978021978022"/>
    <x v="0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12:29:36"/>
    <x v="2067"/>
    <b v="0"/>
    <n v="182"/>
    <b v="1"/>
    <s v="film &amp; video/television"/>
    <n v="1.2686868686868686"/>
    <n v="3.4505494505494507"/>
    <x v="0"/>
    <s v="television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12:11:55"/>
    <x v="2068"/>
    <b v="0"/>
    <n v="182"/>
    <b v="1"/>
    <s v="film &amp; video/television"/>
    <n v="1.0522388"/>
    <n v="144.53829670329671"/>
    <x v="0"/>
    <s v="television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15:19:51"/>
    <x v="2069"/>
    <b v="0"/>
    <n v="182"/>
    <b v="1"/>
    <s v="film &amp; video/television"/>
    <n v="1.2840666000000001"/>
    <n v="352.76554945054949"/>
    <x v="0"/>
    <s v="televis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07:45:23"/>
    <x v="2070"/>
    <b v="0"/>
    <n v="182"/>
    <b v="1"/>
    <s v="film &amp; video/television"/>
    <n v="3.1732719999999999"/>
    <n v="2179.4450549450548"/>
    <x v="0"/>
    <s v="television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1T22:41:24"/>
    <x v="2071"/>
    <b v="0"/>
    <n v="182"/>
    <b v="1"/>
    <s v="film &amp; video/television"/>
    <n v="2.8073000000000001"/>
    <n v="308.49450549450552"/>
    <x v="0"/>
    <s v="televis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05:57:12"/>
    <x v="2072"/>
    <b v="0"/>
    <n v="182"/>
    <b v="1"/>
    <s v="film &amp; video/television"/>
    <n v="1.1073146853146854"/>
    <n v="435.0164835164835"/>
    <x v="0"/>
    <s v="television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08:01:58"/>
    <x v="2073"/>
    <b v="0"/>
    <n v="182"/>
    <b v="1"/>
    <s v="film &amp; video/television"/>
    <n v="1.5260429999999998"/>
    <n v="838.48516483516482"/>
    <x v="0"/>
    <s v="television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1:49:42"/>
    <x v="2074"/>
    <b v="0"/>
    <n v="182"/>
    <b v="1"/>
    <s v="film &amp; video/television"/>
    <n v="1.0249999999999999"/>
    <n v="3.3791208791208791"/>
    <x v="0"/>
    <s v="television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08:21:28"/>
    <x v="2075"/>
    <b v="0"/>
    <n v="182"/>
    <b v="1"/>
    <s v="film &amp; video/television"/>
    <n v="16.783738373837384"/>
    <n v="922.09120879120883"/>
    <x v="0"/>
    <s v="televisio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13:08:09"/>
    <x v="2076"/>
    <b v="0"/>
    <n v="182"/>
    <b v="1"/>
    <s v="film &amp; video/television"/>
    <n v="5.4334915642458101"/>
    <n v="5343.9285164835164"/>
    <x v="0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13:00:00"/>
    <x v="2077"/>
    <b v="0"/>
    <n v="182"/>
    <b v="1"/>
    <s v="film &amp; video/television"/>
    <n v="1.1550800000000001"/>
    <n v="317.32967032967031"/>
    <x v="0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0:30:57"/>
    <x v="2078"/>
    <b v="0"/>
    <n v="182"/>
    <b v="1"/>
    <s v="film &amp; video/television"/>
    <n v="1.3120499999999999"/>
    <n v="144.18131868131869"/>
    <x v="0"/>
    <s v="televis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1:00:00"/>
    <x v="2079"/>
    <b v="0"/>
    <n v="182"/>
    <b v="1"/>
    <s v="film &amp; video/television"/>
    <n v="2.8816999999999999"/>
    <n v="158.33516483516485"/>
    <x v="0"/>
    <s v="television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15:58:20"/>
    <x v="2080"/>
    <b v="0"/>
    <n v="182"/>
    <b v="1"/>
    <s v="film &amp; video/television"/>
    <n v="5.0780000000000003"/>
    <n v="27.901098901098901"/>
    <x v="0"/>
    <s v="televis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5T20:59:00"/>
    <x v="2081"/>
    <b v="0"/>
    <n v="182"/>
    <b v="1"/>
    <s v="film &amp; video/television"/>
    <n v="1.1457142857142857"/>
    <n v="22.032967032967033"/>
    <x v="0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3T19:53:16"/>
    <x v="2082"/>
    <b v="0"/>
    <n v="182"/>
    <b v="1"/>
    <s v="film &amp; video/television"/>
    <n v="1.1073333333333333"/>
    <n v="9.1263736263736259"/>
    <x v="0"/>
    <s v="television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09:19:55"/>
    <x v="2083"/>
    <b v="0"/>
    <n v="182"/>
    <b v="1"/>
    <s v="film &amp; video/television"/>
    <n v="1.1333333333333333"/>
    <n v="4.6703296703296706"/>
    <x v="0"/>
    <s v="television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3T22:59:00"/>
    <x v="2084"/>
    <b v="0"/>
    <n v="182"/>
    <b v="1"/>
    <s v="film &amp; video/television"/>
    <n v="1.0833333333333333"/>
    <n v="17.857142857142858"/>
    <x v="0"/>
    <s v="televis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12:03:07"/>
    <x v="2085"/>
    <b v="0"/>
    <n v="182"/>
    <b v="1"/>
    <s v="film &amp; video/television"/>
    <n v="1.2353333333333334"/>
    <n v="40.725274725274723"/>
    <x v="0"/>
    <s v="televisio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3T20:59:00"/>
    <x v="2086"/>
    <b v="0"/>
    <n v="182"/>
    <b v="1"/>
    <s v="film &amp; video/television"/>
    <n v="1.0069999999999999"/>
    <n v="22.131868131868131"/>
    <x v="0"/>
    <s v="television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7T20:54:18"/>
    <x v="2087"/>
    <b v="0"/>
    <n v="182"/>
    <b v="1"/>
    <s v="film &amp; video/television"/>
    <n v="1.0353333333333334"/>
    <n v="8.5329670329670328"/>
    <x v="0"/>
    <s v="television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0T19:59:00"/>
    <x v="2088"/>
    <b v="0"/>
    <n v="182"/>
    <b v="1"/>
    <s v="film &amp; video/television"/>
    <n v="1.1551066666666667"/>
    <n v="19.040219780219783"/>
    <x v="0"/>
    <s v="televis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1T17:49:54"/>
    <x v="2089"/>
    <b v="0"/>
    <n v="182"/>
    <b v="1"/>
    <s v="film &amp; video/television"/>
    <n v="1.2040040000000001"/>
    <n v="16.538516483516485"/>
    <x v="0"/>
    <s v="televisio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1:09:15"/>
    <x v="2090"/>
    <b v="0"/>
    <n v="182"/>
    <b v="1"/>
    <s v="film &amp; video/television"/>
    <n v="1.1504037499999999"/>
    <n v="50.567197802197796"/>
    <x v="0"/>
    <s v="televis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12:00:00"/>
    <x v="2091"/>
    <b v="0"/>
    <n v="182"/>
    <b v="1"/>
    <s v="film &amp; video/television"/>
    <n v="1.2046777777777777"/>
    <n v="119.14395604395605"/>
    <x v="0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08:58:52"/>
    <x v="2092"/>
    <b v="0"/>
    <n v="182"/>
    <b v="1"/>
    <s v="film &amp; video/television"/>
    <n v="1.0128333333333333"/>
    <n v="33.390109890109891"/>
    <x v="0"/>
    <s v="television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13:30:32"/>
    <x v="2093"/>
    <b v="0"/>
    <n v="182"/>
    <b v="1"/>
    <s v="film &amp; video/television"/>
    <n v="1.0246666666666666"/>
    <n v="8.4450549450549453"/>
    <x v="0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4T19:00:00"/>
    <x v="2094"/>
    <b v="0"/>
    <n v="182"/>
    <b v="1"/>
    <s v="film &amp; video/television"/>
    <n v="1.2054285714285715"/>
    <n v="23.181318681318682"/>
    <x v="0"/>
    <s v="televisio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09:36:13"/>
    <x v="2095"/>
    <b v="0"/>
    <n v="182"/>
    <b v="1"/>
    <s v="film &amp; video/television"/>
    <n v="1"/>
    <n v="13.736263736263735"/>
    <x v="0"/>
    <s v="television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5T19:59:00"/>
    <x v="2096"/>
    <b v="0"/>
    <n v="182"/>
    <b v="1"/>
    <s v="film &amp; video/television"/>
    <n v="1.0166666666666666"/>
    <n v="3.3516483516483517"/>
    <x v="0"/>
    <s v="television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07:02:15"/>
    <x v="2097"/>
    <b v="0"/>
    <n v="182"/>
    <b v="1"/>
    <s v="film &amp; video/television"/>
    <n v="1"/>
    <n v="16.483516483516482"/>
    <x v="0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7T18:43:55"/>
    <x v="2098"/>
    <b v="0"/>
    <n v="182"/>
    <b v="1"/>
    <s v="film &amp; video/television"/>
    <n v="1.0033333333333334"/>
    <n v="33.07692307692308"/>
    <x v="0"/>
    <s v="television"/>
  </r>
  <r>
    <n v="2099"/>
    <s v="Roosevelt Died."/>
    <s v="Our tour van died, we need help!"/>
    <n v="3000"/>
    <n v="3971"/>
    <x v="0"/>
    <s v="US"/>
    <s v="USD"/>
    <n v="1435808400"/>
    <n v="1434650084"/>
    <d v="2015-07-01T19:40:00"/>
    <x v="2099"/>
    <b v="0"/>
    <n v="182"/>
    <b v="1"/>
    <s v="film &amp; video/television"/>
    <n v="1.3236666666666668"/>
    <n v="21.818681318681318"/>
    <x v="0"/>
    <s v="televisio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29T19:59:00"/>
    <x v="2100"/>
    <b v="0"/>
    <n v="182"/>
    <b v="1"/>
    <s v="film &amp; video/television"/>
    <n v="1.3666666666666667"/>
    <n v="4.5054945054945055"/>
    <x v="0"/>
    <s v="televisio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2T19:35:14"/>
    <x v="2101"/>
    <b v="0"/>
    <n v="182"/>
    <b v="1"/>
    <s v="film &amp; video/television"/>
    <n v="1.1325000000000001"/>
    <n v="12.445054945054945"/>
    <x v="0"/>
    <s v="televis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12:50:48"/>
    <x v="2102"/>
    <b v="0"/>
    <n v="182"/>
    <b v="1"/>
    <s v="film &amp; video/television"/>
    <n v="1.36"/>
    <n v="7.4725274725274726"/>
    <x v="0"/>
    <s v="television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1:07:07"/>
    <x v="2103"/>
    <b v="0"/>
    <n v="182"/>
    <b v="1"/>
    <s v="film &amp; video/television"/>
    <n v="1.4612318374694613"/>
    <n v="62.439560439560438"/>
    <x v="0"/>
    <s v="televis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0T16:00:00"/>
    <x v="2104"/>
    <b v="0"/>
    <n v="182"/>
    <b v="1"/>
    <s v="film &amp; video/television"/>
    <n v="1.2949999999999999"/>
    <n v="5.6923076923076925"/>
    <x v="0"/>
    <s v="television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0T20:00:00"/>
    <x v="2105"/>
    <b v="0"/>
    <n v="182"/>
    <b v="1"/>
    <s v="film &amp; video/television"/>
    <n v="2.54"/>
    <n v="27.912087912087912"/>
    <x v="0"/>
    <s v="television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5T21:09:34"/>
    <x v="2106"/>
    <b v="0"/>
    <n v="182"/>
    <b v="1"/>
    <s v="film &amp; video/television"/>
    <n v="1.0704545454545455"/>
    <n v="12.93956043956044"/>
    <x v="0"/>
    <s v="televisio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0:03:13"/>
    <x v="2107"/>
    <b v="0"/>
    <n v="182"/>
    <b v="1"/>
    <s v="film &amp; video/television"/>
    <n v="1.0773299999999999"/>
    <n v="11.838791208791209"/>
    <x v="0"/>
    <s v="televis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09T19:55:00"/>
    <x v="2108"/>
    <b v="0"/>
    <n v="182"/>
    <b v="1"/>
    <s v="film &amp; video/television"/>
    <n v="1.0731250000000001"/>
    <n v="94.340659340659343"/>
    <x v="0"/>
    <s v="television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09:00:17"/>
    <x v="2109"/>
    <b v="0"/>
    <n v="182"/>
    <b v="1"/>
    <s v="film &amp; video/television"/>
    <n v="1.06525"/>
    <n v="23.412087912087912"/>
    <x v="0"/>
    <s v="televis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7T20:59:00"/>
    <x v="2110"/>
    <b v="0"/>
    <n v="182"/>
    <b v="1"/>
    <s v="film &amp; video/television"/>
    <n v="1.0035000000000001"/>
    <n v="11.027472527472527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4T17:00:00"/>
    <x v="2111"/>
    <b v="0"/>
    <n v="182"/>
    <b v="1"/>
    <s v="film &amp; video/television"/>
    <n v="1.0649999999999999"/>
    <n v="11.703296703296703"/>
    <x v="0"/>
    <s v="televisio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14:16:33"/>
    <x v="2112"/>
    <b v="0"/>
    <n v="182"/>
    <b v="1"/>
    <s v="film &amp; video/television"/>
    <n v="1"/>
    <n v="1.6483516483516483"/>
    <x v="0"/>
    <s v="television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12:46:16"/>
    <x v="2113"/>
    <b v="0"/>
    <n v="182"/>
    <b v="1"/>
    <s v="film &amp; video/television"/>
    <n v="1.0485714285714285"/>
    <n v="40.329670329670328"/>
    <x v="0"/>
    <s v="television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8T20:59:00"/>
    <x v="2114"/>
    <b v="0"/>
    <n v="182"/>
    <b v="1"/>
    <s v="film &amp; video/television"/>
    <n v="1.0469999999999999"/>
    <n v="28.763736263736263"/>
    <x v="0"/>
    <s v="television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19T17:56:41"/>
    <x v="2115"/>
    <b v="0"/>
    <n v="182"/>
    <b v="1"/>
    <s v="film &amp; video/television"/>
    <n v="2.2566666666666668"/>
    <n v="18.598901098901099"/>
    <x v="0"/>
    <s v="televisio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0:40:03"/>
    <x v="2116"/>
    <b v="0"/>
    <n v="182"/>
    <b v="1"/>
    <s v="film &amp; video/television"/>
    <n v="1.0090416666666666"/>
    <n v="266.12087912087912"/>
    <x v="0"/>
    <s v="television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6T20:59:00"/>
    <x v="2117"/>
    <b v="0"/>
    <n v="182"/>
    <b v="1"/>
    <s v="film &amp; video/television"/>
    <n v="1.4775"/>
    <n v="9.7417582417582409"/>
    <x v="0"/>
    <s v="television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12:08:56"/>
    <x v="2118"/>
    <b v="0"/>
    <n v="182"/>
    <b v="1"/>
    <s v="film &amp; video/television"/>
    <n v="1.3461099999999999"/>
    <n v="7.3962087912087906"/>
    <x v="0"/>
    <s v="televisio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5T19:07:25"/>
    <x v="2119"/>
    <b v="0"/>
    <n v="182"/>
    <b v="1"/>
    <s v="film &amp; video/television"/>
    <n v="1.0075000000000001"/>
    <n v="11.071428571428571"/>
    <x v="0"/>
    <s v="television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15:08:56"/>
    <x v="2120"/>
    <b v="0"/>
    <n v="182"/>
    <b v="1"/>
    <s v="film &amp; video/television"/>
    <n v="1.00880375"/>
    <n v="44.34302197802198"/>
    <x v="0"/>
    <s v="television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09:49:08"/>
    <x v="2121"/>
    <b v="0"/>
    <n v="182"/>
    <b v="1"/>
    <s v="film &amp; video/television"/>
    <n v="5.6800000000000002E-3"/>
    <n v="1.5604395604395604"/>
    <x v="0"/>
    <s v="television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6T23:12:49"/>
    <x v="2122"/>
    <b v="0"/>
    <n v="182"/>
    <b v="1"/>
    <s v="film &amp; video/television"/>
    <n v="3.875E-3"/>
    <n v="1.7032967032967032"/>
    <x v="0"/>
    <s v="televisio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4T22:59:00"/>
    <x v="2123"/>
    <b v="0"/>
    <n v="182"/>
    <b v="1"/>
    <s v="film &amp; video/television"/>
    <n v="0.1"/>
    <n v="0.27472527472527475"/>
    <x v="0"/>
    <s v="televisio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29T21:00:00"/>
    <x v="2124"/>
    <b v="0"/>
    <n v="182"/>
    <b v="1"/>
    <s v="film &amp; video/television"/>
    <n v="0.10454545454545454"/>
    <n v="0.63186813186813184"/>
    <x v="0"/>
    <s v="television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4T16:33:53"/>
    <x v="2125"/>
    <b v="0"/>
    <n v="182"/>
    <b v="1"/>
    <s v="film &amp; video/television"/>
    <n v="1.4200000000000001E-2"/>
    <n v="4.6813186813186816"/>
    <x v="0"/>
    <s v="television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15:21:27"/>
    <x v="2126"/>
    <b v="0"/>
    <n v="182"/>
    <b v="1"/>
    <s v="film &amp; video/television"/>
    <n v="5.0000000000000001E-4"/>
    <n v="5.4945054945054944E-2"/>
    <x v="0"/>
    <s v="television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03:07:43"/>
    <x v="2127"/>
    <b v="0"/>
    <n v="182"/>
    <b v="1"/>
    <s v="film &amp; video/television"/>
    <n v="0.28842857142857142"/>
    <n v="44.373626373626372"/>
    <x v="0"/>
    <s v="television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0:32:49"/>
    <x v="2128"/>
    <b v="0"/>
    <n v="182"/>
    <b v="1"/>
    <s v="film &amp; video/television"/>
    <n v="1.6666666666666668E-3"/>
    <n v="0.13736263736263737"/>
    <x v="0"/>
    <s v="television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09T16:35:00"/>
    <x v="2129"/>
    <b v="0"/>
    <n v="182"/>
    <b v="1"/>
    <s v="film &amp; video/television"/>
    <n v="0.11799999999999999"/>
    <n v="1.2967032967032968"/>
    <x v="0"/>
    <s v="television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5T18:04:23"/>
    <x v="2130"/>
    <b v="0"/>
    <n v="182"/>
    <b v="1"/>
    <s v="film &amp; video/television"/>
    <n v="2.0238095238095236E-3"/>
    <n v="0.46703296703296704"/>
    <x v="0"/>
    <s v="television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1T20:58:11"/>
    <x v="2131"/>
    <b v="0"/>
    <n v="182"/>
    <b v="1"/>
    <s v="film &amp; video/television"/>
    <n v="0.05"/>
    <n v="0.13736263736263737"/>
    <x v="0"/>
    <s v="televisio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03:41:32"/>
    <x v="2132"/>
    <b v="0"/>
    <n v="182"/>
    <b v="1"/>
    <s v="film &amp; video/television"/>
    <n v="2.1129899999999997E-2"/>
    <n v="11.609835164835163"/>
    <x v="0"/>
    <s v="televis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3T22:59:00"/>
    <x v="2133"/>
    <b v="0"/>
    <n v="182"/>
    <b v="1"/>
    <s v="film &amp; video/television"/>
    <n v="1.6E-2"/>
    <n v="8.7912087912087919E-2"/>
    <x v="0"/>
    <s v="television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13:16:31"/>
    <x v="2134"/>
    <b v="0"/>
    <n v="182"/>
    <b v="1"/>
    <s v="film &amp; video/television"/>
    <n v="1.7333333333333333E-2"/>
    <n v="0.5714285714285714"/>
    <x v="0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15:07:13"/>
    <x v="2135"/>
    <b v="0"/>
    <n v="182"/>
    <b v="1"/>
    <s v="film &amp; video/television"/>
    <n v="9.5600000000000004E-2"/>
    <n v="2.6263736263736264"/>
    <x v="0"/>
    <s v="televis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04:13:06"/>
    <x v="2136"/>
    <b v="0"/>
    <n v="182"/>
    <b v="1"/>
    <s v="film &amp; video/television"/>
    <n v="5.9612499999999998E-4"/>
    <n v="0.26203296703296702"/>
    <x v="0"/>
    <s v="television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0:30:29"/>
    <x v="2137"/>
    <b v="0"/>
    <n v="182"/>
    <b v="1"/>
    <s v="film &amp; video/television"/>
    <n v="0.28405999999999998"/>
    <n v="78.038461538461533"/>
    <x v="0"/>
    <s v="television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8T17:18:59"/>
    <x v="2138"/>
    <b v="0"/>
    <n v="182"/>
    <b v="1"/>
    <s v="film &amp; video/television"/>
    <n v="0.128"/>
    <n v="0.70329670329670335"/>
    <x v="0"/>
    <s v="television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0:00:08"/>
    <x v="2139"/>
    <b v="0"/>
    <n v="182"/>
    <b v="1"/>
    <s v="film &amp; video/television"/>
    <n v="5.4199999999999998E-2"/>
    <n v="8.9340659340659343"/>
    <x v="0"/>
    <s v="televis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12:00:24"/>
    <x v="2140"/>
    <b v="0"/>
    <n v="182"/>
    <b v="1"/>
    <s v="film &amp; video/television"/>
    <n v="1.1199999999999999E-3"/>
    <n v="3.0769230769230771"/>
    <x v="0"/>
    <s v="television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3T22:39:19"/>
    <x v="2141"/>
    <b v="0"/>
    <n v="182"/>
    <b v="1"/>
    <s v="film &amp; video/television"/>
    <n v="0"/>
    <n v="0"/>
    <x v="0"/>
    <s v="televis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08:50:10"/>
    <x v="2142"/>
    <b v="0"/>
    <n v="182"/>
    <b v="1"/>
    <s v="film &amp; video/television"/>
    <n v="5.7238095238095241E-2"/>
    <n v="3.302197802197802"/>
    <x v="0"/>
    <s v="television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1:00:00"/>
    <x v="2143"/>
    <b v="0"/>
    <n v="182"/>
    <b v="1"/>
    <s v="film &amp; video/television"/>
    <n v="0.1125"/>
    <n v="1.2362637362637363"/>
    <x v="0"/>
    <s v="televisio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05:07:20"/>
    <x v="2144"/>
    <b v="0"/>
    <n v="182"/>
    <b v="1"/>
    <s v="film &amp; video/television"/>
    <n v="1.7098591549295775E-2"/>
    <n v="3.3351648351648353"/>
    <x v="0"/>
    <s v="television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6T22:41:54"/>
    <x v="2145"/>
    <b v="0"/>
    <n v="182"/>
    <b v="1"/>
    <s v="film &amp; video/television"/>
    <n v="0.30433333333333334"/>
    <n v="25.082417582417584"/>
    <x v="0"/>
    <s v="television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08:18:30"/>
    <x v="2146"/>
    <b v="0"/>
    <n v="182"/>
    <b v="1"/>
    <s v="film &amp; video/television"/>
    <n v="2.0000000000000001E-4"/>
    <n v="5.4945054945054949E-3"/>
    <x v="0"/>
    <s v="television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0:05:48"/>
    <x v="2147"/>
    <b v="0"/>
    <n v="182"/>
    <b v="1"/>
    <s v="film &amp; video/television"/>
    <n v="6.9641025641025639E-3"/>
    <n v="14.923076923076923"/>
    <x v="0"/>
    <s v="television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08:36:22"/>
    <x v="2148"/>
    <b v="0"/>
    <n v="182"/>
    <b v="1"/>
    <s v="film &amp; video/television"/>
    <n v="0.02"/>
    <n v="1.098901098901099E-2"/>
    <x v="0"/>
    <s v="television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0T16:00:00"/>
    <x v="2149"/>
    <b v="0"/>
    <n v="182"/>
    <b v="1"/>
    <s v="film &amp; video/television"/>
    <n v="0"/>
    <n v="0"/>
    <x v="0"/>
    <s v="television"/>
  </r>
  <r>
    <n v="2150"/>
    <s v="The Unknown Door"/>
    <s v="A pixel styled open world detective game."/>
    <n v="50000"/>
    <n v="405"/>
    <x v="2"/>
    <s v="NO"/>
    <s v="NOK"/>
    <n v="1468392599"/>
    <n v="1465800599"/>
    <d v="2016-07-12T22:49:59"/>
    <x v="2150"/>
    <b v="0"/>
    <n v="182"/>
    <b v="1"/>
    <s v="film &amp; video/television"/>
    <n v="8.0999999999999996E-3"/>
    <n v="2.2252747252747254"/>
    <x v="0"/>
    <s v="televisio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12:20:14"/>
    <x v="2151"/>
    <b v="0"/>
    <n v="182"/>
    <b v="1"/>
    <s v="film &amp; video/television"/>
    <n v="2.6222222222222224E-3"/>
    <n v="0.64835164835164838"/>
    <x v="0"/>
    <s v="television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0:58:29"/>
    <x v="2152"/>
    <b v="0"/>
    <n v="182"/>
    <b v="1"/>
    <s v="film &amp; video/television"/>
    <n v="1.6666666666666668E-3"/>
    <n v="0.27472527472527475"/>
    <x v="0"/>
    <s v="television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09T23:59:00"/>
    <x v="2153"/>
    <b v="0"/>
    <n v="182"/>
    <b v="1"/>
    <s v="film &amp; video/television"/>
    <n v="9.1244548809124457E-5"/>
    <n v="0.18681318681318682"/>
    <x v="0"/>
    <s v="television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07:10:27"/>
    <x v="2154"/>
    <b v="0"/>
    <n v="182"/>
    <b v="1"/>
    <s v="film &amp; video/television"/>
    <n v="8.0000000000000002E-3"/>
    <n v="1.098901098901099E-2"/>
    <x v="0"/>
    <s v="televisio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08:56:25"/>
    <x v="2155"/>
    <b v="0"/>
    <n v="182"/>
    <b v="1"/>
    <s v="film &amp; video/television"/>
    <n v="2.3E-2"/>
    <n v="0.63186813186813184"/>
    <x v="0"/>
    <s v="television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12:30:06"/>
    <x v="2156"/>
    <b v="0"/>
    <n v="182"/>
    <b v="1"/>
    <s v="film &amp; video/television"/>
    <n v="2.6660714285714284E-2"/>
    <n v="8.2032967032967026"/>
    <x v="0"/>
    <s v="television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2T23:59:00"/>
    <x v="2157"/>
    <b v="0"/>
    <n v="182"/>
    <b v="1"/>
    <s v="film &amp; video/television"/>
    <n v="0.28192"/>
    <n v="116.17582417582418"/>
    <x v="0"/>
    <s v="television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12:29:34"/>
    <x v="2158"/>
    <b v="0"/>
    <n v="182"/>
    <b v="1"/>
    <s v="film &amp; video/television"/>
    <n v="6.5900366666666668E-2"/>
    <n v="108.62697802197802"/>
    <x v="0"/>
    <s v="televis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09:32:54"/>
    <x v="2159"/>
    <b v="0"/>
    <n v="182"/>
    <b v="1"/>
    <s v="film &amp; video/television"/>
    <n v="7.2222222222222219E-3"/>
    <n v="0.14285714285714285"/>
    <x v="0"/>
    <s v="televisio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09:05:05"/>
    <x v="2160"/>
    <b v="0"/>
    <n v="182"/>
    <b v="1"/>
    <s v="film &amp; video/television"/>
    <n v="8.5000000000000006E-3"/>
    <n v="0.46703296703296704"/>
    <x v="0"/>
    <s v="television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12:27:39"/>
    <x v="2161"/>
    <b v="0"/>
    <n v="182"/>
    <b v="1"/>
    <s v="film &amp; video/television"/>
    <n v="1.1575"/>
    <n v="2.5439560439560438"/>
    <x v="0"/>
    <s v="television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0:23:11"/>
    <x v="2162"/>
    <b v="0"/>
    <n v="182"/>
    <b v="1"/>
    <s v="film &amp; video/television"/>
    <n v="1.1226666666666667"/>
    <n v="27.758241758241759"/>
    <x v="0"/>
    <s v="televis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7T19:50:00"/>
    <x v="2163"/>
    <b v="0"/>
    <n v="182"/>
    <b v="1"/>
    <s v="film &amp; video/television"/>
    <n v="1.3220000000000001"/>
    <n v="18.159340659340661"/>
    <x v="0"/>
    <s v="television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4T19:59:00"/>
    <x v="2164"/>
    <b v="0"/>
    <n v="182"/>
    <b v="1"/>
    <s v="film &amp; video/television"/>
    <n v="1.0263636363636364"/>
    <n v="31.016483516483518"/>
    <x v="0"/>
    <s v="television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07:00:35"/>
    <x v="2165"/>
    <b v="0"/>
    <n v="182"/>
    <b v="1"/>
    <s v="film &amp; video/television"/>
    <n v="1.3864000000000001"/>
    <n v="19.043956043956044"/>
    <x v="0"/>
    <s v="televis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13:06:58"/>
    <x v="2166"/>
    <b v="0"/>
    <n v="182"/>
    <b v="1"/>
    <s v="film &amp; video/television"/>
    <n v="1.466"/>
    <n v="16.109890109890109"/>
    <x v="0"/>
    <s v="television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4T17:35:37"/>
    <x v="2167"/>
    <b v="0"/>
    <n v="182"/>
    <b v="1"/>
    <s v="film &amp; video/television"/>
    <n v="1.2"/>
    <n v="0.98901098901098905"/>
    <x v="0"/>
    <s v="television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09T21:00:00"/>
    <x v="2168"/>
    <b v="0"/>
    <n v="182"/>
    <b v="1"/>
    <s v="film &amp; video/television"/>
    <n v="1.215816111111111"/>
    <n v="120.24554945054945"/>
    <x v="0"/>
    <s v="televis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08:49:11"/>
    <x v="2169"/>
    <b v="0"/>
    <n v="182"/>
    <b v="1"/>
    <s v="film &amp; video/television"/>
    <n v="1"/>
    <n v="0.84065934065934067"/>
    <x v="0"/>
    <s v="television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0:00:22"/>
    <x v="2170"/>
    <b v="0"/>
    <n v="182"/>
    <b v="1"/>
    <s v="film &amp; video/television"/>
    <n v="1.8085714285714285"/>
    <n v="3.4780219780219781"/>
    <x v="0"/>
    <s v="television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1T21:00:00"/>
    <x v="2171"/>
    <b v="0"/>
    <n v="182"/>
    <b v="1"/>
    <s v="film &amp; video/television"/>
    <n v="1.0607500000000001"/>
    <n v="23.313186813186814"/>
    <x v="0"/>
    <s v="televisio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05:55:20"/>
    <x v="2172"/>
    <b v="0"/>
    <n v="182"/>
    <b v="1"/>
    <s v="film &amp; video/television"/>
    <n v="1"/>
    <n v="5.4945054945054945"/>
    <x v="0"/>
    <s v="televis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09T19:59:00"/>
    <x v="2173"/>
    <b v="0"/>
    <n v="182"/>
    <b v="1"/>
    <s v="film &amp; video/television"/>
    <n v="1.2692857142857144"/>
    <n v="29.291208791208792"/>
    <x v="0"/>
    <s v="television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05:01:47"/>
    <x v="2174"/>
    <b v="0"/>
    <n v="182"/>
    <b v="1"/>
    <s v="film &amp; video/television"/>
    <n v="1.0297499999999999"/>
    <n v="22.631868131868131"/>
    <x v="0"/>
    <s v="television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0T16:13:06"/>
    <x v="2175"/>
    <b v="0"/>
    <n v="182"/>
    <b v="1"/>
    <s v="film &amp; video/television"/>
    <n v="2.5"/>
    <n v="9.615384615384615"/>
    <x v="0"/>
    <s v="television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07:11:49"/>
    <x v="2176"/>
    <b v="0"/>
    <n v="182"/>
    <b v="1"/>
    <s v="film &amp; video/television"/>
    <n v="1.2602"/>
    <n v="34.620879120879124"/>
    <x v="0"/>
    <s v="television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5T22:01:07"/>
    <x v="2177"/>
    <b v="0"/>
    <n v="182"/>
    <b v="1"/>
    <s v="film &amp; video/television"/>
    <n v="1.0012000000000001"/>
    <n v="13.752747252747254"/>
    <x v="0"/>
    <s v="television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07:16:37"/>
    <x v="2178"/>
    <b v="0"/>
    <n v="182"/>
    <b v="1"/>
    <s v="film &amp; video/television"/>
    <n v="1.3864000000000001"/>
    <n v="190.43956043956044"/>
    <x v="0"/>
    <s v="television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0T20:06:32"/>
    <x v="2179"/>
    <b v="0"/>
    <n v="182"/>
    <b v="1"/>
    <s v="film &amp; video/television"/>
    <n v="1.6140000000000001"/>
    <n v="8.8681318681318686"/>
    <x v="0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09:04:28"/>
    <x v="2180"/>
    <b v="0"/>
    <n v="182"/>
    <b v="1"/>
    <s v="film &amp; video/television"/>
    <n v="1.071842"/>
    <n v="29.446208791208793"/>
    <x v="0"/>
    <s v="televis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0T16:07:33"/>
    <x v="2181"/>
    <b v="0"/>
    <n v="182"/>
    <b v="1"/>
    <s v="film &amp; video/television"/>
    <n v="1.5309999999999999"/>
    <n v="16.824175824175825"/>
    <x v="0"/>
    <s v="television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13:37:05"/>
    <x v="2182"/>
    <b v="0"/>
    <n v="182"/>
    <b v="1"/>
    <s v="film &amp; video/television"/>
    <n v="5.2416666666666663"/>
    <n v="86.401098901098905"/>
    <x v="0"/>
    <s v="television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8T21:00:00"/>
    <x v="2183"/>
    <b v="0"/>
    <n v="182"/>
    <b v="1"/>
    <s v="film &amp; video/television"/>
    <n v="4.8927777777777779"/>
    <n v="48.390109890109891"/>
    <x v="0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08:00:00"/>
    <x v="2184"/>
    <b v="0"/>
    <n v="182"/>
    <b v="1"/>
    <s v="film &amp; video/television"/>
    <n v="2.8473999999999999"/>
    <n v="156.45054945054946"/>
    <x v="0"/>
    <s v="televis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0:23:59"/>
    <x v="2185"/>
    <b v="0"/>
    <n v="182"/>
    <b v="1"/>
    <s v="film &amp; video/television"/>
    <n v="18.569700000000001"/>
    <n v="510.1565934065934"/>
    <x v="0"/>
    <s v="television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6T18:00:00"/>
    <x v="2186"/>
    <b v="0"/>
    <n v="182"/>
    <b v="1"/>
    <s v="film &amp; video/television"/>
    <n v="1.0967499999999999"/>
    <n v="120.52197802197803"/>
    <x v="0"/>
    <s v="television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2T19:59:00"/>
    <x v="2187"/>
    <b v="0"/>
    <n v="182"/>
    <b v="1"/>
    <s v="film &amp; video/television"/>
    <n v="10.146425000000001"/>
    <n v="1114.9917582417581"/>
    <x v="0"/>
    <s v="televis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09:00:00"/>
    <x v="2188"/>
    <b v="0"/>
    <n v="182"/>
    <b v="1"/>
    <s v="film &amp; video/television"/>
    <n v="4.1217692027666546"/>
    <n v="124.42307692307692"/>
    <x v="0"/>
    <s v="television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14:00:00"/>
    <x v="2189"/>
    <b v="0"/>
    <n v="182"/>
    <b v="1"/>
    <s v="film &amp; video/television"/>
    <n v="5.0324999999999998"/>
    <n v="33.181318681318679"/>
    <x v="0"/>
    <s v="televis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2T22:59:00"/>
    <x v="2190"/>
    <b v="0"/>
    <n v="182"/>
    <b v="1"/>
    <s v="film &amp; video/television"/>
    <n v="1.8461052631578947"/>
    <n v="192.72527472527472"/>
    <x v="0"/>
    <s v="television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12:00:27"/>
    <x v="2191"/>
    <b v="0"/>
    <n v="182"/>
    <b v="1"/>
    <s v="film &amp; video/television"/>
    <n v="1.1973333333333334"/>
    <n v="4.9340659340659343"/>
    <x v="0"/>
    <s v="televis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15:00:00"/>
    <x v="2192"/>
    <b v="0"/>
    <n v="182"/>
    <b v="1"/>
    <s v="film &amp; video/television"/>
    <n v="10.812401666666668"/>
    <n v="712.90560439560443"/>
    <x v="0"/>
    <s v="television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0T20:59:00"/>
    <x v="2193"/>
    <b v="0"/>
    <n v="182"/>
    <b v="1"/>
    <s v="film &amp; video/television"/>
    <n v="4.5237333333333334"/>
    <n v="372.83516483516485"/>
    <x v="0"/>
    <s v="television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09:11:30"/>
    <x v="2194"/>
    <b v="0"/>
    <n v="182"/>
    <b v="1"/>
    <s v="film &amp; video/television"/>
    <n v="5.3737000000000004"/>
    <n v="295.25824175824175"/>
    <x v="0"/>
    <s v="television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0:31:40"/>
    <x v="2195"/>
    <b v="0"/>
    <n v="182"/>
    <b v="1"/>
    <s v="film &amp; video/television"/>
    <n v="1.2032608695652174"/>
    <n v="30.412087912087912"/>
    <x v="0"/>
    <s v="television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1T23:00:00"/>
    <x v="2196"/>
    <b v="0"/>
    <n v="182"/>
    <b v="1"/>
    <s v="film &amp; video/television"/>
    <n v="1.1383571428571428"/>
    <n v="87.565934065934073"/>
    <x v="0"/>
    <s v="televis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06:00:59"/>
    <x v="2197"/>
    <b v="0"/>
    <n v="182"/>
    <b v="1"/>
    <s v="film &amp; video/television"/>
    <n v="9.5103109999999997"/>
    <n v="1567.6336813186815"/>
    <x v="0"/>
    <s v="televisio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05:20:00"/>
    <x v="2198"/>
    <b v="0"/>
    <n v="182"/>
    <b v="1"/>
    <s v="film &amp; video/television"/>
    <n v="1.3289249999999999"/>
    <n v="292.07142857142856"/>
    <x v="0"/>
    <s v="television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1:59:58"/>
    <x v="2199"/>
    <b v="0"/>
    <n v="182"/>
    <b v="1"/>
    <s v="film &amp; video/television"/>
    <n v="1.4697777777777778"/>
    <n v="72.681318681318686"/>
    <x v="0"/>
    <s v="televis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5T19:00:00"/>
    <x v="2200"/>
    <b v="0"/>
    <n v="182"/>
    <b v="1"/>
    <s v="film &amp; video/television"/>
    <n v="5.4215"/>
    <n v="59.57692307692308"/>
    <x v="0"/>
    <s v="televisio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12:19:25"/>
    <x v="2201"/>
    <b v="0"/>
    <n v="182"/>
    <b v="1"/>
    <s v="film &amp; video/television"/>
    <n v="3.8271818181818182"/>
    <n v="2.313131868131868"/>
    <x v="0"/>
    <s v="televisio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12:22:48"/>
    <x v="2202"/>
    <b v="0"/>
    <n v="182"/>
    <b v="1"/>
    <s v="film &amp; video/television"/>
    <n v="7.0418124999999998"/>
    <n v="154.7651098901099"/>
    <x v="0"/>
    <s v="television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12:38:02"/>
    <x v="2203"/>
    <b v="0"/>
    <n v="182"/>
    <b v="1"/>
    <s v="film &amp; video/television"/>
    <n v="1.0954999999999999"/>
    <n v="12.038461538461538"/>
    <x v="0"/>
    <s v="television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8T23:28:39"/>
    <x v="2204"/>
    <b v="0"/>
    <n v="182"/>
    <b v="1"/>
    <s v="film &amp; video/television"/>
    <n v="1.3286666666666667"/>
    <n v="10.950549450549451"/>
    <x v="0"/>
    <s v="television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1:43:09"/>
    <x v="2205"/>
    <b v="0"/>
    <n v="182"/>
    <b v="1"/>
    <s v="film &amp; video/television"/>
    <n v="1.52"/>
    <n v="6.2637362637362637"/>
    <x v="0"/>
    <s v="televisio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5T22:10:24"/>
    <x v="2206"/>
    <b v="0"/>
    <n v="182"/>
    <b v="1"/>
    <s v="film &amp; video/television"/>
    <n v="1.0272727272727273"/>
    <n v="6.2087912087912089"/>
    <x v="0"/>
    <s v="television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5T21:39:33"/>
    <x v="2207"/>
    <b v="0"/>
    <n v="182"/>
    <b v="1"/>
    <s v="film &amp; video/television"/>
    <n v="1"/>
    <n v="10.989010989010989"/>
    <x v="0"/>
    <s v="televis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6T20:00:00"/>
    <x v="2208"/>
    <b v="0"/>
    <n v="182"/>
    <b v="1"/>
    <s v="film &amp; video/television"/>
    <n v="1.016"/>
    <n v="5.5824175824175821"/>
    <x v="0"/>
    <s v="television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15:00:00"/>
    <x v="2209"/>
    <b v="0"/>
    <n v="182"/>
    <b v="1"/>
    <s v="film &amp; video/television"/>
    <n v="1.508"/>
    <n v="4.1428571428571432"/>
    <x v="0"/>
    <s v="television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09:36:00"/>
    <x v="2210"/>
    <b v="0"/>
    <n v="182"/>
    <b v="1"/>
    <s v="film &amp; video/television"/>
    <n v="1.11425"/>
    <n v="24.489010989010989"/>
    <x v="0"/>
    <s v="television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09T22:59:00"/>
    <x v="2211"/>
    <b v="0"/>
    <n v="182"/>
    <b v="1"/>
    <s v="film &amp; video/television"/>
    <n v="1.956"/>
    <n v="26.868131868131869"/>
    <x v="0"/>
    <s v="television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3T17:00:00"/>
    <x v="2212"/>
    <b v="0"/>
    <n v="182"/>
    <b v="1"/>
    <s v="film &amp; video/television"/>
    <n v="1.1438333333333333"/>
    <n v="37.708791208791212"/>
    <x v="0"/>
    <s v="televis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1:49:39"/>
    <x v="2213"/>
    <b v="0"/>
    <n v="182"/>
    <b v="1"/>
    <s v="film &amp; video/television"/>
    <n v="2"/>
    <n v="5.4945054945054944E-2"/>
    <x v="0"/>
    <s v="television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1:00:48"/>
    <x v="2214"/>
    <b v="0"/>
    <n v="182"/>
    <b v="1"/>
    <s v="film &amp; video/television"/>
    <n v="2.9250166666666666"/>
    <n v="9.6429120879120873"/>
    <x v="0"/>
    <s v="televisio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2T22:59:00"/>
    <x v="2215"/>
    <b v="0"/>
    <n v="182"/>
    <b v="1"/>
    <s v="film &amp; video/television"/>
    <n v="1.5636363636363637"/>
    <n v="4.7252747252747254"/>
    <x v="0"/>
    <s v="television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0:02:25"/>
    <x v="2216"/>
    <b v="0"/>
    <n v="182"/>
    <b v="1"/>
    <s v="film &amp; video/television"/>
    <n v="1.0566666666666666"/>
    <n v="1.7417582417582418"/>
    <x v="0"/>
    <s v="television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0:00:00"/>
    <x v="2217"/>
    <b v="0"/>
    <n v="182"/>
    <b v="1"/>
    <s v="film &amp; video/television"/>
    <n v="1.0119047619047619"/>
    <n v="2.3351648351648353"/>
    <x v="0"/>
    <s v="television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8T16:00:00"/>
    <x v="2218"/>
    <b v="0"/>
    <n v="182"/>
    <b v="1"/>
    <s v="film &amp; video/television"/>
    <n v="1.2283299999999999"/>
    <n v="13.498131868131868"/>
    <x v="0"/>
    <s v="television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09:15:12"/>
    <x v="2219"/>
    <b v="0"/>
    <n v="182"/>
    <b v="1"/>
    <s v="film &amp; video/television"/>
    <n v="1.0149999999999999"/>
    <n v="5.5769230769230766"/>
    <x v="0"/>
    <s v="television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6T17:27:16"/>
    <x v="2220"/>
    <b v="0"/>
    <n v="182"/>
    <b v="1"/>
    <s v="film &amp; video/television"/>
    <n v="1.0114285714285713"/>
    <n v="19.450549450549449"/>
    <x v="0"/>
    <s v="televisio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2T16:00:00"/>
    <x v="2221"/>
    <b v="0"/>
    <n v="182"/>
    <b v="1"/>
    <s v="film &amp; video/television"/>
    <n v="1.0811999999999999"/>
    <n v="44.554945054945058"/>
    <x v="0"/>
    <s v="televis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0:54:07"/>
    <x v="2222"/>
    <b v="0"/>
    <n v="182"/>
    <b v="1"/>
    <s v="film &amp; video/television"/>
    <n v="1.6259999999999999"/>
    <n v="4.4670329670329672"/>
    <x v="0"/>
    <s v="television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07:22:48"/>
    <x v="2223"/>
    <b v="0"/>
    <n v="182"/>
    <b v="1"/>
    <s v="film &amp; video/television"/>
    <n v="1.0580000000000001"/>
    <n v="113.35714285714286"/>
    <x v="0"/>
    <s v="televisio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1:00:00"/>
    <x v="2224"/>
    <b v="0"/>
    <n v="182"/>
    <b v="1"/>
    <s v="film &amp; video/television"/>
    <n v="2.4315000000000002"/>
    <n v="133.59890109890111"/>
    <x v="0"/>
    <s v="television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1:00:15"/>
    <x v="2225"/>
    <b v="0"/>
    <n v="182"/>
    <b v="1"/>
    <s v="film &amp; video/television"/>
    <n v="9.4483338095238096"/>
    <n v="1090.1923626373627"/>
    <x v="0"/>
    <s v="televis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1T20:59:00"/>
    <x v="2226"/>
    <b v="0"/>
    <n v="182"/>
    <b v="1"/>
    <s v="film &amp; video/television"/>
    <n v="1.0846283333333333"/>
    <n v="107.27093406593407"/>
    <x v="0"/>
    <s v="televis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12:22:35"/>
    <x v="2227"/>
    <b v="0"/>
    <n v="182"/>
    <b v="1"/>
    <s v="film &amp; video/television"/>
    <n v="1.5737692307692308"/>
    <n v="112.41208791208791"/>
    <x v="0"/>
    <s v="television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5T22:40:36"/>
    <x v="2228"/>
    <b v="0"/>
    <n v="182"/>
    <b v="1"/>
    <s v="film &amp; video/television"/>
    <n v="11.744899999999999"/>
    <n v="64.53241758241758"/>
    <x v="0"/>
    <s v="televis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2T20:00:00"/>
    <x v="2229"/>
    <b v="0"/>
    <n v="182"/>
    <b v="1"/>
    <s v="film &amp; video/television"/>
    <n v="1.7104755366949576"/>
    <n v="75.29851648351648"/>
    <x v="0"/>
    <s v="televis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13:08:47"/>
    <x v="2230"/>
    <b v="0"/>
    <n v="182"/>
    <b v="1"/>
    <s v="film &amp; video/television"/>
    <n v="1.2595294117647058"/>
    <n v="58.824175824175825"/>
    <x v="0"/>
    <s v="television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4T21:00:00"/>
    <x v="2231"/>
    <b v="0"/>
    <n v="182"/>
    <b v="1"/>
    <s v="film &amp; video/television"/>
    <n v="12.121296000000001"/>
    <n v="166.50131868131868"/>
    <x v="0"/>
    <s v="television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8T19:00:00"/>
    <x v="2232"/>
    <b v="0"/>
    <n v="182"/>
    <b v="1"/>
    <s v="film &amp; video/television"/>
    <n v="4.9580000000000002"/>
    <n v="136.20879120879121"/>
    <x v="0"/>
    <s v="televisio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3T16:00:00"/>
    <x v="2233"/>
    <b v="0"/>
    <n v="182"/>
    <b v="1"/>
    <s v="film &amp; video/television"/>
    <n v="3.3203999999999998"/>
    <n v="45.609890109890109"/>
    <x v="0"/>
    <s v="televis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1:47:27"/>
    <x v="2234"/>
    <b v="0"/>
    <n v="182"/>
    <b v="1"/>
    <s v="film &amp; video/television"/>
    <n v="11.65"/>
    <n v="6.4010989010989015"/>
    <x v="0"/>
    <s v="television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15:31:51"/>
    <x v="2235"/>
    <b v="0"/>
    <n v="182"/>
    <b v="1"/>
    <s v="film &amp; video/television"/>
    <n v="1.5331538461538461"/>
    <n v="109.51098901098901"/>
    <x v="0"/>
    <s v="television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06:48:43"/>
    <x v="2236"/>
    <b v="0"/>
    <n v="182"/>
    <b v="1"/>
    <s v="film &amp; video/television"/>
    <n v="5.3710714285714287"/>
    <n v="82.631868131868131"/>
    <x v="0"/>
    <s v="televisio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1T23:59:00"/>
    <x v="2237"/>
    <b v="0"/>
    <n v="182"/>
    <b v="1"/>
    <s v="film &amp; video/television"/>
    <n v="3.5292777777777777"/>
    <n v="349.04945054945057"/>
    <x v="0"/>
    <s v="television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06:55:16"/>
    <x v="2238"/>
    <b v="0"/>
    <n v="182"/>
    <b v="1"/>
    <s v="film &amp; video/television"/>
    <n v="1.3740000000000001"/>
    <n v="30.197802197802197"/>
    <x v="0"/>
    <s v="television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1-30T20:02:00"/>
    <x v="2239"/>
    <b v="0"/>
    <n v="182"/>
    <b v="1"/>
    <s v="film &amp; video/television"/>
    <n v="1.2802667999999999"/>
    <n v="175.86082417582418"/>
    <x v="0"/>
    <s v="television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1:49:04"/>
    <x v="2240"/>
    <b v="0"/>
    <n v="182"/>
    <b v="1"/>
    <s v="film &amp; video/television"/>
    <n v="2.7067999999999999"/>
    <n v="74.362637362637358"/>
    <x v="0"/>
    <s v="television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1:51:40"/>
    <x v="2241"/>
    <b v="0"/>
    <n v="182"/>
    <b v="1"/>
    <s v="film &amp; video/television"/>
    <n v="8.0640000000000001"/>
    <n v="44.307692307692307"/>
    <x v="0"/>
    <s v="televis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6T19:02:00"/>
    <x v="2242"/>
    <b v="0"/>
    <n v="182"/>
    <b v="1"/>
    <s v="film &amp; video/television"/>
    <n v="13.600976000000001"/>
    <n v="747.30637362637367"/>
    <x v="0"/>
    <s v="television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2T19:00:00"/>
    <x v="2243"/>
    <b v="0"/>
    <n v="182"/>
    <b v="1"/>
    <s v="film &amp; video/television"/>
    <n v="9302.5"/>
    <n v="51.112637362637365"/>
    <x v="0"/>
    <s v="televis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12:30:00"/>
    <x v="2244"/>
    <b v="0"/>
    <n v="182"/>
    <b v="1"/>
    <s v="film &amp; video/television"/>
    <n v="3.7702"/>
    <n v="103.57692307692308"/>
    <x v="0"/>
    <s v="television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0:00:00"/>
    <x v="2245"/>
    <b v="0"/>
    <n v="182"/>
    <b v="1"/>
    <s v="film &amp; video/television"/>
    <n v="26.47025"/>
    <n v="581.76373626373629"/>
    <x v="0"/>
    <s v="televisio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1:00:10"/>
    <x v="2246"/>
    <b v="0"/>
    <n v="182"/>
    <b v="1"/>
    <s v="film &amp; video/television"/>
    <n v="1.0012000000000001"/>
    <n v="13.752747252747254"/>
    <x v="0"/>
    <s v="television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07:59:25"/>
    <x v="2247"/>
    <b v="0"/>
    <n v="182"/>
    <b v="1"/>
    <s v="film &amp; video/television"/>
    <n v="1.0445405405405406"/>
    <n v="106.17582417582418"/>
    <x v="0"/>
    <s v="television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13:01:18"/>
    <x v="2248"/>
    <b v="0"/>
    <n v="182"/>
    <b v="1"/>
    <s v="film &amp; video/television"/>
    <n v="1.0721428571428571"/>
    <n v="41.236263736263737"/>
    <x v="0"/>
    <s v="television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07:52:45"/>
    <x v="2249"/>
    <b v="0"/>
    <n v="182"/>
    <b v="1"/>
    <s v="film &amp; video/television"/>
    <n v="1.6877142857142857"/>
    <n v="32.456043956043956"/>
    <x v="0"/>
    <s v="television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2T17:07:53"/>
    <x v="2250"/>
    <b v="0"/>
    <n v="182"/>
    <b v="1"/>
    <s v="film &amp; video/television"/>
    <n v="9.7511200000000002"/>
    <n v="1339.4395604395604"/>
    <x v="0"/>
    <s v="television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0:17:57"/>
    <x v="2251"/>
    <b v="0"/>
    <n v="182"/>
    <b v="1"/>
    <s v="film &amp; video/television"/>
    <n v="1.3444929411764706"/>
    <n v="62.792252747252753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5T23:52:18"/>
    <x v="2252"/>
    <b v="0"/>
    <n v="182"/>
    <b v="1"/>
    <s v="film &amp; video/television"/>
    <n v="2.722777777777778"/>
    <n v="134.64285714285714"/>
    <x v="0"/>
    <s v="television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08:09:07"/>
    <x v="2253"/>
    <b v="0"/>
    <n v="182"/>
    <b v="1"/>
    <s v="film &amp; video/television"/>
    <n v="1.1268750000000001"/>
    <n v="49.532967032967036"/>
    <x v="0"/>
    <s v="television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07:32:48"/>
    <x v="2254"/>
    <b v="0"/>
    <n v="182"/>
    <b v="1"/>
    <s v="film &amp; video/television"/>
    <n v="4.5979999999999999"/>
    <n v="12.631868131868131"/>
    <x v="0"/>
    <s v="televisio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14:50:51"/>
    <x v="2255"/>
    <b v="0"/>
    <n v="182"/>
    <b v="1"/>
    <s v="film &amp; video/television"/>
    <n v="2.8665822784810127"/>
    <n v="62.214285714285715"/>
    <x v="0"/>
    <s v="television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02:50:46"/>
    <x v="2256"/>
    <b v="0"/>
    <n v="182"/>
    <b v="1"/>
    <s v="film &amp; video/television"/>
    <n v="2.2270833333333333"/>
    <n v="5.8736263736263732"/>
    <x v="0"/>
    <s v="televis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15:00:00"/>
    <x v="2257"/>
    <b v="0"/>
    <n v="182"/>
    <b v="1"/>
    <s v="film &amp; video/television"/>
    <n v="6.3613999999999997"/>
    <n v="87.381868131868131"/>
    <x v="0"/>
    <s v="television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0:01:27"/>
    <x v="2258"/>
    <b v="0"/>
    <n v="182"/>
    <b v="1"/>
    <s v="film &amp; video/television"/>
    <n v="1.4650000000000001"/>
    <n v="17.708791208791208"/>
    <x v="0"/>
    <s v="television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1:18:56"/>
    <x v="2259"/>
    <b v="0"/>
    <n v="182"/>
    <b v="1"/>
    <s v="film &amp; video/television"/>
    <n v="18.670999999999999"/>
    <n v="102.58791208791209"/>
    <x v="0"/>
    <s v="television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15:24:10"/>
    <x v="2260"/>
    <b v="0"/>
    <n v="182"/>
    <b v="1"/>
    <s v="film &amp; video/television"/>
    <n v="3.2692000000000001"/>
    <n v="44.906593406593409"/>
    <x v="0"/>
    <s v="television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09:23:40"/>
    <x v="2261"/>
    <b v="0"/>
    <n v="182"/>
    <b v="1"/>
    <s v="film &amp; video/television"/>
    <n v="7.7949999999999999"/>
    <n v="42.829670329670328"/>
    <x v="0"/>
    <s v="televis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7T16:00:00"/>
    <x v="2262"/>
    <b v="0"/>
    <n v="182"/>
    <b v="1"/>
    <s v="film &amp; video/television"/>
    <n v="1.5415151515151515"/>
    <n v="27.950549450549449"/>
    <x v="0"/>
    <s v="television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1:58:33"/>
    <x v="2263"/>
    <b v="0"/>
    <n v="182"/>
    <b v="1"/>
    <s v="film &amp; video/television"/>
    <n v="1.1554666666666666"/>
    <n v="47.615384615384613"/>
    <x v="0"/>
    <s v="televisio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2T19:00:00"/>
    <x v="2264"/>
    <b v="0"/>
    <n v="182"/>
    <b v="1"/>
    <s v="film &amp; video/television"/>
    <n v="1.8003333333333333"/>
    <n v="59.35164835164835"/>
    <x v="0"/>
    <s v="televis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12:28:27"/>
    <x v="2265"/>
    <b v="0"/>
    <n v="182"/>
    <b v="1"/>
    <s v="film &amp; video/television"/>
    <n v="2.9849999999999999"/>
    <n v="3.2802197802197801"/>
    <x v="0"/>
    <s v="television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6T18:00:00"/>
    <x v="2266"/>
    <b v="0"/>
    <n v="182"/>
    <b v="1"/>
    <s v="film &amp; video/television"/>
    <n v="3.2026666666666666"/>
    <n v="26.395604395604394"/>
    <x v="0"/>
    <s v="televis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0T17:00:00"/>
    <x v="2267"/>
    <b v="0"/>
    <n v="182"/>
    <b v="1"/>
    <s v="film &amp; video/television"/>
    <n v="3.80525"/>
    <n v="418.15934065934067"/>
    <x v="0"/>
    <s v="television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1T17:58:35"/>
    <x v="2268"/>
    <b v="0"/>
    <n v="182"/>
    <b v="1"/>
    <s v="film &amp; video/television"/>
    <n v="1.026"/>
    <n v="157.84615384615384"/>
    <x v="0"/>
    <s v="television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6T21:00:00"/>
    <x v="2269"/>
    <b v="0"/>
    <n v="182"/>
    <b v="1"/>
    <s v="film &amp; video/television"/>
    <n v="18.016400000000001"/>
    <n v="247.47802197802199"/>
    <x v="0"/>
    <s v="television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13:59:00"/>
    <x v="2270"/>
    <b v="0"/>
    <n v="182"/>
    <b v="1"/>
    <s v="film &amp; video/television"/>
    <n v="7.2024800000000004"/>
    <n v="989.35164835164835"/>
    <x v="0"/>
    <s v="television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09T16:00:04"/>
    <x v="2271"/>
    <b v="0"/>
    <n v="182"/>
    <b v="1"/>
    <s v="film &amp; video/television"/>
    <n v="2.8309000000000002"/>
    <n v="311.08791208791212"/>
    <x v="0"/>
    <s v="televis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08:47:16"/>
    <x v="2272"/>
    <b v="0"/>
    <n v="182"/>
    <b v="1"/>
    <s v="film &amp; video/television"/>
    <n v="13.566000000000001"/>
    <n v="74.538461538461533"/>
    <x v="0"/>
    <s v="television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04:10:42"/>
    <x v="2273"/>
    <b v="0"/>
    <n v="182"/>
    <b v="1"/>
    <s v="film &amp; video/television"/>
    <n v="2.2035999999999998"/>
    <n v="30.26923076923077"/>
    <x v="0"/>
    <s v="television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04:00:57"/>
    <x v="2274"/>
    <b v="0"/>
    <n v="182"/>
    <b v="1"/>
    <s v="film &amp; video/television"/>
    <n v="1.196"/>
    <n v="16.428571428571427"/>
    <x v="0"/>
    <s v="televisio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06:47:59"/>
    <x v="2275"/>
    <b v="0"/>
    <n v="182"/>
    <b v="1"/>
    <s v="film &amp; video/television"/>
    <n v="4.0776923076923079"/>
    <n v="14.563186813186814"/>
    <x v="0"/>
    <s v="televis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07:38:09"/>
    <x v="2276"/>
    <b v="0"/>
    <n v="182"/>
    <b v="1"/>
    <s v="film &amp; video/television"/>
    <n v="1.0581826105905425"/>
    <n v="26.681318681318682"/>
    <x v="0"/>
    <s v="television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08:17:03"/>
    <x v="2277"/>
    <b v="0"/>
    <n v="182"/>
    <b v="1"/>
    <s v="film &amp; video/television"/>
    <n v="1.4108235294117648"/>
    <n v="65.890109890109883"/>
    <x v="0"/>
    <s v="televisio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14:59:00"/>
    <x v="2278"/>
    <b v="0"/>
    <n v="182"/>
    <b v="1"/>
    <s v="film &amp; video/television"/>
    <n v="2.7069999999999999"/>
    <n v="29.747252747252748"/>
    <x v="0"/>
    <s v="television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3T20:00:00"/>
    <x v="2279"/>
    <b v="0"/>
    <n v="182"/>
    <b v="1"/>
    <s v="film &amp; video/television"/>
    <n v="1.538"/>
    <n v="8.4505494505494507"/>
    <x v="0"/>
    <s v="televis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06:59:51"/>
    <x v="2280"/>
    <b v="0"/>
    <n v="182"/>
    <b v="1"/>
    <s v="film &amp; video/television"/>
    <n v="4.0357653061224488"/>
    <n v="217.31043956043956"/>
    <x v="0"/>
    <s v="television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4T22:50:00"/>
    <x v="2281"/>
    <b v="0"/>
    <n v="182"/>
    <b v="1"/>
    <s v="film &amp; video/television"/>
    <n v="1.85"/>
    <n v="3.0494505494505493"/>
    <x v="0"/>
    <s v="television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3T20:11:26"/>
    <x v="2282"/>
    <b v="0"/>
    <n v="182"/>
    <b v="1"/>
    <s v="film &amp; video/television"/>
    <n v="1.8533333333333333"/>
    <n v="7.6373626373626378"/>
    <x v="0"/>
    <s v="television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8T18:00:04"/>
    <x v="2283"/>
    <b v="0"/>
    <n v="182"/>
    <b v="1"/>
    <s v="film &amp; video/television"/>
    <n v="1.0085533333333332"/>
    <n v="16.624505494505495"/>
    <x v="0"/>
    <s v="television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1T20:00:00"/>
    <x v="2284"/>
    <b v="0"/>
    <n v="182"/>
    <b v="1"/>
    <s v="film &amp; video/television"/>
    <n v="1.0622116666666668"/>
    <n v="35.017967032967036"/>
    <x v="0"/>
    <s v="television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8T20:27:23"/>
    <x v="2285"/>
    <b v="0"/>
    <n v="182"/>
    <b v="1"/>
    <s v="film &amp; video/television"/>
    <n v="1.2136666666666667"/>
    <n v="20.005494505494507"/>
    <x v="0"/>
    <s v="television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5T19:59:00"/>
    <x v="2286"/>
    <b v="0"/>
    <n v="182"/>
    <b v="1"/>
    <s v="film &amp; video/television"/>
    <n v="1.0006666666666666"/>
    <n v="8.2472527472527464"/>
    <x v="0"/>
    <s v="television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08:01:00"/>
    <x v="2287"/>
    <b v="0"/>
    <n v="182"/>
    <b v="1"/>
    <s v="film &amp; video/television"/>
    <n v="1.1997755555555556"/>
    <n v="29.664780219780219"/>
    <x v="0"/>
    <s v="televisio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0:00:00"/>
    <x v="2288"/>
    <b v="0"/>
    <n v="182"/>
    <b v="1"/>
    <s v="film &amp; video/television"/>
    <n v="1.0009999999999999"/>
    <n v="5.5"/>
    <x v="0"/>
    <s v="televisio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15:22:00"/>
    <x v="2289"/>
    <b v="0"/>
    <n v="182"/>
    <b v="1"/>
    <s v="film &amp; video/television"/>
    <n v="1.0740000000000001"/>
    <n v="8.8516483516483522"/>
    <x v="0"/>
    <s v="televis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09:00:00"/>
    <x v="2290"/>
    <b v="0"/>
    <n v="182"/>
    <b v="1"/>
    <s v="film &amp; video/television"/>
    <n v="1.0406666666666666"/>
    <n v="8.5769230769230766"/>
    <x v="0"/>
    <s v="televis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2T20:00:00"/>
    <x v="2291"/>
    <b v="0"/>
    <n v="182"/>
    <b v="1"/>
    <s v="film &amp; video/television"/>
    <n v="1.728"/>
    <n v="23.736263736263737"/>
    <x v="0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08:44:36"/>
    <x v="2292"/>
    <b v="0"/>
    <n v="182"/>
    <b v="1"/>
    <s v="film &amp; video/television"/>
    <n v="1.072505"/>
    <n v="11.785769230769231"/>
    <x v="0"/>
    <s v="television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4T19:59:00"/>
    <x v="2293"/>
    <b v="0"/>
    <n v="182"/>
    <b v="1"/>
    <s v="film &amp; video/television"/>
    <n v="1.0823529411764705"/>
    <n v="5.0549450549450547"/>
    <x v="0"/>
    <s v="television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09:21:20"/>
    <x v="2294"/>
    <b v="0"/>
    <n v="182"/>
    <b v="1"/>
    <s v="film &amp; video/television"/>
    <n v="1.4608079999999999"/>
    <n v="40.132087912087911"/>
    <x v="0"/>
    <s v="television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14:54:16"/>
    <x v="2295"/>
    <b v="0"/>
    <n v="182"/>
    <b v="1"/>
    <s v="film &amp; video/television"/>
    <n v="1.2524999999999999"/>
    <n v="8.2582417582417591"/>
    <x v="0"/>
    <s v="television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09:33:46"/>
    <x v="2296"/>
    <b v="0"/>
    <n v="182"/>
    <b v="1"/>
    <s v="film &amp; video/television"/>
    <n v="1.4907142857142857"/>
    <n v="57.335164835164832"/>
    <x v="0"/>
    <s v="televisio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3T19:59:00"/>
    <x v="2297"/>
    <b v="0"/>
    <n v="182"/>
    <b v="1"/>
    <s v="film &amp; video/television"/>
    <n v="1.006"/>
    <n v="5.5274725274725274"/>
    <x v="0"/>
    <s v="television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1:10:33"/>
    <x v="2298"/>
    <b v="0"/>
    <n v="182"/>
    <b v="1"/>
    <s v="film &amp; video/television"/>
    <n v="1.0507333333333333"/>
    <n v="173.19780219780219"/>
    <x v="0"/>
    <s v="television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5T16:46:49"/>
    <x v="2299"/>
    <b v="0"/>
    <n v="182"/>
    <b v="1"/>
    <s v="film &amp; video/television"/>
    <n v="3.5016666666666665"/>
    <n v="5.7719780219780219"/>
    <x v="0"/>
    <s v="televisio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09:26:56"/>
    <x v="2300"/>
    <b v="0"/>
    <n v="182"/>
    <b v="1"/>
    <s v="film &amp; video/television"/>
    <n v="1.0125"/>
    <n v="4.4505494505494507"/>
    <x v="0"/>
    <s v="televisio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0T19:31:36"/>
    <x v="2301"/>
    <b v="0"/>
    <n v="182"/>
    <b v="1"/>
    <s v="film &amp; video/television"/>
    <n v="1.336044"/>
    <n v="36.704505494505497"/>
    <x v="0"/>
    <s v="televis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0T23:00:00"/>
    <x v="2302"/>
    <b v="0"/>
    <n v="182"/>
    <b v="1"/>
    <s v="film &amp; video/television"/>
    <n v="1.7065217391304348"/>
    <n v="21.565934065934066"/>
    <x v="0"/>
    <s v="television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2T19:39:56"/>
    <x v="2303"/>
    <b v="0"/>
    <n v="182"/>
    <b v="1"/>
    <s v="film &amp; video/television"/>
    <n v="1.0935829457364341"/>
    <n v="38.756098901098902"/>
    <x v="0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2-31T20:59:00"/>
    <x v="2304"/>
    <b v="0"/>
    <n v="182"/>
    <b v="1"/>
    <s v="film &amp; video/television"/>
    <n v="1.0070033333333335"/>
    <n v="33.19791208791208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0:00:00"/>
    <x v="2305"/>
    <b v="0"/>
    <n v="182"/>
    <b v="1"/>
    <s v="film &amp; video/television"/>
    <n v="1.0122777777777778"/>
    <n v="100.11538461538461"/>
    <x v="0"/>
    <s v="television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09T20:02:09"/>
    <x v="2306"/>
    <b v="0"/>
    <n v="182"/>
    <b v="1"/>
    <s v="film &amp; video/television"/>
    <n v="1.0675857142857144"/>
    <n v="20.530494505494506"/>
    <x v="0"/>
    <s v="televis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1:15:28"/>
    <x v="2307"/>
    <b v="0"/>
    <n v="182"/>
    <b v="1"/>
    <s v="film &amp; video/television"/>
    <n v="1.0665777537961894"/>
    <n v="11.512417582417584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8T17:00:00"/>
    <x v="2308"/>
    <b v="0"/>
    <n v="182"/>
    <b v="1"/>
    <s v="film &amp; video/television"/>
    <n v="1.0130622"/>
    <n v="278.3137912087912"/>
    <x v="0"/>
    <s v="television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15:42:17"/>
    <x v="2309"/>
    <b v="0"/>
    <n v="182"/>
    <b v="1"/>
    <s v="film &amp; video/television"/>
    <n v="1.0667450000000001"/>
    <n v="35.167417582417585"/>
    <x v="0"/>
    <s v="television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0:03:35"/>
    <x v="2310"/>
    <b v="0"/>
    <n v="182"/>
    <b v="1"/>
    <s v="film &amp; video/television"/>
    <n v="4.288397837837838"/>
    <n v="435.90857142857141"/>
    <x v="0"/>
    <s v="television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6T16:06:29"/>
    <x v="2311"/>
    <b v="0"/>
    <n v="182"/>
    <b v="1"/>
    <s v="film &amp; video/television"/>
    <n v="1.0411111111111111"/>
    <n v="51.483516483516482"/>
    <x v="0"/>
    <s v="television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15:00:00"/>
    <x v="2312"/>
    <b v="0"/>
    <n v="182"/>
    <b v="1"/>
    <s v="film &amp; video/television"/>
    <n v="1.0786666666666667"/>
    <n v="17.780219780219781"/>
    <x v="0"/>
    <s v="television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15:00:26"/>
    <x v="2313"/>
    <b v="0"/>
    <n v="182"/>
    <b v="1"/>
    <s v="film &amp; video/television"/>
    <n v="1.7584040000000001"/>
    <n v="48.307802197802204"/>
    <x v="0"/>
    <s v="televis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05:14:17"/>
    <x v="2314"/>
    <b v="0"/>
    <n v="182"/>
    <b v="1"/>
    <s v="film &amp; video/television"/>
    <n v="1.5697000000000001"/>
    <n v="10.34967032967033"/>
    <x v="0"/>
    <s v="television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09:25:43"/>
    <x v="2315"/>
    <b v="0"/>
    <n v="182"/>
    <b v="1"/>
    <s v="film &amp; video/television"/>
    <n v="1.026"/>
    <n v="14.093406593406593"/>
    <x v="0"/>
    <s v="televis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0:24:00"/>
    <x v="2316"/>
    <b v="0"/>
    <n v="182"/>
    <b v="1"/>
    <s v="film &amp; video/television"/>
    <n v="1.0404266666666666"/>
    <n v="85.749450549450543"/>
    <x v="0"/>
    <s v="television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4T21:00:00"/>
    <x v="2317"/>
    <b v="0"/>
    <n v="182"/>
    <b v="1"/>
    <s v="film &amp; video/television"/>
    <n v="1.04"/>
    <n v="2.2857142857142856"/>
    <x v="0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5T19:59:00"/>
    <x v="2318"/>
    <b v="0"/>
    <n v="182"/>
    <b v="1"/>
    <s v="film &amp; video/television"/>
    <n v="1.2105999999999999"/>
    <n v="33.258241758241759"/>
    <x v="0"/>
    <s v="television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4T17:58:05"/>
    <x v="2319"/>
    <b v="0"/>
    <n v="182"/>
    <b v="1"/>
    <s v="film &amp; video/television"/>
    <n v="1.077"/>
    <n v="17.752747252747252"/>
    <x v="0"/>
    <s v="television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0:36:40"/>
    <x v="2320"/>
    <b v="0"/>
    <n v="182"/>
    <b v="1"/>
    <s v="film &amp; video/television"/>
    <n v="1.0866"/>
    <n v="29.85164835164835"/>
    <x v="0"/>
    <s v="television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3T21:15:01"/>
    <x v="2321"/>
    <b v="0"/>
    <n v="182"/>
    <b v="1"/>
    <s v="film &amp; video/television"/>
    <n v="0.39120962394619685"/>
    <n v="22.692307692307693"/>
    <x v="0"/>
    <s v="television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12:29:29"/>
    <x v="2322"/>
    <b v="0"/>
    <n v="182"/>
    <b v="1"/>
    <s v="film &amp; video/television"/>
    <n v="3.1481481481481478E-2"/>
    <n v="0.46703296703296704"/>
    <x v="0"/>
    <s v="television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0:07:27"/>
    <x v="2323"/>
    <b v="0"/>
    <n v="182"/>
    <b v="1"/>
    <s v="film &amp; video/television"/>
    <n v="0.48"/>
    <n v="0.65934065934065933"/>
    <x v="0"/>
    <s v="television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12:14:45"/>
    <x v="2324"/>
    <b v="0"/>
    <n v="182"/>
    <b v="1"/>
    <s v="film &amp; video/television"/>
    <n v="0.20733333333333334"/>
    <n v="8.5439560439560438"/>
    <x v="0"/>
    <s v="television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15:32:11"/>
    <x v="2325"/>
    <b v="0"/>
    <n v="182"/>
    <b v="1"/>
    <s v="film &amp; video/television"/>
    <n v="0.08"/>
    <n v="0.43956043956043955"/>
    <x v="0"/>
    <s v="television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09:00:00"/>
    <x v="2326"/>
    <b v="0"/>
    <n v="182"/>
    <b v="1"/>
    <s v="film &amp; video/television"/>
    <n v="7.1999999999999998E-3"/>
    <n v="0.59340659340659341"/>
    <x v="0"/>
    <s v="television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14:00:40"/>
    <x v="2327"/>
    <b v="0"/>
    <n v="182"/>
    <b v="1"/>
    <s v="film &amp; video/television"/>
    <n v="5.2609431428571432"/>
    <n v="1011.7198351648352"/>
    <x v="0"/>
    <s v="television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0:45:37"/>
    <x v="2328"/>
    <b v="0"/>
    <n v="182"/>
    <b v="1"/>
    <s v="film &amp; video/television"/>
    <n v="2.5445000000000002"/>
    <n v="139.80769230769232"/>
    <x v="0"/>
    <s v="television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06:59:06"/>
    <x v="2329"/>
    <b v="0"/>
    <n v="182"/>
    <b v="1"/>
    <s v="film &amp; video/television"/>
    <n v="1.0591999999999999"/>
    <n v="145.49450549450549"/>
    <x v="0"/>
    <s v="televisio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4T16:00:00"/>
    <x v="2330"/>
    <b v="0"/>
    <n v="182"/>
    <b v="1"/>
    <s v="film &amp; video/television"/>
    <n v="1.0242285714285715"/>
    <n v="196.96703296703296"/>
    <x v="0"/>
    <s v="television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7T16:08:10"/>
    <x v="2331"/>
    <b v="0"/>
    <n v="182"/>
    <b v="1"/>
    <s v="film &amp; video/television"/>
    <n v="1.4431375"/>
    <n v="63.434615384615384"/>
    <x v="0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07:04:31"/>
    <x v="2332"/>
    <b v="0"/>
    <n v="182"/>
    <b v="1"/>
    <s v="film &amp; video/television"/>
    <n v="1.06308"/>
    <n v="146.02747252747253"/>
    <x v="0"/>
    <s v="televisio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09:50:00"/>
    <x v="2333"/>
    <b v="0"/>
    <n v="182"/>
    <b v="1"/>
    <s v="film &amp; video/television"/>
    <n v="2.1216666666666666"/>
    <n v="6.9945054945054945"/>
    <x v="0"/>
    <s v="television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09:34:00"/>
    <x v="2334"/>
    <b v="0"/>
    <n v="182"/>
    <b v="1"/>
    <s v="film &amp; video/television"/>
    <n v="1.0195000000000001"/>
    <n v="22.406593406593405"/>
    <x v="0"/>
    <s v="televis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05:44:03"/>
    <x v="2335"/>
    <b v="0"/>
    <n v="182"/>
    <b v="1"/>
    <s v="film &amp; video/television"/>
    <n v="1.0227200000000001"/>
    <n v="140.4835164835165"/>
    <x v="0"/>
    <s v="television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14:11:35"/>
    <x v="2336"/>
    <b v="0"/>
    <n v="182"/>
    <b v="1"/>
    <s v="film &amp; video/television"/>
    <n v="5.2073254999999996"/>
    <n v="572.23357142857139"/>
    <x v="0"/>
    <s v="televis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07:22:23"/>
    <x v="2337"/>
    <b v="0"/>
    <n v="182"/>
    <b v="1"/>
    <s v="film &amp; video/television"/>
    <n v="1.1065833333333333"/>
    <n v="72.961538461538467"/>
    <x v="0"/>
    <s v="television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13:31:24"/>
    <x v="2338"/>
    <b v="0"/>
    <n v="182"/>
    <b v="1"/>
    <s v="film &amp; video/television"/>
    <n v="1.0114333333333334"/>
    <n v="83.359890109890117"/>
    <x v="0"/>
    <s v="television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8T23:59:00"/>
    <x v="2339"/>
    <b v="0"/>
    <n v="182"/>
    <b v="1"/>
    <s v="film &amp; video/television"/>
    <n v="2.9420799999999998"/>
    <n v="404.13186813186815"/>
    <x v="0"/>
    <s v="television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07:25:38"/>
    <x v="2340"/>
    <b v="0"/>
    <n v="182"/>
    <b v="1"/>
    <s v="film &amp; video/television"/>
    <n v="1.0577749999999999"/>
    <n v="232.47802197802199"/>
    <x v="0"/>
    <s v="television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1:31:44"/>
    <x v="2341"/>
    <b v="0"/>
    <n v="182"/>
    <b v="1"/>
    <s v="film &amp; video/television"/>
    <n v="0"/>
    <n v="0"/>
    <x v="0"/>
    <s v="televisio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5T21:00:00"/>
    <x v="2342"/>
    <b v="0"/>
    <n v="182"/>
    <b v="1"/>
    <s v="film &amp; video/television"/>
    <n v="0"/>
    <n v="0"/>
    <x v="0"/>
    <s v="television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1:47:00"/>
    <x v="2343"/>
    <b v="0"/>
    <n v="182"/>
    <b v="1"/>
    <s v="film &amp; video/television"/>
    <n v="0.03"/>
    <n v="1.6483516483516483"/>
    <x v="0"/>
    <s v="television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09:27:49"/>
    <x v="2344"/>
    <b v="0"/>
    <n v="182"/>
    <b v="1"/>
    <s v="film &amp; video/television"/>
    <n v="1E-3"/>
    <n v="5.4945054945054949E-3"/>
    <x v="0"/>
    <s v="television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15:39:00"/>
    <x v="2345"/>
    <b v="0"/>
    <n v="182"/>
    <b v="1"/>
    <s v="film &amp; video/television"/>
    <n v="0"/>
    <n v="0"/>
    <x v="0"/>
    <s v="television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1:10:31"/>
    <x v="2346"/>
    <b v="0"/>
    <n v="182"/>
    <b v="1"/>
    <s v="film &amp; video/television"/>
    <n v="6.4999999999999997E-4"/>
    <n v="0.21428571428571427"/>
    <x v="0"/>
    <s v="television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06:34:36"/>
    <x v="2347"/>
    <b v="0"/>
    <n v="182"/>
    <b v="1"/>
    <s v="film &amp; video/television"/>
    <n v="1.4999999999999999E-2"/>
    <n v="8.2417582417582416E-2"/>
    <x v="0"/>
    <s v="television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14:22:18"/>
    <x v="2348"/>
    <b v="0"/>
    <n v="182"/>
    <b v="1"/>
    <s v="film &amp; video/television"/>
    <n v="3.8571428571428572E-3"/>
    <n v="1.4835164835164836"/>
    <x v="0"/>
    <s v="televis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0:37:08"/>
    <x v="2349"/>
    <b v="0"/>
    <n v="182"/>
    <b v="1"/>
    <s v="film &amp; video/television"/>
    <n v="0"/>
    <n v="0"/>
    <x v="0"/>
    <s v="television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12:12:50"/>
    <x v="2350"/>
    <b v="0"/>
    <n v="182"/>
    <b v="1"/>
    <s v="film &amp; video/television"/>
    <n v="0"/>
    <n v="0"/>
    <x v="0"/>
    <s v="televis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29T18:25:39"/>
    <x v="2351"/>
    <b v="0"/>
    <n v="182"/>
    <b v="1"/>
    <s v="film &amp; video/television"/>
    <n v="5.7142857142857143E-3"/>
    <n v="0.59340659340659341"/>
    <x v="0"/>
    <s v="television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07:12:32"/>
    <x v="2352"/>
    <b v="0"/>
    <n v="182"/>
    <b v="1"/>
    <s v="film &amp; video/television"/>
    <n v="0"/>
    <n v="0"/>
    <x v="0"/>
    <s v="televisio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08:13:42"/>
    <x v="2353"/>
    <b v="0"/>
    <n v="182"/>
    <b v="1"/>
    <s v="film &amp; video/television"/>
    <n v="0"/>
    <n v="0"/>
    <x v="0"/>
    <s v="television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09:21:00"/>
    <x v="2354"/>
    <b v="0"/>
    <n v="182"/>
    <b v="1"/>
    <s v="film &amp; video/television"/>
    <n v="7.1428571428571429E-4"/>
    <n v="0.13736263736263737"/>
    <x v="0"/>
    <s v="television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14:02:16"/>
    <x v="2355"/>
    <b v="0"/>
    <n v="182"/>
    <b v="1"/>
    <s v="film &amp; video/television"/>
    <n v="6.875E-3"/>
    <n v="0.30219780219780218"/>
    <x v="0"/>
    <s v="television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0:48:24"/>
    <x v="2356"/>
    <b v="0"/>
    <n v="182"/>
    <b v="1"/>
    <s v="film &amp; video/television"/>
    <n v="0"/>
    <n v="0"/>
    <x v="0"/>
    <s v="television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06:52:58"/>
    <x v="2357"/>
    <b v="0"/>
    <n v="182"/>
    <b v="1"/>
    <s v="film &amp; video/television"/>
    <n v="0"/>
    <n v="0"/>
    <x v="0"/>
    <s v="television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0T16:39:00"/>
    <x v="2358"/>
    <b v="0"/>
    <n v="182"/>
    <b v="1"/>
    <s v="film &amp; video/television"/>
    <n v="0"/>
    <n v="0"/>
    <x v="0"/>
    <s v="television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07:35:24"/>
    <x v="2359"/>
    <b v="0"/>
    <n v="182"/>
    <b v="1"/>
    <s v="film &amp; video/television"/>
    <n v="0.14680000000000001"/>
    <n v="6.0494505494505493"/>
    <x v="0"/>
    <s v="televisio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08:58:00"/>
    <x v="2360"/>
    <b v="0"/>
    <n v="182"/>
    <b v="1"/>
    <s v="film &amp; video/television"/>
    <n v="4.0000000000000002E-4"/>
    <n v="1.098901098901099E-2"/>
    <x v="0"/>
    <s v="televisio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14:00:00"/>
    <x v="2361"/>
    <b v="0"/>
    <n v="182"/>
    <b v="1"/>
    <s v="film &amp; video/television"/>
    <n v="0"/>
    <n v="0"/>
    <x v="0"/>
    <s v="television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08:31:10"/>
    <x v="2362"/>
    <b v="0"/>
    <n v="182"/>
    <b v="1"/>
    <s v="film &amp; video/television"/>
    <n v="0.2857142857142857"/>
    <n v="0.65934065934065933"/>
    <x v="0"/>
    <s v="television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8T16:16:40"/>
    <x v="2363"/>
    <b v="0"/>
    <n v="182"/>
    <b v="1"/>
    <s v="film &amp; video/television"/>
    <n v="0"/>
    <n v="0"/>
    <x v="0"/>
    <s v="television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14:25:56"/>
    <x v="2364"/>
    <b v="0"/>
    <n v="182"/>
    <b v="1"/>
    <s v="film &amp; video/television"/>
    <n v="0"/>
    <n v="0"/>
    <x v="0"/>
    <s v="television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15:00:00"/>
    <x v="2365"/>
    <b v="0"/>
    <n v="182"/>
    <b v="1"/>
    <s v="film &amp; video/television"/>
    <n v="0"/>
    <n v="0"/>
    <x v="0"/>
    <s v="television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04:45:33"/>
    <x v="2366"/>
    <b v="0"/>
    <n v="182"/>
    <b v="1"/>
    <s v="film &amp; video/television"/>
    <n v="0.1052"/>
    <n v="14.450549450549451"/>
    <x v="0"/>
    <s v="televis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14:16:56"/>
    <x v="2367"/>
    <b v="0"/>
    <n v="182"/>
    <b v="1"/>
    <s v="film &amp; video/television"/>
    <n v="1.34E-2"/>
    <n v="3.6813186813186811"/>
    <x v="0"/>
    <s v="televis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08:19:25"/>
    <x v="2368"/>
    <b v="0"/>
    <n v="182"/>
    <b v="1"/>
    <s v="film &amp; video/television"/>
    <n v="2.5000000000000001E-3"/>
    <n v="0.5494505494505495"/>
    <x v="0"/>
    <s v="television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1:30:11"/>
    <x v="2369"/>
    <b v="0"/>
    <n v="182"/>
    <b v="1"/>
    <s v="film &amp; video/television"/>
    <n v="0"/>
    <n v="0"/>
    <x v="0"/>
    <s v="televis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7T20:32:21"/>
    <x v="2370"/>
    <b v="0"/>
    <n v="182"/>
    <b v="1"/>
    <s v="film &amp; video/television"/>
    <n v="3.2799999999999999E-3"/>
    <n v="0.45054945054945056"/>
    <x v="0"/>
    <s v="television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0:39:56"/>
    <x v="2371"/>
    <b v="0"/>
    <n v="182"/>
    <b v="1"/>
    <s v="film &amp; video/television"/>
    <n v="0"/>
    <n v="0"/>
    <x v="0"/>
    <s v="televis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3T17:39:31"/>
    <x v="2372"/>
    <b v="0"/>
    <n v="182"/>
    <b v="1"/>
    <s v="film &amp; video/television"/>
    <n v="3.272727272727273E-2"/>
    <n v="0.98901098901098905"/>
    <x v="0"/>
    <s v="television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07:53:44"/>
    <x v="2373"/>
    <b v="0"/>
    <n v="182"/>
    <b v="1"/>
    <s v="film &amp; video/television"/>
    <n v="5.8823529411764708E-5"/>
    <n v="0.27472527472527475"/>
    <x v="0"/>
    <s v="television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12:14:20"/>
    <x v="2374"/>
    <b v="0"/>
    <n v="182"/>
    <b v="1"/>
    <s v="film &amp; video/television"/>
    <n v="4.5454545454545455E-4"/>
    <n v="5.4945054945054944E-2"/>
    <x v="0"/>
    <s v="televisio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12:03:57"/>
    <x v="2375"/>
    <b v="0"/>
    <n v="182"/>
    <b v="1"/>
    <s v="film &amp; video/television"/>
    <n v="0"/>
    <n v="0"/>
    <x v="0"/>
    <s v="television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14:12:46"/>
    <x v="2376"/>
    <b v="0"/>
    <n v="182"/>
    <b v="1"/>
    <s v="film &amp; video/television"/>
    <n v="0.10877666666666666"/>
    <n v="1.7930219780219778"/>
    <x v="0"/>
    <s v="television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13:53:03"/>
    <x v="2377"/>
    <b v="0"/>
    <n v="182"/>
    <b v="1"/>
    <s v="film &amp; video/television"/>
    <n v="0"/>
    <n v="0"/>
    <x v="0"/>
    <s v="television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5T16:18:50"/>
    <x v="2378"/>
    <b v="0"/>
    <n v="182"/>
    <b v="1"/>
    <s v="film &amp; video/television"/>
    <n v="0"/>
    <n v="0"/>
    <x v="0"/>
    <s v="television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4T16:23:36"/>
    <x v="2379"/>
    <b v="0"/>
    <n v="182"/>
    <b v="1"/>
    <s v="film &amp; video/television"/>
    <n v="0"/>
    <n v="0"/>
    <x v="0"/>
    <s v="television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1:02:22"/>
    <x v="2380"/>
    <b v="0"/>
    <n v="182"/>
    <b v="1"/>
    <s v="film &amp; video/television"/>
    <n v="3.6666666666666666E-3"/>
    <n v="0.30219780219780218"/>
    <x v="0"/>
    <s v="television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14:27:28"/>
    <x v="2381"/>
    <b v="0"/>
    <n v="182"/>
    <b v="1"/>
    <s v="film &amp; video/television"/>
    <n v="1.8193398957730169E-2"/>
    <n v="8.6318681318681314"/>
    <x v="0"/>
    <s v="television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3T20:30:03"/>
    <x v="2382"/>
    <b v="0"/>
    <n v="182"/>
    <b v="1"/>
    <s v="film &amp; video/television"/>
    <n v="2.5000000000000001E-2"/>
    <n v="0.41208791208791207"/>
    <x v="0"/>
    <s v="television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1T17:21:47"/>
    <x v="2383"/>
    <b v="0"/>
    <n v="182"/>
    <b v="1"/>
    <s v="film &amp; video/television"/>
    <n v="4.3499999999999997E-2"/>
    <n v="2.3901098901098901"/>
    <x v="0"/>
    <s v="televis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3T18:37:23"/>
    <x v="2384"/>
    <b v="0"/>
    <n v="182"/>
    <b v="1"/>
    <s v="film &amp; video/television"/>
    <n v="8.0000000000000002E-3"/>
    <n v="4.3956043956043959E-2"/>
    <x v="0"/>
    <s v="television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08:50:32"/>
    <x v="2385"/>
    <b v="0"/>
    <n v="182"/>
    <b v="1"/>
    <s v="film &amp; video/television"/>
    <n v="1.2123076923076924E-2"/>
    <n v="4.3296703296703294"/>
    <x v="0"/>
    <s v="television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12:07:04"/>
    <x v="2386"/>
    <b v="0"/>
    <n v="182"/>
    <b v="1"/>
    <s v="film &amp; video/television"/>
    <n v="0"/>
    <n v="0"/>
    <x v="0"/>
    <s v="televis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07:02:20"/>
    <x v="2387"/>
    <b v="0"/>
    <n v="182"/>
    <b v="1"/>
    <s v="film &amp; video/television"/>
    <n v="6.8399999999999997E-3"/>
    <n v="5.6373626373626378"/>
    <x v="0"/>
    <s v="televisio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1:29:00"/>
    <x v="2388"/>
    <b v="0"/>
    <n v="182"/>
    <b v="1"/>
    <s v="film &amp; video/television"/>
    <n v="1.2513513513513513E-2"/>
    <n v="2.5439560439560438"/>
    <x v="0"/>
    <s v="televis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13:59:00"/>
    <x v="2389"/>
    <b v="0"/>
    <n v="182"/>
    <b v="1"/>
    <s v="film &amp; video/television"/>
    <n v="1.8749999999999999E-3"/>
    <n v="0.16483516483516483"/>
    <x v="0"/>
    <s v="televis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3T22:17:44"/>
    <x v="2390"/>
    <b v="0"/>
    <n v="182"/>
    <b v="1"/>
    <s v="film &amp; video/television"/>
    <n v="0"/>
    <n v="0"/>
    <x v="0"/>
    <s v="television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0:04:04"/>
    <x v="2391"/>
    <b v="0"/>
    <n v="182"/>
    <b v="1"/>
    <s v="film &amp; video/television"/>
    <n v="1.25E-3"/>
    <n v="0.13736263736263737"/>
    <x v="0"/>
    <s v="television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8T18:53:43"/>
    <x v="2392"/>
    <b v="0"/>
    <n v="182"/>
    <b v="1"/>
    <s v="film &amp; video/television"/>
    <n v="0"/>
    <n v="0"/>
    <x v="0"/>
    <s v="television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07:33:37"/>
    <x v="2393"/>
    <b v="0"/>
    <n v="182"/>
    <b v="1"/>
    <s v="film &amp; video/television"/>
    <n v="5.0000000000000001E-4"/>
    <n v="0.27472527472527475"/>
    <x v="0"/>
    <s v="television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0:41:33"/>
    <x v="2394"/>
    <b v="0"/>
    <n v="182"/>
    <b v="1"/>
    <s v="film &amp; video/television"/>
    <n v="5.9999999999999995E-4"/>
    <n v="1.6483516483516484E-2"/>
    <x v="0"/>
    <s v="televisio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0:57:00"/>
    <x v="2395"/>
    <b v="0"/>
    <n v="182"/>
    <b v="1"/>
    <s v="film &amp; video/television"/>
    <n v="0"/>
    <n v="0"/>
    <x v="0"/>
    <s v="television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12:22:38"/>
    <x v="2396"/>
    <b v="0"/>
    <n v="182"/>
    <b v="1"/>
    <s v="film &amp; video/television"/>
    <n v="2E-3"/>
    <n v="5.4945054945054944E-2"/>
    <x v="0"/>
    <s v="television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13:14:16"/>
    <x v="2397"/>
    <b v="0"/>
    <n v="182"/>
    <b v="1"/>
    <s v="film &amp; video/television"/>
    <n v="0"/>
    <n v="0"/>
    <x v="0"/>
    <s v="television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13:59:44"/>
    <x v="2398"/>
    <b v="0"/>
    <n v="182"/>
    <b v="1"/>
    <s v="film &amp; video/television"/>
    <n v="0"/>
    <n v="0"/>
    <x v="0"/>
    <s v="televisio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12:28:26"/>
    <x v="2399"/>
    <b v="0"/>
    <n v="182"/>
    <b v="1"/>
    <s v="film &amp; video/television"/>
    <n v="0"/>
    <n v="0"/>
    <x v="0"/>
    <s v="television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3T22:26:04"/>
    <x v="2400"/>
    <b v="0"/>
    <n v="182"/>
    <b v="1"/>
    <s v="film &amp; video/television"/>
    <n v="0"/>
    <n v="0"/>
    <x v="0"/>
    <s v="televis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1:44:56"/>
    <x v="2401"/>
    <b v="0"/>
    <n v="182"/>
    <b v="1"/>
    <s v="film &amp; video/television"/>
    <n v="7.1785714285714283E-3"/>
    <n v="1.1043956043956045"/>
    <x v="0"/>
    <s v="television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08:18:51"/>
    <x v="2402"/>
    <b v="0"/>
    <n v="182"/>
    <b v="1"/>
    <s v="film &amp; video/television"/>
    <n v="4.3333333333333331E-3"/>
    <n v="0.2857142857142857"/>
    <x v="0"/>
    <s v="televis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12:10:58"/>
    <x v="2403"/>
    <b v="0"/>
    <n v="182"/>
    <b v="1"/>
    <s v="film &amp; video/television"/>
    <n v="0.16833333333333333"/>
    <n v="1.1098901098901099"/>
    <x v="0"/>
    <s v="televisio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2T16:56:47"/>
    <x v="2404"/>
    <b v="0"/>
    <n v="182"/>
    <b v="1"/>
    <s v="film &amp; video/television"/>
    <n v="0"/>
    <n v="0"/>
    <x v="0"/>
    <s v="television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06:02:55"/>
    <x v="2405"/>
    <b v="0"/>
    <n v="182"/>
    <b v="1"/>
    <s v="film &amp; video/television"/>
    <n v="0.22520000000000001"/>
    <n v="6.186813186813187"/>
    <x v="0"/>
    <s v="television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8T18:39:50"/>
    <x v="2406"/>
    <b v="0"/>
    <n v="182"/>
    <b v="1"/>
    <s v="film &amp; video/television"/>
    <n v="0.41384615384615386"/>
    <n v="7.3901098901098905"/>
    <x v="0"/>
    <s v="televis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0T22:00:00"/>
    <x v="2407"/>
    <b v="0"/>
    <n v="182"/>
    <b v="1"/>
    <s v="film &amp; video/television"/>
    <n v="0.25259090909090909"/>
    <n v="30.532967032967033"/>
    <x v="0"/>
    <s v="television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5T20:22:37"/>
    <x v="2408"/>
    <b v="0"/>
    <n v="182"/>
    <b v="1"/>
    <s v="film &amp; video/television"/>
    <n v="2E-3"/>
    <n v="0.16483516483516483"/>
    <x v="0"/>
    <s v="television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13:01:15"/>
    <x v="2409"/>
    <b v="0"/>
    <n v="182"/>
    <b v="1"/>
    <s v="film &amp; video/television"/>
    <n v="1.84E-2"/>
    <n v="2.5274725274725274"/>
    <x v="0"/>
    <s v="television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1:47:55"/>
    <x v="2410"/>
    <b v="0"/>
    <n v="182"/>
    <b v="1"/>
    <s v="film &amp; video/television"/>
    <n v="0"/>
    <n v="0"/>
    <x v="0"/>
    <s v="television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09:34:42"/>
    <x v="2411"/>
    <b v="0"/>
    <n v="182"/>
    <b v="1"/>
    <s v="film &amp; video/television"/>
    <n v="6.0400000000000002E-3"/>
    <n v="0.82967032967032972"/>
    <x v="0"/>
    <s v="television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0:41:13"/>
    <x v="2412"/>
    <b v="0"/>
    <n v="182"/>
    <b v="1"/>
    <s v="film &amp; video/television"/>
    <n v="0"/>
    <n v="0"/>
    <x v="0"/>
    <s v="television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15:30:00"/>
    <x v="2413"/>
    <b v="0"/>
    <n v="182"/>
    <b v="1"/>
    <s v="film &amp; video/television"/>
    <n v="8.3333333333333332E-3"/>
    <n v="0.13736263736263737"/>
    <x v="0"/>
    <s v="television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1T19:59:00"/>
    <x v="2414"/>
    <b v="0"/>
    <n v="182"/>
    <b v="1"/>
    <s v="film &amp; video/television"/>
    <n v="3.0666666666666665E-2"/>
    <n v="2.5274725274725274"/>
    <x v="0"/>
    <s v="television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12:42:26"/>
    <x v="2415"/>
    <b v="0"/>
    <n v="182"/>
    <b v="1"/>
    <s v="film &amp; video/television"/>
    <n v="5.5833333333333334E-3"/>
    <n v="1.8406593406593406"/>
    <x v="0"/>
    <s v="televisio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07:00:00"/>
    <x v="2416"/>
    <b v="0"/>
    <n v="182"/>
    <b v="1"/>
    <s v="film &amp; video/television"/>
    <n v="2.5000000000000001E-4"/>
    <n v="2.7472527472527472E-2"/>
    <x v="0"/>
    <s v="televisio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13:13:07"/>
    <x v="2417"/>
    <b v="0"/>
    <n v="182"/>
    <b v="1"/>
    <s v="film &amp; video/television"/>
    <n v="0"/>
    <n v="0"/>
    <x v="0"/>
    <s v="television"/>
  </r>
  <r>
    <n v="2418"/>
    <s v="Mexican food truck"/>
    <s v="I want to start my food truck business."/>
    <n v="25000"/>
    <n v="5"/>
    <x v="2"/>
    <s v="US"/>
    <s v="USD"/>
    <n v="1427225644"/>
    <n v="1422045244"/>
    <d v="2015-03-24T11:34:04"/>
    <x v="2418"/>
    <b v="0"/>
    <n v="182"/>
    <b v="1"/>
    <s v="film &amp; video/television"/>
    <n v="2.0000000000000001E-4"/>
    <n v="2.7472527472527472E-2"/>
    <x v="0"/>
    <s v="televisio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09:43:09"/>
    <x v="2419"/>
    <b v="0"/>
    <n v="182"/>
    <b v="1"/>
    <s v="film &amp; video/television"/>
    <n v="0"/>
    <n v="0"/>
    <x v="0"/>
    <s v="television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09T17:41:35"/>
    <x v="2420"/>
    <b v="0"/>
    <n v="182"/>
    <b v="1"/>
    <s v="film &amp; video/television"/>
    <n v="0.14825133372851215"/>
    <n v="13.741758241758241"/>
    <x v="0"/>
    <s v="television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08:29:56"/>
    <x v="2421"/>
    <b v="0"/>
    <n v="182"/>
    <b v="1"/>
    <s v="film &amp; video/television"/>
    <n v="1.6666666666666666E-4"/>
    <n v="5.4945054945054949E-3"/>
    <x v="0"/>
    <s v="televisio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08:23:56"/>
    <x v="2422"/>
    <b v="0"/>
    <n v="182"/>
    <b v="1"/>
    <s v="film &amp; video/television"/>
    <n v="2E-3"/>
    <n v="5.4945054945054949E-3"/>
    <x v="0"/>
    <s v="television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08:54:50"/>
    <x v="2423"/>
    <b v="0"/>
    <n v="182"/>
    <b v="1"/>
    <s v="film &amp; video/television"/>
    <n v="1.3333333333333334E-4"/>
    <n v="4.3956043956043959E-2"/>
    <x v="0"/>
    <s v="television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13:25:08"/>
    <x v="2424"/>
    <b v="0"/>
    <n v="182"/>
    <b v="1"/>
    <s v="film &amp; video/television"/>
    <n v="1.24E-2"/>
    <n v="1.7032967032967032"/>
    <x v="0"/>
    <s v="televis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14:04:00"/>
    <x v="2425"/>
    <b v="0"/>
    <n v="182"/>
    <b v="1"/>
    <s v="film &amp; video/television"/>
    <n v="2.8571428571428574E-4"/>
    <n v="5.4945054945054949E-3"/>
    <x v="0"/>
    <s v="television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7T20:04:52"/>
    <x v="2426"/>
    <b v="0"/>
    <n v="182"/>
    <b v="1"/>
    <s v="film &amp; video/television"/>
    <n v="0"/>
    <n v="0"/>
    <x v="0"/>
    <s v="televisio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2T22:38:53"/>
    <x v="2427"/>
    <b v="0"/>
    <n v="182"/>
    <b v="1"/>
    <s v="film &amp; video/television"/>
    <n v="2.0000000000000002E-5"/>
    <n v="5.4945054945054949E-3"/>
    <x v="0"/>
    <s v="television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09:49:11"/>
    <x v="2428"/>
    <b v="0"/>
    <n v="182"/>
    <b v="1"/>
    <s v="film &amp; video/television"/>
    <n v="2.8571428571428571E-5"/>
    <n v="5.4945054945054949E-3"/>
    <x v="0"/>
    <s v="televis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08:44:00"/>
    <x v="2429"/>
    <b v="0"/>
    <n v="182"/>
    <b v="1"/>
    <s v="film &amp; video/television"/>
    <n v="1.4321428571428572E-2"/>
    <n v="11.016483516483516"/>
    <x v="0"/>
    <s v="televis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1T19:08:24"/>
    <x v="2430"/>
    <b v="0"/>
    <n v="182"/>
    <b v="1"/>
    <s v="film &amp; video/television"/>
    <n v="7.0000000000000001E-3"/>
    <n v="0.11538461538461539"/>
    <x v="0"/>
    <s v="television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7T18:23:33"/>
    <x v="2431"/>
    <b v="0"/>
    <n v="182"/>
    <b v="1"/>
    <s v="film &amp; video/television"/>
    <n v="2.0000000000000002E-5"/>
    <n v="1.098901098901099E-2"/>
    <x v="0"/>
    <s v="television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7T21:14:57"/>
    <x v="2432"/>
    <b v="0"/>
    <n v="182"/>
    <b v="1"/>
    <s v="film &amp; video/television"/>
    <n v="1.4285714285714287E-4"/>
    <n v="1.098901098901099E-2"/>
    <x v="0"/>
    <s v="television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13:35:43"/>
    <x v="2433"/>
    <b v="0"/>
    <n v="182"/>
    <b v="1"/>
    <s v="film &amp; video/television"/>
    <n v="0"/>
    <n v="0"/>
    <x v="0"/>
    <s v="televisio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3T20:27:54"/>
    <x v="2434"/>
    <b v="0"/>
    <n v="182"/>
    <b v="1"/>
    <s v="film &amp; video/television"/>
    <n v="1.2999999999999999E-3"/>
    <n v="0.14285714285714285"/>
    <x v="0"/>
    <s v="televis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4T22:39:46"/>
    <x v="2435"/>
    <b v="0"/>
    <n v="182"/>
    <b v="1"/>
    <s v="film &amp; video/television"/>
    <n v="4.8960000000000002E-3"/>
    <n v="6.7252747252747254"/>
    <x v="0"/>
    <s v="televis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06:46:10"/>
    <x v="2436"/>
    <b v="0"/>
    <n v="182"/>
    <b v="1"/>
    <s v="film &amp; video/television"/>
    <n v="3.8461538461538462E-4"/>
    <n v="0.24725274725274726"/>
    <x v="0"/>
    <s v="television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0:00:00"/>
    <x v="2437"/>
    <b v="0"/>
    <n v="182"/>
    <b v="1"/>
    <s v="film &amp; video/television"/>
    <n v="0"/>
    <n v="0"/>
    <x v="0"/>
    <s v="televisio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14:57:42"/>
    <x v="2438"/>
    <b v="0"/>
    <n v="182"/>
    <b v="1"/>
    <s v="film &amp; video/television"/>
    <n v="3.3333333333333335E-3"/>
    <n v="0.27472527472527475"/>
    <x v="0"/>
    <s v="television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1:38:49"/>
    <x v="2439"/>
    <b v="0"/>
    <n v="182"/>
    <b v="1"/>
    <s v="film &amp; video/television"/>
    <n v="0"/>
    <n v="0"/>
    <x v="0"/>
    <s v="television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13:35:13"/>
    <x v="2440"/>
    <b v="0"/>
    <n v="182"/>
    <b v="1"/>
    <s v="film &amp; video/television"/>
    <n v="2E-3"/>
    <n v="5.4945054945054944E-2"/>
    <x v="0"/>
    <s v="television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2T20:59:00"/>
    <x v="2441"/>
    <b v="0"/>
    <n v="182"/>
    <b v="1"/>
    <s v="film &amp; video/television"/>
    <n v="1.0788"/>
    <n v="44.456043956043956"/>
    <x v="0"/>
    <s v="television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07:00:28"/>
    <x v="2442"/>
    <b v="0"/>
    <n v="182"/>
    <b v="1"/>
    <s v="film &amp; video/television"/>
    <n v="1.2594166666666666"/>
    <n v="166.07692307692307"/>
    <x v="0"/>
    <s v="television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07:00:22"/>
    <x v="2443"/>
    <b v="0"/>
    <n v="182"/>
    <b v="1"/>
    <s v="film &amp; video/television"/>
    <n v="2.0251494999999999"/>
    <n v="222.54390109890107"/>
    <x v="0"/>
    <s v="television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0:06:31"/>
    <x v="2444"/>
    <b v="0"/>
    <n v="182"/>
    <b v="1"/>
    <s v="film &amp; video/television"/>
    <n v="1.0860000000000001"/>
    <n v="17.901098901098901"/>
    <x v="0"/>
    <s v="television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5T20:33:41"/>
    <x v="2445"/>
    <b v="0"/>
    <n v="182"/>
    <b v="1"/>
    <s v="film &amp; video/television"/>
    <n v="1.728"/>
    <n v="47.472527472527474"/>
    <x v="0"/>
    <s v="television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07:27:51"/>
    <x v="2446"/>
    <b v="0"/>
    <n v="182"/>
    <b v="1"/>
    <s v="film &amp; video/television"/>
    <n v="1.6798"/>
    <n v="46.14835164835165"/>
    <x v="0"/>
    <s v="television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1T20:00:00"/>
    <x v="2447"/>
    <b v="0"/>
    <n v="182"/>
    <b v="1"/>
    <s v="film &amp; video/television"/>
    <n v="4.2720000000000002"/>
    <n v="58.681318681318679"/>
    <x v="0"/>
    <s v="televis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0T21:36:00"/>
    <x v="2448"/>
    <b v="0"/>
    <n v="182"/>
    <b v="1"/>
    <s v="film &amp; video/television"/>
    <n v="1.075"/>
    <n v="2.3626373626373627"/>
    <x v="0"/>
    <s v="television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29T20:25:15"/>
    <x v="2449"/>
    <b v="0"/>
    <n v="182"/>
    <b v="1"/>
    <s v="film &amp; video/television"/>
    <n v="1.08"/>
    <n v="59.340659340659343"/>
    <x v="0"/>
    <s v="television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7T19:11:00"/>
    <x v="2450"/>
    <b v="0"/>
    <n v="182"/>
    <b v="1"/>
    <s v="film &amp; video/television"/>
    <n v="1.0153353333333335"/>
    <n v="83.681483516483524"/>
    <x v="0"/>
    <s v="television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13:48:10"/>
    <x v="2451"/>
    <b v="0"/>
    <n v="182"/>
    <b v="1"/>
    <s v="film &amp; video/television"/>
    <n v="1.1545000000000001"/>
    <n v="63.434065934065934"/>
    <x v="0"/>
    <s v="televis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15:00:00"/>
    <x v="2452"/>
    <b v="0"/>
    <n v="182"/>
    <b v="1"/>
    <s v="film &amp; video/television"/>
    <n v="1.335"/>
    <n v="4.4010989010989015"/>
    <x v="0"/>
    <s v="televis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08:36:49"/>
    <x v="2453"/>
    <b v="0"/>
    <n v="182"/>
    <b v="1"/>
    <s v="film &amp; video/television"/>
    <n v="1.5469999999999999"/>
    <n v="25.5"/>
    <x v="0"/>
    <s v="televisio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0T20:50:08"/>
    <x v="2454"/>
    <b v="0"/>
    <n v="182"/>
    <b v="1"/>
    <s v="film &amp; video/television"/>
    <n v="1.0084571428571429"/>
    <n v="193.93406593406593"/>
    <x v="0"/>
    <s v="televis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0:45:50"/>
    <x v="2455"/>
    <b v="0"/>
    <n v="182"/>
    <b v="1"/>
    <s v="film &amp; video/television"/>
    <n v="1.82"/>
    <n v="3"/>
    <x v="0"/>
    <s v="television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15:03:59"/>
    <x v="2456"/>
    <b v="0"/>
    <n v="182"/>
    <b v="1"/>
    <s v="film &amp; video/television"/>
    <n v="1.8086666666666666"/>
    <n v="14.906593406593407"/>
    <x v="0"/>
    <s v="televis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05:27:36"/>
    <x v="2457"/>
    <b v="0"/>
    <n v="182"/>
    <b v="1"/>
    <s v="film &amp; video/television"/>
    <n v="1.0230434782608695"/>
    <n v="129.28571428571428"/>
    <x v="0"/>
    <s v="television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1:00:00"/>
    <x v="2458"/>
    <b v="0"/>
    <n v="182"/>
    <b v="1"/>
    <s v="film &amp; video/television"/>
    <n v="1.1017999999999999"/>
    <n v="30.26923076923077"/>
    <x v="0"/>
    <s v="televis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06:18:05"/>
    <x v="2459"/>
    <b v="0"/>
    <n v="182"/>
    <b v="1"/>
    <s v="film &amp; video/television"/>
    <n v="1.0225"/>
    <n v="168.54395604395606"/>
    <x v="0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2T20:17:00"/>
    <x v="2460"/>
    <b v="0"/>
    <n v="182"/>
    <b v="1"/>
    <s v="film &amp; video/television"/>
    <n v="1.0078823529411765"/>
    <n v="47.071428571428569"/>
    <x v="0"/>
    <s v="television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9-30T19:00:00"/>
    <x v="2461"/>
    <b v="0"/>
    <n v="182"/>
    <b v="1"/>
    <s v="film &amp; video/television"/>
    <n v="1.038"/>
    <n v="42.774725274725277"/>
    <x v="0"/>
    <s v="television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8T20:28:16"/>
    <x v="2462"/>
    <b v="0"/>
    <n v="182"/>
    <b v="1"/>
    <s v="film &amp; video/television"/>
    <n v="1.1070833333333334"/>
    <n v="18.248626373626372"/>
    <x v="0"/>
    <s v="televisio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1:00:00"/>
    <x v="2463"/>
    <b v="0"/>
    <n v="182"/>
    <b v="1"/>
    <s v="film &amp; video/television"/>
    <n v="1.1625000000000001"/>
    <n v="12.774725274725276"/>
    <x v="0"/>
    <s v="television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1:29:00"/>
    <x v="2464"/>
    <b v="0"/>
    <n v="182"/>
    <b v="1"/>
    <s v="film &amp; video/television"/>
    <n v="1.111"/>
    <n v="12.208791208791208"/>
    <x v="0"/>
    <s v="television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09:15:48"/>
    <x v="2465"/>
    <b v="0"/>
    <n v="182"/>
    <b v="1"/>
    <s v="film &amp; video/television"/>
    <n v="1.8014285714285714"/>
    <n v="6.9285714285714288"/>
    <x v="0"/>
    <s v="television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8T18:27:33"/>
    <x v="2466"/>
    <b v="0"/>
    <n v="182"/>
    <b v="1"/>
    <s v="film &amp; video/television"/>
    <n v="1"/>
    <n v="13.736263736263735"/>
    <x v="0"/>
    <s v="televis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09:00:00"/>
    <x v="2467"/>
    <b v="0"/>
    <n v="182"/>
    <b v="1"/>
    <s v="film &amp; video/television"/>
    <n v="1.1850000000000001"/>
    <n v="6.5109890109890109"/>
    <x v="0"/>
    <s v="television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7T21:00:00"/>
    <x v="2468"/>
    <b v="0"/>
    <n v="182"/>
    <b v="1"/>
    <s v="film &amp; video/television"/>
    <n v="1.0721700000000001"/>
    <n v="11.782087912087913"/>
    <x v="0"/>
    <s v="television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02:18:49"/>
    <x v="2469"/>
    <b v="0"/>
    <n v="182"/>
    <b v="1"/>
    <s v="film &amp; video/television"/>
    <n v="1.1366666666666667"/>
    <n v="7.4945054945054945"/>
    <x v="0"/>
    <s v="televisio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3T17:47:35"/>
    <x v="2470"/>
    <b v="0"/>
    <n v="182"/>
    <b v="1"/>
    <s v="film &amp; video/television"/>
    <n v="1.0316400000000001"/>
    <n v="5.6683516483516492"/>
    <x v="0"/>
    <s v="televis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15:49:52"/>
    <x v="2471"/>
    <b v="0"/>
    <n v="182"/>
    <b v="1"/>
    <s v="film &amp; video/television"/>
    <n v="1.28"/>
    <n v="3.5164835164835164"/>
    <x v="0"/>
    <s v="televis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3T17:03:00"/>
    <x v="2472"/>
    <b v="0"/>
    <n v="182"/>
    <b v="1"/>
    <s v="film &amp; video/television"/>
    <n v="1.3576026666666667"/>
    <n v="55.945164835164839"/>
    <x v="0"/>
    <s v="televisio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0:57:49"/>
    <x v="2473"/>
    <b v="0"/>
    <n v="182"/>
    <b v="1"/>
    <s v="film &amp; video/television"/>
    <n v="1"/>
    <n v="10.989010989010989"/>
    <x v="0"/>
    <s v="television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0T16:16:16"/>
    <x v="2474"/>
    <b v="0"/>
    <n v="182"/>
    <b v="1"/>
    <s v="film &amp; video/television"/>
    <n v="1.0000360000000001"/>
    <n v="27.473516483516484"/>
    <x v="0"/>
    <s v="television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14:00:00"/>
    <x v="2475"/>
    <b v="0"/>
    <n v="182"/>
    <b v="1"/>
    <s v="film &amp; video/television"/>
    <n v="1.0471999999999999"/>
    <n v="14.384615384615385"/>
    <x v="0"/>
    <s v="television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0:52:50"/>
    <x v="2476"/>
    <b v="0"/>
    <n v="182"/>
    <b v="1"/>
    <s v="film &amp; video/television"/>
    <n v="1.050225"/>
    <n v="18.465494505494505"/>
    <x v="0"/>
    <s v="television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08:35:45"/>
    <x v="2477"/>
    <b v="0"/>
    <n v="182"/>
    <b v="1"/>
    <s v="film &amp; video/television"/>
    <n v="1.7133333333333334"/>
    <n v="7.0604395604395602"/>
    <x v="0"/>
    <s v="televis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14:48:33"/>
    <x v="2478"/>
    <b v="0"/>
    <n v="182"/>
    <b v="1"/>
    <s v="film &amp; video/television"/>
    <n v="1.2749999999999999"/>
    <n v="56.043956043956044"/>
    <x v="0"/>
    <s v="television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7T18:00:00"/>
    <x v="2479"/>
    <b v="0"/>
    <n v="182"/>
    <b v="1"/>
    <s v="film &amp; video/television"/>
    <n v="1.3344333333333334"/>
    <n v="2.1996153846153845"/>
    <x v="0"/>
    <s v="television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14:28:04"/>
    <x v="2480"/>
    <b v="0"/>
    <n v="182"/>
    <b v="1"/>
    <s v="film &amp; video/television"/>
    <n v="1"/>
    <n v="10.989010989010989"/>
    <x v="0"/>
    <s v="televis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07:30:08"/>
    <x v="2481"/>
    <b v="0"/>
    <n v="182"/>
    <b v="1"/>
    <s v="film &amp; video/television"/>
    <n v="1.1291099999999998"/>
    <n v="24.815604395604392"/>
    <x v="0"/>
    <s v="television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0:46:23"/>
    <x v="2482"/>
    <b v="0"/>
    <n v="182"/>
    <b v="1"/>
    <s v="film &amp; video/television"/>
    <n v="1.0009999999999999"/>
    <n v="5.5"/>
    <x v="0"/>
    <s v="televisio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09:00:03"/>
    <x v="2483"/>
    <b v="0"/>
    <n v="182"/>
    <b v="1"/>
    <s v="film &amp; video/television"/>
    <n v="1.1372727272727272"/>
    <n v="6.8736263736263732"/>
    <x v="0"/>
    <s v="television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14:00:03"/>
    <x v="2484"/>
    <b v="0"/>
    <n v="182"/>
    <b v="1"/>
    <s v="film &amp; video/television"/>
    <n v="1.1931742857142855"/>
    <n v="22.94565934065934"/>
    <x v="0"/>
    <s v="television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15:57:59"/>
    <x v="2485"/>
    <b v="0"/>
    <n v="182"/>
    <b v="1"/>
    <s v="film &amp; video/television"/>
    <n v="1.0325"/>
    <n v="11.346153846153847"/>
    <x v="0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08:59:36"/>
    <x v="2486"/>
    <b v="0"/>
    <n v="182"/>
    <b v="1"/>
    <s v="film &amp; video/television"/>
    <n v="2.6566666666666667"/>
    <n v="4.3791208791208796"/>
    <x v="0"/>
    <s v="television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6T17:59:57"/>
    <x v="2487"/>
    <b v="0"/>
    <n v="182"/>
    <b v="1"/>
    <s v="film &amp; video/television"/>
    <n v="1.0005066666666667"/>
    <n v="8.2459340659340654"/>
    <x v="0"/>
    <s v="television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08:11:48"/>
    <x v="2488"/>
    <b v="0"/>
    <n v="182"/>
    <b v="1"/>
    <s v="film &amp; video/television"/>
    <n v="1.0669999999999999"/>
    <n v="17.587912087912088"/>
    <x v="0"/>
    <s v="television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08:33:59"/>
    <x v="2489"/>
    <b v="0"/>
    <n v="182"/>
    <b v="1"/>
    <s v="film &amp; video/television"/>
    <n v="1.3367142857142857"/>
    <n v="25.706043956043956"/>
    <x v="0"/>
    <s v="television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2T21:27:56"/>
    <x v="2490"/>
    <b v="0"/>
    <n v="182"/>
    <b v="1"/>
    <s v="film &amp; video/television"/>
    <n v="1.214"/>
    <n v="3.3351648351648353"/>
    <x v="0"/>
    <s v="television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5T17:51:00"/>
    <x v="2491"/>
    <b v="0"/>
    <n v="182"/>
    <b v="1"/>
    <s v="film &amp; video/television"/>
    <n v="1.032"/>
    <n v="2.8351648351648353"/>
    <x v="0"/>
    <s v="television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1:59:00"/>
    <x v="2492"/>
    <b v="0"/>
    <n v="182"/>
    <b v="1"/>
    <s v="film &amp; video/television"/>
    <n v="1.25"/>
    <n v="4.1208791208791204"/>
    <x v="0"/>
    <s v="televis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8T20:02:20"/>
    <x v="2493"/>
    <b v="0"/>
    <n v="182"/>
    <b v="1"/>
    <s v="film &amp; video/television"/>
    <n v="1.2869999999999999"/>
    <n v="141.42857142857142"/>
    <x v="0"/>
    <s v="televis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07:29:04"/>
    <x v="2494"/>
    <b v="0"/>
    <n v="182"/>
    <b v="1"/>
    <s v="film &amp; video/television"/>
    <n v="1.0100533333333332"/>
    <n v="8.3246153846153845"/>
    <x v="0"/>
    <s v="television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14:42:55"/>
    <x v="2495"/>
    <b v="0"/>
    <n v="182"/>
    <b v="1"/>
    <s v="film &amp; video/television"/>
    <n v="1.2753666666666665"/>
    <n v="10.511263736263736"/>
    <x v="0"/>
    <s v="televisio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14:54:52"/>
    <x v="2496"/>
    <b v="0"/>
    <n v="182"/>
    <b v="1"/>
    <s v="film &amp; video/television"/>
    <n v="1"/>
    <n v="32.967032967032964"/>
    <x v="0"/>
    <s v="television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13:05:38"/>
    <x v="2497"/>
    <b v="0"/>
    <n v="182"/>
    <b v="1"/>
    <s v="film &amp; video/television"/>
    <n v="1.127715"/>
    <n v="24.784945054945052"/>
    <x v="0"/>
    <s v="televis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15:13:07"/>
    <x v="2498"/>
    <b v="0"/>
    <n v="182"/>
    <b v="1"/>
    <s v="film &amp; video/television"/>
    <n v="1.056"/>
    <n v="5.802197802197802"/>
    <x v="0"/>
    <s v="televisio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0:00:00"/>
    <x v="2499"/>
    <b v="0"/>
    <n v="182"/>
    <b v="1"/>
    <s v="film &amp; video/television"/>
    <n v="2.0262500000000001"/>
    <n v="44.532967032967036"/>
    <x v="0"/>
    <s v="televis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0:32:55"/>
    <x v="2500"/>
    <b v="0"/>
    <n v="182"/>
    <b v="1"/>
    <s v="film &amp; video/television"/>
    <n v="1.1333333333333333"/>
    <n v="3.7362637362637363"/>
    <x v="0"/>
    <s v="televis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0:38:24"/>
    <x v="2501"/>
    <b v="0"/>
    <n v="182"/>
    <b v="1"/>
    <s v="film &amp; video/television"/>
    <n v="2.5545454545454545E-2"/>
    <n v="1.543956043956044"/>
    <x v="0"/>
    <s v="television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1:48:38"/>
    <x v="2502"/>
    <b v="0"/>
    <n v="182"/>
    <b v="1"/>
    <s v="film &amp; video/television"/>
    <n v="7.8181818181818181E-4"/>
    <n v="0.47252747252747251"/>
    <x v="0"/>
    <s v="television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13:06:00"/>
    <x v="2503"/>
    <b v="0"/>
    <n v="182"/>
    <b v="1"/>
    <s v="film &amp; video/television"/>
    <n v="0"/>
    <n v="0"/>
    <x v="0"/>
    <s v="television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4T17:22:14"/>
    <x v="2504"/>
    <b v="0"/>
    <n v="182"/>
    <b v="1"/>
    <s v="film &amp; video/television"/>
    <n v="0"/>
    <n v="0"/>
    <x v="0"/>
    <s v="television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3T16:20:16"/>
    <x v="2505"/>
    <b v="0"/>
    <n v="182"/>
    <b v="1"/>
    <s v="film &amp; video/television"/>
    <n v="0"/>
    <n v="0"/>
    <x v="0"/>
    <s v="television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13:00:00"/>
    <x v="2506"/>
    <b v="0"/>
    <n v="182"/>
    <b v="1"/>
    <s v="film &amp; video/television"/>
    <n v="6.0000000000000001E-3"/>
    <n v="0.16483516483516483"/>
    <x v="0"/>
    <s v="television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0T17:45:04"/>
    <x v="2507"/>
    <b v="0"/>
    <n v="182"/>
    <b v="1"/>
    <s v="film &amp; video/television"/>
    <n v="0"/>
    <n v="0"/>
    <x v="0"/>
    <s v="television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14:50:34"/>
    <x v="2508"/>
    <b v="0"/>
    <n v="182"/>
    <b v="1"/>
    <s v="film &amp; video/television"/>
    <n v="0"/>
    <n v="0"/>
    <x v="0"/>
    <s v="television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0:25:49"/>
    <x v="2509"/>
    <b v="0"/>
    <n v="182"/>
    <b v="1"/>
    <s v="film &amp; video/television"/>
    <n v="1.0526315789473684E-2"/>
    <n v="5.4945054945054945"/>
    <x v="0"/>
    <s v="television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15:56:12"/>
    <x v="2510"/>
    <b v="0"/>
    <n v="182"/>
    <b v="1"/>
    <s v="film &amp; video/television"/>
    <n v="1.5E-3"/>
    <n v="0.41208791208791207"/>
    <x v="0"/>
    <s v="television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02:43:33"/>
    <x v="2511"/>
    <b v="0"/>
    <n v="182"/>
    <b v="1"/>
    <s v="film &amp; video/television"/>
    <n v="0"/>
    <n v="0"/>
    <x v="0"/>
    <s v="televisio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13:02:41"/>
    <x v="2512"/>
    <b v="0"/>
    <n v="182"/>
    <b v="1"/>
    <s v="film &amp; video/television"/>
    <n v="0"/>
    <n v="0"/>
    <x v="0"/>
    <s v="television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5T16:09:49"/>
    <x v="2513"/>
    <b v="0"/>
    <n v="182"/>
    <b v="1"/>
    <s v="film &amp; video/television"/>
    <n v="0"/>
    <n v="0"/>
    <x v="0"/>
    <s v="television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1:21:17"/>
    <x v="2514"/>
    <b v="0"/>
    <n v="182"/>
    <b v="1"/>
    <s v="film &amp; video/television"/>
    <n v="1.7500000000000002E-2"/>
    <n v="1.1538461538461537"/>
    <x v="0"/>
    <s v="television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12:09:13"/>
    <x v="2515"/>
    <b v="0"/>
    <n v="182"/>
    <b v="1"/>
    <s v="film &amp; video/television"/>
    <n v="0.186"/>
    <n v="5.1098901098901095"/>
    <x v="0"/>
    <s v="televisio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08:40:52"/>
    <x v="2516"/>
    <b v="0"/>
    <n v="182"/>
    <b v="1"/>
    <s v="film &amp; video/television"/>
    <n v="0"/>
    <n v="0"/>
    <x v="0"/>
    <s v="television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0:15:30"/>
    <x v="2517"/>
    <b v="0"/>
    <n v="182"/>
    <b v="1"/>
    <s v="film &amp; video/television"/>
    <n v="9.8166666666666666E-2"/>
    <n v="9.708791208791208"/>
    <x v="0"/>
    <s v="television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09:20:28"/>
    <x v="2518"/>
    <b v="0"/>
    <n v="182"/>
    <b v="1"/>
    <s v="film &amp; video/television"/>
    <n v="0"/>
    <n v="0"/>
    <x v="0"/>
    <s v="television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8T19:43:24"/>
    <x v="2519"/>
    <b v="0"/>
    <n v="182"/>
    <b v="1"/>
    <s v="film &amp; video/television"/>
    <n v="4.3333333333333331E-4"/>
    <n v="0.35714285714285715"/>
    <x v="0"/>
    <s v="televisio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1:21:00"/>
    <x v="2520"/>
    <b v="0"/>
    <n v="182"/>
    <b v="1"/>
    <s v="film &amp; video/television"/>
    <n v="0"/>
    <n v="0"/>
    <x v="0"/>
    <s v="television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15:13:41"/>
    <x v="2521"/>
    <b v="0"/>
    <n v="182"/>
    <b v="1"/>
    <s v="film &amp; video/television"/>
    <n v="1.0948792000000001"/>
    <n v="75.197747252747249"/>
    <x v="0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06:52:00"/>
    <x v="2522"/>
    <b v="0"/>
    <n v="182"/>
    <b v="1"/>
    <s v="film &amp; video/television"/>
    <n v="1"/>
    <n v="27.472527472527471"/>
    <x v="0"/>
    <s v="television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7T16:24:52"/>
    <x v="2523"/>
    <b v="0"/>
    <n v="182"/>
    <b v="1"/>
    <s v="film &amp; video/television"/>
    <n v="1.5644444444444445"/>
    <n v="7.7362637362637363"/>
    <x v="0"/>
    <s v="television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0T20:30:00"/>
    <x v="2524"/>
    <b v="0"/>
    <n v="182"/>
    <b v="1"/>
    <s v="film &amp; video/television"/>
    <n v="1.016"/>
    <n v="41.868131868131869"/>
    <x v="0"/>
    <s v="television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12:16:11"/>
    <x v="2525"/>
    <b v="0"/>
    <n v="182"/>
    <b v="1"/>
    <s v="film &amp; video/television"/>
    <n v="1.00325"/>
    <n v="44.098901098901102"/>
    <x v="0"/>
    <s v="television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7T20:59:00"/>
    <x v="2526"/>
    <b v="0"/>
    <n v="182"/>
    <b v="1"/>
    <s v="film &amp; video/television"/>
    <n v="1.1294999999999999"/>
    <n v="24.824175824175825"/>
    <x v="0"/>
    <s v="television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7T19:59:00"/>
    <x v="2527"/>
    <b v="0"/>
    <n v="182"/>
    <b v="1"/>
    <s v="film &amp; video/television"/>
    <n v="1.02125"/>
    <n v="22.445054945054945"/>
    <x v="0"/>
    <s v="television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03:00:00"/>
    <x v="2528"/>
    <b v="0"/>
    <n v="182"/>
    <b v="1"/>
    <s v="film &amp; video/television"/>
    <n v="1.0724974999999999"/>
    <n v="23.571373626373624"/>
    <x v="0"/>
    <s v="television"/>
  </r>
  <r>
    <n v="2529"/>
    <s v="UrbanArias is DC's Contemporary Opera Company"/>
    <s v="Opera. Short. New."/>
    <n v="6000"/>
    <n v="6257"/>
    <x v="0"/>
    <s v="US"/>
    <s v="USD"/>
    <n v="1332636975"/>
    <n v="1328752575"/>
    <d v="2012-03-24T16:56:15"/>
    <x v="2529"/>
    <b v="0"/>
    <n v="182"/>
    <b v="1"/>
    <s v="film &amp; video/television"/>
    <n v="1.0428333333333333"/>
    <n v="34.379120879120876"/>
    <x v="0"/>
    <s v="television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19T20:50:00"/>
    <x v="2530"/>
    <b v="0"/>
    <n v="182"/>
    <b v="1"/>
    <s v="film &amp; video/television"/>
    <n v="1"/>
    <n v="35.714285714285715"/>
    <x v="0"/>
    <s v="television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4T19:59:00"/>
    <x v="2531"/>
    <b v="0"/>
    <n v="182"/>
    <b v="1"/>
    <s v="film &amp; video/television"/>
    <n v="1.004"/>
    <n v="24.824175824175825"/>
    <x v="0"/>
    <s v="television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12:22:46"/>
    <x v="2532"/>
    <b v="0"/>
    <n v="182"/>
    <b v="1"/>
    <s v="film &amp; video/television"/>
    <n v="1.26125"/>
    <n v="27.719780219780219"/>
    <x v="0"/>
    <s v="television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0:01:08"/>
    <x v="2533"/>
    <b v="0"/>
    <n v="182"/>
    <b v="1"/>
    <s v="film &amp; video/television"/>
    <n v="1.1066666666666667"/>
    <n v="45.604395604395606"/>
    <x v="0"/>
    <s v="televis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2-31T22:00:00"/>
    <x v="2534"/>
    <b v="0"/>
    <n v="182"/>
    <b v="1"/>
    <s v="film &amp; video/television"/>
    <n v="1.05"/>
    <n v="11.538461538461538"/>
    <x v="0"/>
    <s v="television"/>
  </r>
  <r>
    <n v="2535"/>
    <s v="Mark Hayes Requiem Recording"/>
    <s v="Mark Hayes: Requiem Recording"/>
    <n v="20000"/>
    <n v="20755"/>
    <x v="0"/>
    <s v="US"/>
    <s v="USD"/>
    <n v="1417463945"/>
    <n v="1414781945"/>
    <d v="2014-12-01T11:59:05"/>
    <x v="2535"/>
    <b v="0"/>
    <n v="182"/>
    <b v="1"/>
    <s v="film &amp; video/television"/>
    <n v="1.03775"/>
    <n v="114.03846153846153"/>
    <x v="0"/>
    <s v="television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29T18:32:46"/>
    <x v="2536"/>
    <b v="0"/>
    <n v="182"/>
    <b v="1"/>
    <s v="film &amp; video/television"/>
    <n v="1.1599999999999999"/>
    <n v="0.15934065934065933"/>
    <x v="0"/>
    <s v="television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07:34:15"/>
    <x v="2537"/>
    <b v="0"/>
    <n v="182"/>
    <b v="1"/>
    <s v="film &amp; video/television"/>
    <n v="1.1000000000000001"/>
    <n v="6.0439560439560438"/>
    <x v="0"/>
    <s v="televisio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3T20:59:00"/>
    <x v="2538"/>
    <b v="0"/>
    <n v="182"/>
    <b v="1"/>
    <s v="film &amp; video/television"/>
    <n v="1.130176111111111"/>
    <n v="111.77565934065933"/>
    <x v="0"/>
    <s v="televis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13:39:12"/>
    <x v="2539"/>
    <b v="0"/>
    <n v="182"/>
    <b v="1"/>
    <s v="film &amp; video/television"/>
    <n v="1.0024999999999999"/>
    <n v="55.082417582417584"/>
    <x v="0"/>
    <s v="television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08:12:01"/>
    <x v="2540"/>
    <b v="0"/>
    <n v="182"/>
    <b v="1"/>
    <s v="film &amp; video/television"/>
    <n v="1.034"/>
    <n v="14.203296703296703"/>
    <x v="0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02:46:58"/>
    <x v="2541"/>
    <b v="0"/>
    <n v="182"/>
    <b v="1"/>
    <s v="film &amp; video/television"/>
    <n v="1.0702857142857143"/>
    <n v="20.582417582417584"/>
    <x v="0"/>
    <s v="television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9-30T19:59:00"/>
    <x v="2542"/>
    <b v="0"/>
    <n v="182"/>
    <b v="1"/>
    <s v="film &amp; video/television"/>
    <n v="1.0357142857142858"/>
    <n v="3.9835164835164836"/>
    <x v="0"/>
    <s v="televis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1T19:00:00"/>
    <x v="2543"/>
    <b v="0"/>
    <n v="182"/>
    <b v="1"/>
    <s v="film &amp; video/television"/>
    <n v="1.5640000000000001"/>
    <n v="2.1483516483516483"/>
    <x v="0"/>
    <s v="television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04:29:29"/>
    <x v="2544"/>
    <b v="0"/>
    <n v="182"/>
    <b v="1"/>
    <s v="film &amp; video/television"/>
    <n v="1.0082"/>
    <n v="27.697802197802197"/>
    <x v="0"/>
    <s v="televisio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6T16:30:00"/>
    <x v="2545"/>
    <b v="0"/>
    <n v="182"/>
    <b v="1"/>
    <s v="film &amp; video/television"/>
    <n v="1.9530000000000001"/>
    <n v="21.46153846153846"/>
    <x v="0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4T21:00:00"/>
    <x v="2546"/>
    <b v="0"/>
    <n v="182"/>
    <b v="1"/>
    <s v="film &amp; video/television"/>
    <n v="1.1171428571428572"/>
    <n v="21.483516483516482"/>
    <x v="0"/>
    <s v="television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09:33:23"/>
    <x v="2547"/>
    <b v="0"/>
    <n v="182"/>
    <b v="1"/>
    <s v="film &amp; video/television"/>
    <n v="1.1985454545454546"/>
    <n v="36.219780219780219"/>
    <x v="0"/>
    <s v="televis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29T20:27:00"/>
    <x v="2548"/>
    <b v="0"/>
    <n v="182"/>
    <b v="1"/>
    <s v="film &amp; video/television"/>
    <n v="1.0185"/>
    <n v="33.57692307692308"/>
    <x v="0"/>
    <s v="television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09:00:00"/>
    <x v="2549"/>
    <b v="0"/>
    <n v="182"/>
    <b v="1"/>
    <s v="film &amp; video/television"/>
    <n v="1.0280254777070064"/>
    <n v="8.8681318681318686"/>
    <x v="0"/>
    <s v="televis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7T19:59:00"/>
    <x v="2550"/>
    <b v="0"/>
    <n v="182"/>
    <b v="1"/>
    <s v="film &amp; video/television"/>
    <n v="1.0084615384615385"/>
    <n v="36.016483516483518"/>
    <x v="0"/>
    <s v="television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12:48:00"/>
    <x v="2551"/>
    <b v="0"/>
    <n v="182"/>
    <b v="1"/>
    <s v="film &amp; video/television"/>
    <n v="1.0273469387755103"/>
    <n v="20.744505494505493"/>
    <x v="0"/>
    <s v="television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1:26:21"/>
    <x v="2552"/>
    <b v="0"/>
    <n v="182"/>
    <b v="1"/>
    <s v="film &amp; video/television"/>
    <n v="1.0649999999999999"/>
    <n v="17.554945054945055"/>
    <x v="0"/>
    <s v="televis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0T20:46:47"/>
    <x v="2553"/>
    <b v="0"/>
    <n v="182"/>
    <b v="1"/>
    <s v="film &amp; video/television"/>
    <n v="1.5553333333333332"/>
    <n v="12.818681318681319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31T19:59:00"/>
    <x v="2554"/>
    <b v="0"/>
    <n v="182"/>
    <b v="1"/>
    <s v="film &amp; video/television"/>
    <n v="1.228"/>
    <n v="20.241758241758241"/>
    <x v="0"/>
    <s v="television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07:43:13"/>
    <x v="2555"/>
    <b v="0"/>
    <n v="182"/>
    <b v="1"/>
    <s v="film &amp; video/television"/>
    <n v="1.0734999999999999"/>
    <n v="11.796703296703297"/>
    <x v="0"/>
    <s v="television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15:47:37"/>
    <x v="2556"/>
    <b v="0"/>
    <n v="182"/>
    <b v="1"/>
    <s v="film &amp; video/television"/>
    <n v="1.0550335570469798"/>
    <n v="4.3186813186813184"/>
    <x v="0"/>
    <s v="television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09:53:06"/>
    <x v="2557"/>
    <b v="0"/>
    <n v="182"/>
    <b v="1"/>
    <s v="film &amp; video/television"/>
    <n v="1.1844444444444444"/>
    <n v="5.8571428571428568"/>
    <x v="0"/>
    <s v="television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05:59:00"/>
    <x v="2558"/>
    <b v="0"/>
    <n v="182"/>
    <b v="1"/>
    <s v="film &amp; video/television"/>
    <n v="1.0888"/>
    <n v="7.4780219780219781"/>
    <x v="0"/>
    <s v="television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1:37:00"/>
    <x v="2559"/>
    <b v="0"/>
    <n v="182"/>
    <b v="1"/>
    <s v="film &amp; video/television"/>
    <n v="1.1125"/>
    <n v="4.8901098901098905"/>
    <x v="0"/>
    <s v="television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14:49:34"/>
    <x v="2560"/>
    <b v="0"/>
    <n v="182"/>
    <b v="1"/>
    <s v="film &amp; video/television"/>
    <n v="1.0009999999999999"/>
    <n v="16.5"/>
    <x v="0"/>
    <s v="television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04:41:29"/>
    <x v="2561"/>
    <b v="0"/>
    <n v="182"/>
    <b v="1"/>
    <s v="film &amp; video/television"/>
    <n v="0"/>
    <n v="0"/>
    <x v="0"/>
    <s v="televis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04:35:39"/>
    <x v="2562"/>
    <b v="0"/>
    <n v="182"/>
    <b v="1"/>
    <s v="film &amp; video/television"/>
    <n v="7.4999999999999997E-3"/>
    <n v="0.41208791208791207"/>
    <x v="0"/>
    <s v="television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29T19:20:51"/>
    <x v="2563"/>
    <b v="0"/>
    <n v="182"/>
    <b v="1"/>
    <s v="film &amp; video/television"/>
    <n v="0"/>
    <n v="0"/>
    <x v="0"/>
    <s v="television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31T16:58:19"/>
    <x v="2564"/>
    <b v="0"/>
    <n v="182"/>
    <b v="1"/>
    <s v="film &amp; video/television"/>
    <n v="0"/>
    <n v="0"/>
    <x v="0"/>
    <s v="television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12:50:00"/>
    <x v="2565"/>
    <b v="0"/>
    <n v="182"/>
    <b v="1"/>
    <s v="film &amp; video/television"/>
    <n v="0.01"/>
    <n v="0.5494505494505495"/>
    <x v="0"/>
    <s v="television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15:32:28"/>
    <x v="2566"/>
    <b v="0"/>
    <n v="182"/>
    <b v="1"/>
    <s v="film &amp; video/television"/>
    <n v="0"/>
    <n v="0"/>
    <x v="0"/>
    <s v="television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13:05:38"/>
    <x v="2567"/>
    <b v="0"/>
    <n v="182"/>
    <b v="1"/>
    <s v="film &amp; video/television"/>
    <n v="2.6666666666666666E-3"/>
    <n v="0.65934065934065933"/>
    <x v="0"/>
    <s v="television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07:59:54"/>
    <x v="2568"/>
    <b v="0"/>
    <n v="182"/>
    <b v="1"/>
    <s v="film &amp; video/television"/>
    <n v="5.0000000000000001E-3"/>
    <n v="0.27472527472527475"/>
    <x v="0"/>
    <s v="televis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6T18:31:52"/>
    <x v="2569"/>
    <b v="0"/>
    <n v="182"/>
    <b v="1"/>
    <s v="film &amp; video/television"/>
    <n v="2.2307692307692306E-2"/>
    <n v="0.79670329670329665"/>
    <x v="0"/>
    <s v="television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13:40:35"/>
    <x v="2570"/>
    <b v="0"/>
    <n v="182"/>
    <b v="1"/>
    <s v="film &amp; video/television"/>
    <n v="8.4285714285714294E-3"/>
    <n v="0.32417582417582419"/>
    <x v="0"/>
    <s v="televisio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0:12:01"/>
    <x v="2571"/>
    <b v="0"/>
    <n v="182"/>
    <b v="1"/>
    <s v="film &amp; video/television"/>
    <n v="2.5000000000000001E-3"/>
    <n v="1.3736263736263736"/>
    <x v="0"/>
    <s v="television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2T18:51:57"/>
    <x v="2572"/>
    <b v="0"/>
    <n v="182"/>
    <b v="1"/>
    <s v="film &amp; video/television"/>
    <n v="0"/>
    <n v="0"/>
    <x v="0"/>
    <s v="televis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06:12:29"/>
    <x v="2573"/>
    <b v="0"/>
    <n v="182"/>
    <b v="1"/>
    <s v="film &amp; video/television"/>
    <n v="0"/>
    <n v="0"/>
    <x v="0"/>
    <s v="television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1:49:05"/>
    <x v="2574"/>
    <b v="0"/>
    <n v="182"/>
    <b v="1"/>
    <s v="film &amp; video/television"/>
    <n v="0"/>
    <n v="0"/>
    <x v="0"/>
    <s v="television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1T18:36:34"/>
    <x v="2575"/>
    <b v="0"/>
    <n v="182"/>
    <b v="1"/>
    <s v="film &amp; video/television"/>
    <n v="0"/>
    <n v="0"/>
    <x v="0"/>
    <s v="television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15:14:07"/>
    <x v="2576"/>
    <b v="0"/>
    <n v="182"/>
    <b v="1"/>
    <s v="film &amp; video/television"/>
    <n v="0"/>
    <n v="0"/>
    <x v="0"/>
    <s v="television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1:41:37"/>
    <x v="2577"/>
    <b v="0"/>
    <n v="182"/>
    <b v="1"/>
    <s v="film &amp; video/television"/>
    <n v="0"/>
    <n v="0"/>
    <x v="0"/>
    <s v="television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09:00:00"/>
    <x v="2578"/>
    <b v="0"/>
    <n v="182"/>
    <b v="1"/>
    <s v="film &amp; video/television"/>
    <n v="0"/>
    <n v="0"/>
    <x v="0"/>
    <s v="televis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1:55:03"/>
    <x v="2579"/>
    <b v="0"/>
    <n v="182"/>
    <b v="1"/>
    <s v="film &amp; video/television"/>
    <n v="1.3849999999999999E-3"/>
    <n v="1.5219780219780219"/>
    <x v="0"/>
    <s v="television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5T19:00:00"/>
    <x v="2580"/>
    <b v="0"/>
    <n v="182"/>
    <b v="1"/>
    <s v="film &amp; video/television"/>
    <n v="6.0000000000000001E-3"/>
    <n v="0.28021978021978022"/>
    <x v="0"/>
    <s v="television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08:04:58"/>
    <x v="2581"/>
    <b v="0"/>
    <n v="182"/>
    <b v="1"/>
    <s v="film &amp; video/television"/>
    <n v="0.106"/>
    <n v="2.912087912087912"/>
    <x v="0"/>
    <s v="television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15:43:54"/>
    <x v="2582"/>
    <b v="0"/>
    <n v="182"/>
    <b v="1"/>
    <s v="film &amp; video/television"/>
    <n v="1.1111111111111112E-5"/>
    <n v="5.4945054945054949E-3"/>
    <x v="0"/>
    <s v="television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09:28:00"/>
    <x v="2583"/>
    <b v="0"/>
    <n v="182"/>
    <b v="1"/>
    <s v="film &amp; video/television"/>
    <n v="5.0000000000000001E-3"/>
    <n v="2.7472527472527472E-2"/>
    <x v="0"/>
    <s v="televisio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4T20:09:29"/>
    <x v="2584"/>
    <b v="0"/>
    <n v="182"/>
    <b v="1"/>
    <s v="film &amp; video/television"/>
    <n v="0"/>
    <n v="0"/>
    <x v="0"/>
    <s v="televisio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15:07:12"/>
    <x v="2585"/>
    <b v="0"/>
    <n v="182"/>
    <b v="1"/>
    <s v="film &amp; video/television"/>
    <n v="1.6666666666666668E-3"/>
    <n v="0.27472527472527475"/>
    <x v="0"/>
    <s v="televisio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4T23:55:36"/>
    <x v="2586"/>
    <b v="0"/>
    <n v="182"/>
    <b v="1"/>
    <s v="film &amp; video/television"/>
    <n v="1.6666666666666668E-3"/>
    <n v="2.7472527472527472E-2"/>
    <x v="0"/>
    <s v="televis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08:12:33"/>
    <x v="2587"/>
    <b v="0"/>
    <n v="182"/>
    <b v="1"/>
    <s v="film &amp; video/television"/>
    <n v="2.4340000000000001E-2"/>
    <n v="6.686813186813187"/>
    <x v="0"/>
    <s v="television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05:14:00"/>
    <x v="2588"/>
    <b v="0"/>
    <n v="182"/>
    <b v="1"/>
    <s v="film &amp; video/television"/>
    <n v="3.8833333333333331E-2"/>
    <n v="1.2802197802197801"/>
    <x v="0"/>
    <s v="television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03:52:07"/>
    <x v="2589"/>
    <b v="0"/>
    <n v="182"/>
    <b v="1"/>
    <s v="film &amp; video/television"/>
    <n v="1E-4"/>
    <n v="2.7472527472527472E-2"/>
    <x v="0"/>
    <s v="television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06:08:17"/>
    <x v="2590"/>
    <b v="0"/>
    <n v="182"/>
    <b v="1"/>
    <s v="film &amp; video/television"/>
    <n v="0"/>
    <n v="0"/>
    <x v="0"/>
    <s v="televisio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12:45:24"/>
    <x v="2591"/>
    <b v="0"/>
    <n v="182"/>
    <b v="1"/>
    <s v="film &amp; video/television"/>
    <n v="1.7333333333333333E-2"/>
    <n v="0.14285714285714285"/>
    <x v="0"/>
    <s v="televisio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1:13:41"/>
    <x v="2592"/>
    <b v="0"/>
    <n v="182"/>
    <b v="1"/>
    <s v="film &amp; video/television"/>
    <n v="1.6666666666666668E-3"/>
    <n v="0.27472527472527475"/>
    <x v="0"/>
    <s v="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12:17:06"/>
    <x v="2593"/>
    <b v="0"/>
    <n v="182"/>
    <b v="1"/>
    <s v="film &amp; video/television"/>
    <n v="0"/>
    <n v="0"/>
    <x v="0"/>
    <s v="television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15:13:48"/>
    <x v="2594"/>
    <b v="0"/>
    <n v="182"/>
    <b v="1"/>
    <s v="film &amp; video/television"/>
    <n v="1.2500000000000001E-5"/>
    <n v="5.4945054945054949E-3"/>
    <x v="0"/>
    <s v="television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3T21:51:40"/>
    <x v="2595"/>
    <b v="0"/>
    <n v="182"/>
    <b v="1"/>
    <s v="film &amp; video/television"/>
    <n v="0.12166666666666667"/>
    <n v="10.027472527472527"/>
    <x v="0"/>
    <s v="televisio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07:56:49"/>
    <x v="2596"/>
    <b v="0"/>
    <n v="182"/>
    <b v="1"/>
    <s v="film &amp; video/television"/>
    <n v="0.23588571428571428"/>
    <n v="45.362637362637365"/>
    <x v="0"/>
    <s v="television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0:11:57"/>
    <x v="2597"/>
    <b v="0"/>
    <n v="182"/>
    <b v="1"/>
    <s v="film &amp; video/television"/>
    <n v="5.6666666666666664E-2"/>
    <n v="0.46703296703296704"/>
    <x v="0"/>
    <s v="television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12:10:01"/>
    <x v="2598"/>
    <b v="0"/>
    <n v="182"/>
    <b v="1"/>
    <s v="film &amp; video/television"/>
    <n v="0.39"/>
    <n v="6.4285714285714288"/>
    <x v="0"/>
    <s v="television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0:05:47"/>
    <x v="2599"/>
    <b v="0"/>
    <n v="182"/>
    <b v="1"/>
    <s v="film &amp; video/television"/>
    <n v="9.9546510341776348E-3"/>
    <n v="0.49450549450549453"/>
    <x v="0"/>
    <s v="televisio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12:36:40"/>
    <x v="2600"/>
    <b v="0"/>
    <n v="182"/>
    <b v="1"/>
    <s v="film &amp; video/television"/>
    <n v="6.9320000000000007E-2"/>
    <n v="19.043956043956044"/>
    <x v="0"/>
    <s v="televis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2T19:59:00"/>
    <x v="2601"/>
    <b v="0"/>
    <n v="182"/>
    <b v="1"/>
    <s v="film &amp; video/television"/>
    <n v="6.6139999999999999"/>
    <n v="18.170329670329672"/>
    <x v="0"/>
    <s v="televis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13:20:00"/>
    <x v="2602"/>
    <b v="0"/>
    <n v="182"/>
    <b v="1"/>
    <s v="film &amp; video/television"/>
    <n v="3.2609166666666667"/>
    <n v="215.00549450549451"/>
    <x v="0"/>
    <s v="televis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13:54:14"/>
    <x v="2603"/>
    <b v="0"/>
    <n v="182"/>
    <b v="1"/>
    <s v="film &amp; video/television"/>
    <n v="1.0148571428571429"/>
    <n v="9.7582417582417591"/>
    <x v="0"/>
    <s v="televis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8T17:13:43"/>
    <x v="2604"/>
    <b v="0"/>
    <n v="182"/>
    <b v="1"/>
    <s v="film &amp; video/television"/>
    <n v="1.0421799999999999"/>
    <n v="114.52527472527471"/>
    <x v="0"/>
    <s v="televis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04:59:50"/>
    <x v="2605"/>
    <b v="0"/>
    <n v="182"/>
    <b v="1"/>
    <s v="film &amp; video/television"/>
    <n v="1.0742157000000001"/>
    <n v="590.22840659340659"/>
    <x v="0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09:06:22"/>
    <x v="2606"/>
    <b v="0"/>
    <n v="182"/>
    <b v="1"/>
    <s v="film &amp; video/television"/>
    <n v="1.1005454545454545"/>
    <n v="66.516483516483518"/>
    <x v="0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1T18:00:00"/>
    <x v="2607"/>
    <b v="0"/>
    <n v="182"/>
    <b v="1"/>
    <s v="film &amp; video/television"/>
    <n v="4.077"/>
    <n v="179.20879120879121"/>
    <x v="0"/>
    <s v="televis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4T16:00:00"/>
    <x v="2608"/>
    <b v="0"/>
    <n v="182"/>
    <b v="1"/>
    <s v="film &amp; video/television"/>
    <n v="2.2392500000000002"/>
    <n v="98.428571428571431"/>
    <x v="0"/>
    <s v="televis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4T21:42:31"/>
    <x v="2609"/>
    <b v="0"/>
    <n v="182"/>
    <b v="1"/>
    <s v="film &amp; video/television"/>
    <n v="3.038011142857143"/>
    <n v="584.23291208791204"/>
    <x v="0"/>
    <s v="televis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1T22:59:00"/>
    <x v="2610"/>
    <b v="0"/>
    <n v="182"/>
    <b v="1"/>
    <s v="film &amp; video/television"/>
    <n v="1.4132510432681749"/>
    <n v="176.77285714285713"/>
    <x v="0"/>
    <s v="televis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14:59:00"/>
    <x v="2611"/>
    <b v="0"/>
    <n v="182"/>
    <b v="1"/>
    <s v="film &amp; video/television"/>
    <n v="27.906363636363636"/>
    <n v="1686.6483516483515"/>
    <x v="0"/>
    <s v="televis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8T19:26:10"/>
    <x v="2612"/>
    <b v="0"/>
    <n v="182"/>
    <b v="1"/>
    <s v="film &amp; video/television"/>
    <n v="1.7176130000000001"/>
    <n v="94.37434065934066"/>
    <x v="0"/>
    <s v="televis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1:38:14"/>
    <x v="2613"/>
    <b v="0"/>
    <n v="182"/>
    <b v="1"/>
    <s v="film &amp; video/television"/>
    <n v="1.0101333333333333"/>
    <n v="41.626373626373628"/>
    <x v="0"/>
    <s v="televis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29T21:00:00"/>
    <x v="2614"/>
    <b v="0"/>
    <n v="182"/>
    <b v="1"/>
    <s v="film &amp; video/television"/>
    <n v="1.02"/>
    <n v="58.846153846153847"/>
    <x v="0"/>
    <s v="televis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04:00:00"/>
    <x v="2615"/>
    <b v="0"/>
    <n v="182"/>
    <b v="1"/>
    <s v="film &amp; video/television"/>
    <n v="1.6976511744127936"/>
    <n v="18.664835164835164"/>
    <x v="0"/>
    <s v="televis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15:52:09"/>
    <x v="2616"/>
    <b v="0"/>
    <n v="182"/>
    <b v="1"/>
    <s v="film &amp; video/television"/>
    <n v="1.14534"/>
    <n v="157.32692307692307"/>
    <x v="0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12:59:11"/>
    <x v="2617"/>
    <b v="0"/>
    <n v="182"/>
    <b v="1"/>
    <s v="film &amp; video/television"/>
    <n v="8.7759999999999998"/>
    <n v="24.109890109890109"/>
    <x v="0"/>
    <s v="televis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12:01:01"/>
    <x v="2618"/>
    <b v="0"/>
    <n v="182"/>
    <b v="1"/>
    <s v="film &amp; video/television"/>
    <n v="1.0538666666666667"/>
    <n v="86.857142857142861"/>
    <x v="0"/>
    <s v="televis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03:00:00"/>
    <x v="2619"/>
    <b v="0"/>
    <n v="182"/>
    <b v="1"/>
    <s v="film &amp; video/television"/>
    <n v="1.8839999999999999"/>
    <n v="10.351648351648352"/>
    <x v="0"/>
    <s v="televis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0T17:00:00"/>
    <x v="2620"/>
    <b v="0"/>
    <n v="182"/>
    <b v="1"/>
    <s v="film &amp; video/television"/>
    <n v="1.436523076923077"/>
    <n v="513.04395604395609"/>
    <x v="0"/>
    <s v="televis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09:56:28"/>
    <x v="2621"/>
    <b v="0"/>
    <n v="182"/>
    <b v="1"/>
    <s v="film &amp; video/television"/>
    <n v="1.4588000000000001"/>
    <n v="120.23076923076923"/>
    <x v="0"/>
    <s v="televis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09:50:16"/>
    <x v="2622"/>
    <b v="0"/>
    <n v="182"/>
    <b v="1"/>
    <s v="film &amp; video/television"/>
    <n v="1.3118399999999999"/>
    <n v="10.811868131868131"/>
    <x v="0"/>
    <s v="televis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1T22:09:26"/>
    <x v="2623"/>
    <b v="0"/>
    <n v="182"/>
    <b v="1"/>
    <s v="film &amp; video/television"/>
    <n v="1.1399999999999999"/>
    <n v="12.527472527472527"/>
    <x v="0"/>
    <s v="televis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02:07:02"/>
    <x v="2624"/>
    <b v="0"/>
    <n v="182"/>
    <b v="1"/>
    <s v="film &amp; video/television"/>
    <n v="13.794206249999998"/>
    <n v="606.33873626373622"/>
    <x v="0"/>
    <s v="televis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12:26:48"/>
    <x v="2625"/>
    <b v="0"/>
    <n v="182"/>
    <b v="1"/>
    <s v="film &amp; video/television"/>
    <n v="9.56"/>
    <n v="7.8791208791208796"/>
    <x v="0"/>
    <s v="televis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07:04:29"/>
    <x v="2626"/>
    <b v="0"/>
    <n v="182"/>
    <b v="1"/>
    <s v="film &amp; video/television"/>
    <n v="1.1200000000000001"/>
    <n v="15.384615384615385"/>
    <x v="0"/>
    <s v="televis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12:54:21"/>
    <x v="2627"/>
    <b v="0"/>
    <n v="182"/>
    <b v="1"/>
    <s v="film &amp; video/television"/>
    <n v="6.4666666666666668"/>
    <n v="5.3296703296703294"/>
    <x v="0"/>
    <s v="televis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15:11:07"/>
    <x v="2628"/>
    <b v="0"/>
    <n v="182"/>
    <b v="1"/>
    <s v="film &amp; video/television"/>
    <n v="1.1036948748510131"/>
    <n v="5.0879120879120876"/>
    <x v="0"/>
    <s v="televis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04:55:22"/>
    <x v="2629"/>
    <b v="0"/>
    <n v="182"/>
    <b v="1"/>
    <s v="film &amp; video/television"/>
    <n v="1.2774000000000001"/>
    <n v="35.093406593406591"/>
    <x v="0"/>
    <s v="televis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02:00:00"/>
    <x v="2630"/>
    <b v="0"/>
    <n v="182"/>
    <b v="1"/>
    <s v="film &amp; video/television"/>
    <n v="1.579"/>
    <n v="17.35164835164835"/>
    <x v="0"/>
    <s v="televis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29T20:03:47"/>
    <x v="2631"/>
    <b v="0"/>
    <n v="182"/>
    <b v="1"/>
    <s v="film &amp; video/television"/>
    <n v="1.1466525000000001"/>
    <n v="126.00576923076923"/>
    <x v="0"/>
    <s v="televis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8T17:28:59"/>
    <x v="2632"/>
    <b v="0"/>
    <n v="182"/>
    <b v="1"/>
    <s v="film &amp; video/television"/>
    <n v="1.3700934579439252"/>
    <n v="8.0549450549450547"/>
    <x v="0"/>
    <s v="televis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15:00:00"/>
    <x v="2633"/>
    <b v="0"/>
    <n v="182"/>
    <b v="1"/>
    <s v="film &amp; video/television"/>
    <n v="3.5461999999999998"/>
    <n v="97.42307692307692"/>
    <x v="0"/>
    <s v="televis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07:45:21"/>
    <x v="2634"/>
    <b v="0"/>
    <n v="182"/>
    <b v="1"/>
    <s v="film &amp; video/television"/>
    <n v="1.0602150537634409"/>
    <n v="5.4175824175824179"/>
    <x v="0"/>
    <s v="televis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13:49:21"/>
    <x v="2635"/>
    <b v="0"/>
    <n v="182"/>
    <b v="1"/>
    <s v="film &amp; video/television"/>
    <n v="1"/>
    <n v="63.18681318681319"/>
    <x v="0"/>
    <s v="televis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5T17:00:00"/>
    <x v="2636"/>
    <b v="0"/>
    <n v="182"/>
    <b v="1"/>
    <s v="film &amp; video/television"/>
    <n v="1.873"/>
    <n v="10.291208791208792"/>
    <x v="0"/>
    <s v="televis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05:11:15"/>
    <x v="2637"/>
    <b v="0"/>
    <n v="182"/>
    <b v="1"/>
    <s v="film &amp; video/television"/>
    <n v="1.6619999999999999"/>
    <n v="4.5659340659340657"/>
    <x v="0"/>
    <s v="televis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13:54:55"/>
    <x v="2638"/>
    <b v="0"/>
    <n v="182"/>
    <b v="1"/>
    <s v="film &amp; video/television"/>
    <n v="1.0172910662824208"/>
    <n v="1.9395604395604396"/>
    <x v="0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12:45:48"/>
    <x v="2639"/>
    <b v="0"/>
    <n v="182"/>
    <b v="1"/>
    <s v="film &amp; video/television"/>
    <n v="1.64"/>
    <n v="2.7032967032967035"/>
    <x v="0"/>
    <s v="televis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7T19:51:14"/>
    <x v="2640"/>
    <b v="0"/>
    <n v="182"/>
    <b v="1"/>
    <s v="film &amp; video/television"/>
    <n v="1.0566666666666666"/>
    <n v="17.417582417582416"/>
    <x v="0"/>
    <s v="televis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12:09:00"/>
    <x v="2641"/>
    <b v="0"/>
    <n v="182"/>
    <b v="1"/>
    <s v="film &amp; video/television"/>
    <n v="0.01"/>
    <n v="8.2417582417582416E-2"/>
    <x v="0"/>
    <s v="televis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4T22:57:00"/>
    <x v="2642"/>
    <b v="0"/>
    <n v="182"/>
    <b v="1"/>
    <s v="film &amp; video/television"/>
    <n v="0"/>
    <n v="0"/>
    <x v="0"/>
    <s v="televis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0T23:59:00"/>
    <x v="2643"/>
    <b v="0"/>
    <n v="182"/>
    <b v="1"/>
    <s v="film &amp; video/television"/>
    <n v="0.33559730999999998"/>
    <n v="1843.9412637362636"/>
    <x v="0"/>
    <s v="televis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1:00:35"/>
    <x v="2644"/>
    <b v="0"/>
    <n v="182"/>
    <b v="1"/>
    <s v="film &amp; video/television"/>
    <n v="2.053E-2"/>
    <n v="11.280219780219781"/>
    <x v="0"/>
    <s v="televis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13:13:23"/>
    <x v="2645"/>
    <b v="0"/>
    <n v="182"/>
    <b v="1"/>
    <s v="film &amp; video/television"/>
    <n v="0.105"/>
    <n v="11.538461538461538"/>
    <x v="0"/>
    <s v="televis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8T23:31:09"/>
    <x v="2646"/>
    <b v="0"/>
    <n v="182"/>
    <b v="1"/>
    <s v="film &amp; video/television"/>
    <n v="8.4172839999999999E-2"/>
    <n v="231.24406593406593"/>
    <x v="0"/>
    <s v="televis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3T22:16:59"/>
    <x v="2647"/>
    <b v="0"/>
    <n v="182"/>
    <b v="1"/>
    <s v="film &amp; video/television"/>
    <n v="1.44E-2"/>
    <n v="0.19780219780219779"/>
    <x v="0"/>
    <s v="televis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09:09:20"/>
    <x v="2648"/>
    <b v="0"/>
    <n v="182"/>
    <b v="1"/>
    <s v="film &amp; video/television"/>
    <n v="8.8333333333333337E-3"/>
    <n v="0.58241758241758246"/>
    <x v="0"/>
    <s v="televis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15:55:41"/>
    <x v="2649"/>
    <b v="0"/>
    <n v="182"/>
    <b v="1"/>
    <s v="film &amp; video/television"/>
    <n v="9.9200000000000004E-4"/>
    <n v="0.68131868131868134"/>
    <x v="0"/>
    <s v="televis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06:59:03"/>
    <x v="2650"/>
    <b v="0"/>
    <n v="182"/>
    <b v="1"/>
    <s v="film &amp; video/television"/>
    <n v="5.966666666666667E-3"/>
    <n v="1.9670329670329669"/>
    <x v="0"/>
    <s v="televis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1:20:09"/>
    <x v="2651"/>
    <b v="0"/>
    <n v="182"/>
    <b v="1"/>
    <s v="film &amp; video/television"/>
    <n v="1.8689285714285714E-2"/>
    <n v="28.752747252747252"/>
    <x v="0"/>
    <s v="televis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09T19:48:45"/>
    <x v="2652"/>
    <b v="0"/>
    <n v="182"/>
    <b v="1"/>
    <s v="film &amp; video/television"/>
    <n v="8.8500000000000002E-3"/>
    <n v="4.8626373626373622"/>
    <x v="0"/>
    <s v="televis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2T20:00:00"/>
    <x v="2653"/>
    <b v="0"/>
    <n v="182"/>
    <b v="1"/>
    <s v="film &amp; video/television"/>
    <n v="0.1152156862745098"/>
    <n v="32.285714285714285"/>
    <x v="0"/>
    <s v="televis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05:25:26"/>
    <x v="2654"/>
    <b v="0"/>
    <n v="182"/>
    <b v="1"/>
    <s v="film &amp; video/television"/>
    <n v="5.1000000000000004E-4"/>
    <n v="0.28021978021978022"/>
    <x v="0"/>
    <s v="television"/>
  </r>
  <r>
    <n v="2655"/>
    <s v="Balloons (Canceled)"/>
    <s v="Thank you for your support!"/>
    <n v="15000"/>
    <n v="3155"/>
    <x v="1"/>
    <s v="US"/>
    <s v="USD"/>
    <n v="1455048000"/>
    <n v="1452631647"/>
    <d v="2016-02-09T12:00:00"/>
    <x v="2655"/>
    <b v="0"/>
    <n v="182"/>
    <b v="1"/>
    <s v="film &amp; video/television"/>
    <n v="0.21033333333333334"/>
    <n v="17.335164835164836"/>
    <x v="0"/>
    <s v="televis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1:00:00"/>
    <x v="2656"/>
    <b v="0"/>
    <n v="182"/>
    <b v="1"/>
    <s v="film &amp; video/television"/>
    <n v="0.11436666666666667"/>
    <n v="94.258241758241752"/>
    <x v="0"/>
    <s v="televis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2T17:30:00"/>
    <x v="2657"/>
    <b v="0"/>
    <n v="182"/>
    <b v="1"/>
    <s v="film &amp; video/television"/>
    <n v="0.18737933333333334"/>
    <n v="30.886703296703299"/>
    <x v="0"/>
    <s v="televis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13:13:14"/>
    <x v="2658"/>
    <b v="0"/>
    <n v="182"/>
    <b v="1"/>
    <s v="film &amp; video/television"/>
    <n v="9.2857142857142856E-4"/>
    <n v="0.5"/>
    <x v="0"/>
    <s v="television"/>
  </r>
  <r>
    <n v="2659"/>
    <s v="test (Canceled)"/>
    <s v="test"/>
    <n v="49000"/>
    <n v="1333"/>
    <x v="1"/>
    <s v="US"/>
    <s v="USD"/>
    <n v="1429321210"/>
    <n v="1426729210"/>
    <d v="2015-04-17T17:40:10"/>
    <x v="2659"/>
    <b v="0"/>
    <n v="182"/>
    <b v="1"/>
    <s v="film &amp; video/television"/>
    <n v="2.720408163265306E-2"/>
    <n v="7.3241758241758239"/>
    <x v="0"/>
    <s v="televis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0:06:58"/>
    <x v="2660"/>
    <b v="0"/>
    <n v="182"/>
    <b v="1"/>
    <s v="film &amp; video/television"/>
    <n v="9.5E-4"/>
    <n v="0.1043956043956044"/>
    <x v="0"/>
    <s v="televis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15:00:10"/>
    <x v="2661"/>
    <b v="0"/>
    <n v="182"/>
    <b v="1"/>
    <s v="film &amp; video/television"/>
    <n v="1.0289999999999999"/>
    <n v="28.26923076923077"/>
    <x v="0"/>
    <s v="televis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09:55:13"/>
    <x v="2662"/>
    <b v="0"/>
    <n v="182"/>
    <b v="1"/>
    <s v="film &amp; video/television"/>
    <n v="1.0680000000000001"/>
    <n v="117.36263736263736"/>
    <x v="0"/>
    <s v="televis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07:00:00"/>
    <x v="2663"/>
    <b v="0"/>
    <n v="182"/>
    <b v="1"/>
    <s v="film &amp; video/television"/>
    <n v="1.0459624999999999"/>
    <n v="114.94093406593407"/>
    <x v="0"/>
    <s v="television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8T22:59:00"/>
    <x v="2664"/>
    <b v="0"/>
    <n v="182"/>
    <b v="1"/>
    <s v="film &amp; video/television"/>
    <n v="1.0342857142857143"/>
    <n v="99.450549450549445"/>
    <x v="0"/>
    <s v="televis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13:29:34"/>
    <x v="2665"/>
    <b v="0"/>
    <n v="182"/>
    <b v="1"/>
    <s v="film &amp; video/television"/>
    <n v="1.2314285714285715"/>
    <n v="23.681318681318682"/>
    <x v="0"/>
    <s v="televis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13:00:00"/>
    <x v="2666"/>
    <b v="0"/>
    <n v="182"/>
    <b v="1"/>
    <s v="film &amp; video/television"/>
    <n v="1.592951"/>
    <n v="87.524780219780226"/>
    <x v="0"/>
    <s v="televis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14:13:36"/>
    <x v="2667"/>
    <b v="0"/>
    <n v="182"/>
    <b v="1"/>
    <s v="film &amp; video/television"/>
    <n v="1.1066666666666667"/>
    <n v="9.1208791208791204"/>
    <x v="0"/>
    <s v="televisio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06:32:00"/>
    <x v="2668"/>
    <b v="0"/>
    <n v="182"/>
    <b v="1"/>
    <s v="film &amp; video/television"/>
    <n v="1.7070000000000001"/>
    <n v="9.3791208791208796"/>
    <x v="0"/>
    <s v="televis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09T16:51:36"/>
    <x v="2669"/>
    <b v="0"/>
    <n v="182"/>
    <b v="1"/>
    <s v="film &amp; video/television"/>
    <n v="1.25125"/>
    <n v="5.5"/>
    <x v="0"/>
    <s v="televis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8T16:29:40"/>
    <x v="2670"/>
    <b v="0"/>
    <n v="182"/>
    <b v="1"/>
    <s v="film &amp; video/television"/>
    <n v="6.4158609339642042E-2"/>
    <n v="13.708791208791208"/>
    <x v="0"/>
    <s v="televis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1:38:00"/>
    <x v="2671"/>
    <b v="0"/>
    <n v="182"/>
    <b v="1"/>
    <s v="film &amp; video/television"/>
    <n v="0.11344"/>
    <n v="15.582417582417582"/>
    <x v="0"/>
    <s v="televis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7T22:00:00"/>
    <x v="2672"/>
    <b v="0"/>
    <n v="182"/>
    <b v="1"/>
    <s v="film &amp; video/television"/>
    <n v="0.33189999999999997"/>
    <n v="18.236263736263737"/>
    <x v="0"/>
    <s v="television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14:45:00"/>
    <x v="2673"/>
    <b v="0"/>
    <n v="182"/>
    <b v="1"/>
    <s v="film &amp; video/television"/>
    <n v="0.27579999999999999"/>
    <n v="60.615384615384613"/>
    <x v="0"/>
    <s v="televis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4T20:59:00"/>
    <x v="2674"/>
    <b v="0"/>
    <n v="182"/>
    <b v="1"/>
    <s v="film &amp; video/television"/>
    <n v="0.62839999999999996"/>
    <n v="120.84615384615384"/>
    <x v="0"/>
    <s v="televis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13:34:49"/>
    <x v="2675"/>
    <b v="0"/>
    <n v="182"/>
    <b v="1"/>
    <s v="film &amp; video/television"/>
    <n v="7.5880000000000003E-2"/>
    <n v="10.423076923076923"/>
    <x v="0"/>
    <s v="television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06:59:34"/>
    <x v="2676"/>
    <b v="0"/>
    <n v="182"/>
    <b v="1"/>
    <s v="film &amp; video/television"/>
    <n v="0.50380952380952382"/>
    <n v="5.813186813186813"/>
    <x v="0"/>
    <s v="television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2T16:42:23"/>
    <x v="2677"/>
    <b v="0"/>
    <n v="182"/>
    <b v="1"/>
    <s v="film &amp; video/television"/>
    <n v="0.17512820512820512"/>
    <n v="18.763736263736263"/>
    <x v="0"/>
    <s v="televis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1:09:25"/>
    <x v="2678"/>
    <b v="0"/>
    <n v="182"/>
    <b v="1"/>
    <s v="film &amp; video/television"/>
    <n v="1.3750000000000001E-4"/>
    <n v="6.0439560439560438"/>
    <x v="0"/>
    <s v="television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7T16:01:34"/>
    <x v="2679"/>
    <b v="0"/>
    <n v="182"/>
    <b v="1"/>
    <s v="film &amp; video/television"/>
    <n v="3.3E-3"/>
    <n v="0.72527472527472525"/>
    <x v="0"/>
    <s v="television"/>
  </r>
  <r>
    <n v="2680"/>
    <s v="iHeart Pillow"/>
    <s v="iHeartPillow, Connecting loved ones"/>
    <n v="32000"/>
    <n v="276"/>
    <x v="2"/>
    <s v="ES"/>
    <s v="EUR"/>
    <n v="1459915491"/>
    <n v="1457327091"/>
    <d v="2016-04-05T20:04:51"/>
    <x v="2680"/>
    <b v="0"/>
    <n v="182"/>
    <b v="1"/>
    <s v="film &amp; video/television"/>
    <n v="8.6250000000000007E-3"/>
    <n v="1.5164835164835164"/>
    <x v="0"/>
    <s v="television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13:29:10"/>
    <x v="2681"/>
    <b v="0"/>
    <n v="182"/>
    <b v="1"/>
    <s v="film &amp; video/television"/>
    <n v="6.875E-3"/>
    <n v="0.30219780219780218"/>
    <x v="0"/>
    <s v="televisio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1T21:59:00"/>
    <x v="2682"/>
    <b v="0"/>
    <n v="182"/>
    <b v="1"/>
    <s v="film &amp; video/television"/>
    <n v="0.28299999999999997"/>
    <n v="9.3296703296703303"/>
    <x v="0"/>
    <s v="televis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0:07:20"/>
    <x v="2683"/>
    <b v="0"/>
    <n v="182"/>
    <b v="1"/>
    <s v="film &amp; video/television"/>
    <n v="2.3999999999999998E-3"/>
    <n v="0.19780219780219779"/>
    <x v="0"/>
    <s v="televisio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13:57:05"/>
    <x v="2684"/>
    <b v="0"/>
    <n v="182"/>
    <b v="1"/>
    <s v="film &amp; video/television"/>
    <n v="1.1428571428571429E-2"/>
    <n v="4.395604395604396"/>
    <x v="0"/>
    <s v="televisio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07:42:10"/>
    <x v="2685"/>
    <b v="0"/>
    <n v="182"/>
    <b v="1"/>
    <s v="film &amp; video/television"/>
    <n v="2.0000000000000001E-4"/>
    <n v="5.4945054945054944E-2"/>
    <x v="0"/>
    <s v="televis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15:23:43"/>
    <x v="2686"/>
    <b v="0"/>
    <n v="182"/>
    <b v="1"/>
    <s v="film &amp; video/television"/>
    <n v="0"/>
    <n v="0"/>
    <x v="0"/>
    <s v="television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07:21:58"/>
    <x v="2687"/>
    <b v="0"/>
    <n v="182"/>
    <b v="1"/>
    <s v="film &amp; video/television"/>
    <n v="0"/>
    <n v="0"/>
    <x v="0"/>
    <s v="television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3T19:00:00"/>
    <x v="2688"/>
    <b v="0"/>
    <n v="182"/>
    <b v="1"/>
    <s v="film &amp; video/television"/>
    <n v="1.48E-3"/>
    <n v="0.40659340659340659"/>
    <x v="0"/>
    <s v="televisio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15:04:50"/>
    <x v="2689"/>
    <b v="0"/>
    <n v="182"/>
    <b v="1"/>
    <s v="film &amp; video/television"/>
    <n v="2.8571428571428571E-5"/>
    <n v="5.4945054945054949E-3"/>
    <x v="0"/>
    <s v="televisio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2T18:31:16"/>
    <x v="2690"/>
    <b v="0"/>
    <n v="182"/>
    <b v="1"/>
    <s v="film &amp; video/television"/>
    <n v="0.107325"/>
    <n v="47.175824175824175"/>
    <x v="0"/>
    <s v="television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09:22:37"/>
    <x v="2691"/>
    <b v="0"/>
    <n v="182"/>
    <b v="1"/>
    <s v="film &amp; video/television"/>
    <n v="5.3846153846153844E-4"/>
    <n v="0.19230769230769232"/>
    <x v="0"/>
    <s v="televis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4T23:01:00"/>
    <x v="2692"/>
    <b v="0"/>
    <n v="182"/>
    <b v="1"/>
    <s v="film &amp; video/television"/>
    <n v="7.1428571428571426E-3"/>
    <n v="0.13736263736263737"/>
    <x v="0"/>
    <s v="television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2T19:19:26"/>
    <x v="2693"/>
    <b v="0"/>
    <n v="182"/>
    <b v="1"/>
    <s v="film &amp; video/television"/>
    <n v="8.0000000000000002E-3"/>
    <n v="0.21978021978021978"/>
    <x v="0"/>
    <s v="televis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5T19:22:19"/>
    <x v="2694"/>
    <b v="0"/>
    <n v="182"/>
    <b v="1"/>
    <s v="film &amp; video/television"/>
    <n v="3.3333333333333335E-5"/>
    <n v="5.4945054945054949E-3"/>
    <x v="0"/>
    <s v="television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3T19:21:58"/>
    <x v="2695"/>
    <b v="0"/>
    <n v="182"/>
    <b v="1"/>
    <s v="film &amp; video/television"/>
    <n v="4.7333333333333333E-3"/>
    <n v="0.39010989010989011"/>
    <x v="0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12:16:00"/>
    <x v="2696"/>
    <b v="0"/>
    <n v="182"/>
    <b v="1"/>
    <s v="film &amp; video/television"/>
    <n v="5.6500000000000002E-2"/>
    <n v="18.626373626373628"/>
    <x v="0"/>
    <s v="television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14:00:00"/>
    <x v="2697"/>
    <b v="0"/>
    <n v="182"/>
    <b v="1"/>
    <s v="film &amp; video/television"/>
    <n v="0.26352173913043481"/>
    <n v="33.302197802197803"/>
    <x v="0"/>
    <s v="television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13:33:28"/>
    <x v="2698"/>
    <b v="0"/>
    <n v="182"/>
    <b v="1"/>
    <s v="film &amp; video/television"/>
    <n v="3.2512500000000002E-3"/>
    <n v="0.14291208791208793"/>
    <x v="0"/>
    <s v="television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13:31:03"/>
    <x v="2699"/>
    <b v="0"/>
    <n v="182"/>
    <b v="1"/>
    <s v="film &amp; video/television"/>
    <n v="0"/>
    <n v="0"/>
    <x v="0"/>
    <s v="television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12:59:32"/>
    <x v="2700"/>
    <b v="0"/>
    <n v="182"/>
    <b v="1"/>
    <s v="film &amp; video/television"/>
    <n v="7.0007000700070005E-3"/>
    <n v="0.38461538461538464"/>
    <x v="0"/>
    <s v="television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09:35:34"/>
    <x v="2701"/>
    <b v="0"/>
    <n v="182"/>
    <b v="1"/>
    <s v="film &amp; video/television"/>
    <n v="0.46176470588235297"/>
    <n v="8.6263736263736259"/>
    <x v="0"/>
    <s v="televis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0:14:37"/>
    <x v="2702"/>
    <b v="0"/>
    <n v="182"/>
    <b v="1"/>
    <s v="film &amp; video/television"/>
    <n v="0.34410000000000002"/>
    <n v="18.906593406593405"/>
    <x v="0"/>
    <s v="television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07:33:50"/>
    <x v="2703"/>
    <b v="0"/>
    <n v="182"/>
    <b v="1"/>
    <s v="film &amp; video/television"/>
    <n v="1.0375000000000001"/>
    <n v="228.02197802197801"/>
    <x v="0"/>
    <s v="televisio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1:41:54"/>
    <x v="2704"/>
    <b v="0"/>
    <n v="182"/>
    <b v="1"/>
    <s v="film &amp; video/television"/>
    <n v="6.0263157894736845E-2"/>
    <n v="6.2912087912087911"/>
    <x v="0"/>
    <s v="television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12:59:18"/>
    <x v="2705"/>
    <b v="0"/>
    <n v="182"/>
    <b v="1"/>
    <s v="film &amp; video/television"/>
    <n v="0.10539393939393939"/>
    <n v="9.5549450549450547"/>
    <x v="0"/>
    <s v="televis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5T22:59:00"/>
    <x v="2706"/>
    <b v="0"/>
    <n v="182"/>
    <b v="1"/>
    <s v="film &amp; video/television"/>
    <n v="1.1229714285714285"/>
    <n v="215.95604395604394"/>
    <x v="0"/>
    <s v="televis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6T22:59:00"/>
    <x v="2707"/>
    <b v="0"/>
    <n v="182"/>
    <b v="1"/>
    <s v="film &amp; video/television"/>
    <n v="3.50844625"/>
    <n v="154.21741758241757"/>
    <x v="0"/>
    <s v="television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08:45:26"/>
    <x v="2708"/>
    <b v="0"/>
    <n v="182"/>
    <b v="1"/>
    <s v="film &amp; video/television"/>
    <n v="2.3321535"/>
    <n v="256.28060439560437"/>
    <x v="0"/>
    <s v="televis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3T19:59:00"/>
    <x v="2709"/>
    <b v="0"/>
    <n v="182"/>
    <b v="1"/>
    <s v="film &amp; video/television"/>
    <n v="1.01606"/>
    <n v="279.13736263736263"/>
    <x v="0"/>
    <s v="television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8T18:00:00"/>
    <x v="2710"/>
    <b v="0"/>
    <n v="182"/>
    <b v="1"/>
    <s v="film &amp; video/television"/>
    <n v="1.5390035000000002"/>
    <n v="507.36379120879127"/>
    <x v="0"/>
    <s v="television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14:01:00"/>
    <x v="2711"/>
    <b v="0"/>
    <n v="182"/>
    <b v="1"/>
    <s v="film &amp; video/television"/>
    <n v="1.007161125319693"/>
    <n v="21.637362637362639"/>
    <x v="0"/>
    <s v="televis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0:00:00"/>
    <x v="2712"/>
    <b v="0"/>
    <n v="182"/>
    <b v="1"/>
    <s v="film &amp; video/television"/>
    <n v="1.3138181818181818"/>
    <n v="39.703296703296701"/>
    <x v="0"/>
    <s v="televis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07:41:24"/>
    <x v="2713"/>
    <b v="0"/>
    <n v="182"/>
    <b v="1"/>
    <s v="film &amp; video/television"/>
    <n v="1.0224133333333334"/>
    <n v="842.64835164835165"/>
    <x v="0"/>
    <s v="television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15:00:00"/>
    <x v="2714"/>
    <b v="0"/>
    <n v="182"/>
    <b v="1"/>
    <s v="film &amp; video/television"/>
    <n v="1.1635599999999999"/>
    <n v="159.82967032967034"/>
    <x v="0"/>
    <s v="televis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1:33:48"/>
    <x v="2715"/>
    <b v="0"/>
    <n v="182"/>
    <b v="1"/>
    <s v="film &amp; video/television"/>
    <n v="2.6462241666666664"/>
    <n v="174.47631868131867"/>
    <x v="0"/>
    <s v="televisio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7T23:59:53"/>
    <x v="2716"/>
    <b v="0"/>
    <n v="182"/>
    <b v="1"/>
    <s v="film &amp; video/television"/>
    <n v="1.1998010000000001"/>
    <n v="65.923131868131875"/>
    <x v="0"/>
    <s v="television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14:57:29"/>
    <x v="2717"/>
    <b v="0"/>
    <n v="182"/>
    <b v="1"/>
    <s v="film &amp; video/television"/>
    <n v="1.2010400000000001"/>
    <n v="164.97802197802199"/>
    <x v="0"/>
    <s v="television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15:00:00"/>
    <x v="2718"/>
    <b v="0"/>
    <n v="182"/>
    <b v="1"/>
    <s v="film &amp; video/television"/>
    <n v="1.0358333333333334"/>
    <n v="102.44505494505495"/>
    <x v="0"/>
    <s v="televis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15:44:54"/>
    <x v="2719"/>
    <b v="0"/>
    <n v="182"/>
    <b v="1"/>
    <s v="film &amp; video/television"/>
    <n v="1.0883333333333334"/>
    <n v="35.879120879120876"/>
    <x v="0"/>
    <s v="television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04:10:53"/>
    <x v="2720"/>
    <b v="0"/>
    <n v="182"/>
    <b v="1"/>
    <s v="film &amp; video/television"/>
    <n v="1.1812400000000001"/>
    <n v="162.25824175824175"/>
    <x v="0"/>
    <s v="televis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1:00:00"/>
    <x v="2721"/>
    <b v="0"/>
    <n v="182"/>
    <b v="1"/>
    <s v="film &amp; video/television"/>
    <n v="14.62"/>
    <n v="60.247252747252745"/>
    <x v="0"/>
    <s v="televis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12:34:13"/>
    <x v="2722"/>
    <b v="0"/>
    <n v="182"/>
    <b v="1"/>
    <s v="film &amp; video/television"/>
    <n v="2.5253999999999999"/>
    <n v="69.379120879120876"/>
    <x v="0"/>
    <s v="televis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13:08:08"/>
    <x v="2723"/>
    <b v="0"/>
    <n v="182"/>
    <b v="1"/>
    <s v="film &amp; video/television"/>
    <n v="1.4005000000000001"/>
    <n v="92.340659340659343"/>
    <x v="0"/>
    <s v="television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4T23:50:59"/>
    <x v="2724"/>
    <b v="0"/>
    <n v="182"/>
    <b v="1"/>
    <s v="film &amp; video/television"/>
    <n v="2.9687520259319289"/>
    <n v="40.25758241758242"/>
    <x v="0"/>
    <s v="television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09:52:15"/>
    <x v="2725"/>
    <b v="0"/>
    <n v="182"/>
    <b v="1"/>
    <s v="film &amp; video/television"/>
    <n v="1.445425"/>
    <n v="317.67582417582418"/>
    <x v="0"/>
    <s v="television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05:55:11"/>
    <x v="2726"/>
    <b v="0"/>
    <n v="182"/>
    <b v="1"/>
    <s v="film &amp; video/television"/>
    <n v="1.05745"/>
    <n v="581.0164835164835"/>
    <x v="0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08:14:23"/>
    <x v="2727"/>
    <b v="0"/>
    <n v="182"/>
    <b v="1"/>
    <s v="film &amp; video/television"/>
    <n v="4.9321000000000002"/>
    <n v="270.99450549450552"/>
    <x v="0"/>
    <s v="television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06:23:54"/>
    <x v="2728"/>
    <b v="0"/>
    <n v="182"/>
    <b v="1"/>
    <s v="film &amp; video/television"/>
    <n v="2.0182666666666669"/>
    <n v="166.34065934065933"/>
    <x v="0"/>
    <s v="television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30T21:46:37"/>
    <x v="2729"/>
    <b v="0"/>
    <n v="182"/>
    <b v="1"/>
    <s v="film &amp; video/television"/>
    <n v="1.0444"/>
    <n v="43.03846153846154"/>
    <x v="0"/>
    <s v="television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04:59:35"/>
    <x v="2730"/>
    <b v="0"/>
    <n v="182"/>
    <b v="1"/>
    <s v="film &amp; video/television"/>
    <n v="1.7029262962962963"/>
    <n v="252.6319230769231"/>
    <x v="0"/>
    <s v="television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7T20:00:00"/>
    <x v="2731"/>
    <b v="0"/>
    <n v="182"/>
    <b v="1"/>
    <s v="film &amp; video/television"/>
    <n v="1.0430333333333333"/>
    <n v="171.92857142857142"/>
    <x v="0"/>
    <s v="television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7T16:00:00"/>
    <x v="2732"/>
    <b v="0"/>
    <n v="182"/>
    <b v="1"/>
    <s v="film &amp; video/television"/>
    <n v="1.1825000000000001"/>
    <n v="77.967032967032964"/>
    <x v="0"/>
    <s v="televis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09T21:32:54"/>
    <x v="2733"/>
    <b v="0"/>
    <n v="182"/>
    <b v="1"/>
    <s v="film &amp; video/television"/>
    <n v="1.07538"/>
    <n v="295.43406593406593"/>
    <x v="0"/>
    <s v="television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13:59:00"/>
    <x v="2734"/>
    <b v="0"/>
    <n v="182"/>
    <b v="1"/>
    <s v="film &amp; video/television"/>
    <n v="22603"/>
    <n v="124.19230769230769"/>
    <x v="0"/>
    <s v="television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12:00:00"/>
    <x v="2735"/>
    <b v="0"/>
    <n v="182"/>
    <b v="1"/>
    <s v="film &amp; video/television"/>
    <n v="9.7813466666666677"/>
    <n v="40.307747252747255"/>
    <x v="0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07:59:33"/>
    <x v="2736"/>
    <b v="0"/>
    <n v="182"/>
    <b v="1"/>
    <s v="film &amp; video/television"/>
    <n v="1.2290000000000001"/>
    <n v="54.021978021978022"/>
    <x v="0"/>
    <s v="television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1:00:00"/>
    <x v="2737"/>
    <b v="0"/>
    <n v="182"/>
    <b v="1"/>
    <s v="film &amp; video/television"/>
    <n v="2.4606080000000001"/>
    <n v="405.59472527472531"/>
    <x v="0"/>
    <s v="televis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5T19:26:44"/>
    <x v="2738"/>
    <b v="0"/>
    <n v="182"/>
    <b v="1"/>
    <s v="film &amp; video/television"/>
    <n v="1.4794"/>
    <n v="40.642857142857146"/>
    <x v="0"/>
    <s v="television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13:18:37"/>
    <x v="2739"/>
    <b v="0"/>
    <n v="182"/>
    <b v="1"/>
    <s v="film &amp; video/television"/>
    <n v="3.8409090909090908"/>
    <n v="23.214285714285715"/>
    <x v="0"/>
    <s v="television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15:45:52"/>
    <x v="2740"/>
    <b v="0"/>
    <n v="182"/>
    <b v="1"/>
    <s v="film &amp; video/television"/>
    <n v="1.0333333333333334"/>
    <n v="1.7032967032967032"/>
    <x v="0"/>
    <s v="television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19T18:07:00"/>
    <x v="2741"/>
    <b v="0"/>
    <n v="182"/>
    <b v="1"/>
    <s v="film &amp; video/television"/>
    <n v="4.3750000000000004E-3"/>
    <n v="0.19230769230769232"/>
    <x v="0"/>
    <s v="television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09:16:27"/>
    <x v="2742"/>
    <b v="0"/>
    <n v="182"/>
    <b v="1"/>
    <s v="film &amp; video/television"/>
    <n v="0.29239999999999999"/>
    <n v="4.0164835164835164"/>
    <x v="0"/>
    <s v="television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8T23:53:27"/>
    <x v="2743"/>
    <b v="0"/>
    <n v="182"/>
    <b v="1"/>
    <s v="film &amp; video/television"/>
    <n v="0"/>
    <n v="0"/>
    <x v="0"/>
    <s v="television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8T17:29:58"/>
    <x v="2744"/>
    <b v="0"/>
    <n v="182"/>
    <b v="1"/>
    <s v="film &amp; video/television"/>
    <n v="5.2187499999999998E-2"/>
    <n v="4.5879120879120876"/>
    <x v="0"/>
    <s v="televis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15:42:48"/>
    <x v="2745"/>
    <b v="0"/>
    <n v="182"/>
    <b v="1"/>
    <s v="film &amp; video/television"/>
    <n v="0.21887499999999999"/>
    <n v="9.6208791208791204"/>
    <x v="0"/>
    <s v="television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0:45:11"/>
    <x v="2746"/>
    <b v="0"/>
    <n v="182"/>
    <b v="1"/>
    <s v="film &amp; video/television"/>
    <n v="0.26700000000000002"/>
    <n v="4.4010989010989015"/>
    <x v="0"/>
    <s v="televis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5T19:10:00"/>
    <x v="2747"/>
    <b v="0"/>
    <n v="182"/>
    <b v="1"/>
    <s v="film &amp; video/television"/>
    <n v="0.28000000000000003"/>
    <n v="0.76923076923076927"/>
    <x v="0"/>
    <s v="television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09:03:22"/>
    <x v="2748"/>
    <b v="0"/>
    <n v="182"/>
    <b v="1"/>
    <s v="film &amp; video/television"/>
    <n v="1.06E-2"/>
    <n v="0.29120879120879123"/>
    <x v="0"/>
    <s v="television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0:10:37"/>
    <x v="2749"/>
    <b v="0"/>
    <n v="182"/>
    <b v="1"/>
    <s v="film &amp; video/television"/>
    <n v="1.0999999999999999E-2"/>
    <n v="0.60439560439560436"/>
    <x v="0"/>
    <s v="television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12:00:00"/>
    <x v="2750"/>
    <b v="0"/>
    <n v="182"/>
    <b v="1"/>
    <s v="film &amp; video/television"/>
    <n v="0"/>
    <n v="0"/>
    <x v="0"/>
    <s v="televisio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13:17:22"/>
    <x v="2751"/>
    <b v="0"/>
    <n v="182"/>
    <b v="1"/>
    <s v="film &amp; video/television"/>
    <n v="0"/>
    <n v="0"/>
    <x v="0"/>
    <s v="televis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0:21:44"/>
    <x v="2752"/>
    <b v="0"/>
    <n v="182"/>
    <b v="1"/>
    <s v="film &amp; video/television"/>
    <n v="0.11458333333333333"/>
    <n v="3.0219780219780219"/>
    <x v="0"/>
    <s v="television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13:37:03"/>
    <x v="2753"/>
    <b v="0"/>
    <n v="182"/>
    <b v="1"/>
    <s v="film &amp; video/television"/>
    <n v="0.19"/>
    <n v="2.087912087912088"/>
    <x v="0"/>
    <s v="television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07:15:51"/>
    <x v="2754"/>
    <b v="0"/>
    <n v="182"/>
    <b v="1"/>
    <s v="film &amp; video/television"/>
    <n v="0"/>
    <n v="0"/>
    <x v="0"/>
    <s v="television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0:58:47"/>
    <x v="2755"/>
    <b v="0"/>
    <n v="182"/>
    <b v="1"/>
    <s v="film &amp; video/television"/>
    <n v="0.52"/>
    <n v="1.4285714285714286"/>
    <x v="0"/>
    <s v="television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13:36:41"/>
    <x v="2756"/>
    <b v="0"/>
    <n v="182"/>
    <b v="1"/>
    <s v="film &amp; video/television"/>
    <n v="0.1048"/>
    <n v="5.7582417582417582"/>
    <x v="0"/>
    <s v="television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07:45:32"/>
    <x v="2757"/>
    <b v="0"/>
    <n v="182"/>
    <b v="1"/>
    <s v="film &amp; video/television"/>
    <n v="6.6666666666666671E-3"/>
    <n v="5.4945054945054944E-2"/>
    <x v="0"/>
    <s v="televis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02:36:23"/>
    <x v="2758"/>
    <b v="0"/>
    <n v="182"/>
    <b v="1"/>
    <s v="film &amp; video/television"/>
    <n v="0.11700000000000001"/>
    <n v="1.2857142857142858"/>
    <x v="0"/>
    <s v="televis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0:47:46"/>
    <x v="2759"/>
    <b v="0"/>
    <n v="182"/>
    <b v="1"/>
    <s v="film &amp; video/television"/>
    <n v="0.105"/>
    <n v="0.57692307692307687"/>
    <x v="0"/>
    <s v="televis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03:04:18"/>
    <x v="2760"/>
    <b v="0"/>
    <n v="182"/>
    <b v="1"/>
    <s v="film &amp; video/television"/>
    <n v="0"/>
    <n v="0"/>
    <x v="0"/>
    <s v="televisio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2T17:31:33"/>
    <x v="2761"/>
    <b v="0"/>
    <n v="182"/>
    <b v="1"/>
    <s v="film &amp; video/television"/>
    <n v="7.1999999999999998E-3"/>
    <n v="0.19780219780219779"/>
    <x v="0"/>
    <s v="television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15:53:15"/>
    <x v="2762"/>
    <b v="0"/>
    <n v="182"/>
    <b v="1"/>
    <s v="film &amp; video/television"/>
    <n v="7.6923076923076927E-3"/>
    <n v="0.13736263736263737"/>
    <x v="0"/>
    <s v="television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05:54:44"/>
    <x v="2763"/>
    <b v="0"/>
    <n v="182"/>
    <b v="1"/>
    <s v="film &amp; video/television"/>
    <n v="2.2842639593908631E-3"/>
    <n v="0.49450549450549453"/>
    <x v="0"/>
    <s v="television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1:00:00"/>
    <x v="2764"/>
    <b v="0"/>
    <n v="182"/>
    <b v="1"/>
    <s v="film &amp; video/television"/>
    <n v="1.125E-2"/>
    <n v="0.24725274725274726"/>
    <x v="0"/>
    <s v="television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05:53:48"/>
    <x v="2765"/>
    <b v="0"/>
    <n v="182"/>
    <b v="1"/>
    <s v="film &amp; video/television"/>
    <n v="0"/>
    <n v="0"/>
    <x v="0"/>
    <s v="television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08:01:58"/>
    <x v="2766"/>
    <b v="0"/>
    <n v="182"/>
    <b v="1"/>
    <s v="film &amp; video/television"/>
    <n v="0.02"/>
    <n v="0.5494505494505495"/>
    <x v="0"/>
    <s v="television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15:00:50"/>
    <x v="2767"/>
    <b v="0"/>
    <n v="182"/>
    <b v="1"/>
    <s v="film &amp; video/television"/>
    <n v="8.5000000000000006E-3"/>
    <n v="0.18681318681318682"/>
    <x v="0"/>
    <s v="televisio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05:45:23"/>
    <x v="2768"/>
    <b v="0"/>
    <n v="182"/>
    <b v="1"/>
    <s v="film &amp; video/television"/>
    <n v="0.14314285714285716"/>
    <n v="5.5054945054945055"/>
    <x v="0"/>
    <s v="television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1:49:50"/>
    <x v="2769"/>
    <b v="0"/>
    <n v="182"/>
    <b v="1"/>
    <s v="film &amp; video/television"/>
    <n v="2.5000000000000001E-3"/>
    <n v="1.098901098901099E-2"/>
    <x v="0"/>
    <s v="television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07:55:30"/>
    <x v="2770"/>
    <b v="0"/>
    <n v="182"/>
    <b v="1"/>
    <s v="film &amp; video/television"/>
    <n v="0.1041125"/>
    <n v="11.440934065934066"/>
    <x v="0"/>
    <s v="television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09:00:00"/>
    <x v="2771"/>
    <b v="0"/>
    <n v="182"/>
    <b v="1"/>
    <s v="film &amp; video/television"/>
    <n v="0"/>
    <n v="0"/>
    <x v="0"/>
    <s v="television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12:51:34"/>
    <x v="2772"/>
    <b v="0"/>
    <n v="182"/>
    <b v="1"/>
    <s v="film &amp; video/television"/>
    <n v="0"/>
    <n v="0"/>
    <x v="0"/>
    <s v="television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12:45:21"/>
    <x v="2773"/>
    <b v="0"/>
    <n v="182"/>
    <b v="1"/>
    <s v="film &amp; video/television"/>
    <n v="1.8867924528301887E-3"/>
    <n v="5.4945054945054949E-3"/>
    <x v="0"/>
    <s v="televis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7T19:02:08"/>
    <x v="2774"/>
    <b v="0"/>
    <n v="182"/>
    <b v="1"/>
    <s v="film &amp; video/television"/>
    <n v="0.14249999999999999"/>
    <n v="3.1318681318681318"/>
    <x v="0"/>
    <s v="televis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5T16:19:14"/>
    <x v="2775"/>
    <b v="0"/>
    <n v="182"/>
    <b v="1"/>
    <s v="film &amp; video/television"/>
    <n v="0.03"/>
    <n v="0.82417582417582413"/>
    <x v="0"/>
    <s v="televis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1T23:07:56"/>
    <x v="2776"/>
    <b v="0"/>
    <n v="182"/>
    <b v="1"/>
    <s v="film &amp; video/television"/>
    <n v="7.8809523809523815E-2"/>
    <n v="9.0934065934065931"/>
    <x v="0"/>
    <s v="televis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08:03:24"/>
    <x v="2777"/>
    <b v="0"/>
    <n v="182"/>
    <b v="1"/>
    <s v="film &amp; video/television"/>
    <n v="3.3333333333333335E-3"/>
    <n v="5.4945054945054944E-2"/>
    <x v="0"/>
    <s v="televis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15:28:26"/>
    <x v="2778"/>
    <b v="0"/>
    <n v="182"/>
    <b v="1"/>
    <s v="film &amp; video/television"/>
    <n v="0.25545454545454543"/>
    <n v="7.7197802197802199"/>
    <x v="0"/>
    <s v="televis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07:03:41"/>
    <x v="2779"/>
    <b v="0"/>
    <n v="182"/>
    <b v="1"/>
    <s v="film &amp; video/television"/>
    <n v="2.12E-2"/>
    <n v="0.29120879120879123"/>
    <x v="0"/>
    <s v="television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02:44:48"/>
    <x v="2780"/>
    <b v="0"/>
    <n v="182"/>
    <b v="1"/>
    <s v="film &amp; video/television"/>
    <n v="0"/>
    <n v="0"/>
    <x v="0"/>
    <s v="television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1T23:00:00"/>
    <x v="2781"/>
    <b v="0"/>
    <n v="182"/>
    <b v="1"/>
    <s v="film &amp; video/television"/>
    <n v="1.0528"/>
    <n v="7.2307692307692308"/>
    <x v="0"/>
    <s v="televisio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6T20:59:00"/>
    <x v="2782"/>
    <b v="0"/>
    <n v="182"/>
    <b v="1"/>
    <s v="film &amp; video/television"/>
    <n v="1.2"/>
    <n v="6.5934065934065931"/>
    <x v="0"/>
    <s v="televis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04:50:46"/>
    <x v="2783"/>
    <b v="0"/>
    <n v="182"/>
    <b v="1"/>
    <s v="film &amp; video/television"/>
    <n v="1.145"/>
    <n v="6.2912087912087911"/>
    <x v="0"/>
    <s v="televis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0:54:03"/>
    <x v="2784"/>
    <b v="0"/>
    <n v="182"/>
    <b v="1"/>
    <s v="film &amp; video/television"/>
    <n v="1.19"/>
    <n v="39.230769230769234"/>
    <x v="0"/>
    <s v="television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13:00:00"/>
    <x v="2785"/>
    <b v="0"/>
    <n v="182"/>
    <b v="1"/>
    <s v="film &amp; video/television"/>
    <n v="1.0468"/>
    <n v="28.758241758241759"/>
    <x v="0"/>
    <s v="television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05:39:40"/>
    <x v="2786"/>
    <b v="0"/>
    <n v="182"/>
    <b v="1"/>
    <s v="film &amp; video/television"/>
    <n v="1.1783999999999999"/>
    <n v="16.186813186813186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7T20:45:52"/>
    <x v="2787"/>
    <b v="0"/>
    <n v="182"/>
    <b v="1"/>
    <s v="film &amp; video/television"/>
    <n v="1.1970000000000001"/>
    <n v="6.5769230769230766"/>
    <x v="0"/>
    <s v="televisio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08:50:43"/>
    <x v="2788"/>
    <b v="0"/>
    <n v="182"/>
    <b v="1"/>
    <s v="film &amp; video/television"/>
    <n v="1.0249999999999999"/>
    <n v="11.263736263736265"/>
    <x v="0"/>
    <s v="television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1T20:00:00"/>
    <x v="2789"/>
    <b v="0"/>
    <n v="182"/>
    <b v="1"/>
    <s v="film &amp; video/television"/>
    <n v="1.0116666666666667"/>
    <n v="16.675824175824175"/>
    <x v="0"/>
    <s v="televis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14:31:43"/>
    <x v="2790"/>
    <b v="0"/>
    <n v="182"/>
    <b v="1"/>
    <s v="film &amp; video/television"/>
    <n v="1.0533333333333332"/>
    <n v="17.362637362637361"/>
    <x v="0"/>
    <s v="televis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8T20:00:00"/>
    <x v="2791"/>
    <b v="0"/>
    <n v="182"/>
    <b v="1"/>
    <s v="film &amp; video/television"/>
    <n v="1.0249999999999999"/>
    <n v="11.263736263736265"/>
    <x v="0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1T21:32:39"/>
    <x v="2792"/>
    <b v="0"/>
    <n v="182"/>
    <b v="1"/>
    <s v="film &amp; video/television"/>
    <n v="1.0760000000000001"/>
    <n v="11.824175824175825"/>
    <x v="0"/>
    <s v="televisio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02:03:25"/>
    <x v="2793"/>
    <b v="0"/>
    <n v="182"/>
    <b v="1"/>
    <s v="film &amp; video/television"/>
    <n v="1.105675"/>
    <n v="60.751373626373628"/>
    <x v="0"/>
    <s v="televisio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1:00:00"/>
    <x v="2794"/>
    <b v="0"/>
    <n v="182"/>
    <b v="1"/>
    <s v="film &amp; video/television"/>
    <n v="1.5"/>
    <n v="0.41208791208791207"/>
    <x v="0"/>
    <s v="television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15:00:00"/>
    <x v="2795"/>
    <b v="0"/>
    <n v="182"/>
    <b v="1"/>
    <s v="film &amp; video/television"/>
    <n v="1.0428571428571429"/>
    <n v="4.0109890109890109"/>
    <x v="0"/>
    <s v="televisio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04:40:28"/>
    <x v="2796"/>
    <b v="0"/>
    <n v="182"/>
    <b v="1"/>
    <s v="film &amp; video/television"/>
    <n v="1.155"/>
    <n v="5.0769230769230766"/>
    <x v="0"/>
    <s v="televisio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14:34:00"/>
    <x v="2797"/>
    <b v="0"/>
    <n v="182"/>
    <b v="1"/>
    <s v="film &amp; video/television"/>
    <n v="1.02645125"/>
    <n v="45.118736263736267"/>
    <x v="0"/>
    <s v="televis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08:00:00"/>
    <x v="2798"/>
    <b v="0"/>
    <n v="182"/>
    <b v="1"/>
    <s v="film &amp; video/television"/>
    <n v="1.014"/>
    <n v="27.857142857142858"/>
    <x v="0"/>
    <s v="television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08:00:00"/>
    <x v="2799"/>
    <b v="0"/>
    <n v="182"/>
    <b v="1"/>
    <s v="film &amp; video/television"/>
    <n v="1.1663479999999999"/>
    <n v="32.042527472527475"/>
    <x v="0"/>
    <s v="television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05:16:06"/>
    <x v="2800"/>
    <b v="0"/>
    <n v="182"/>
    <b v="1"/>
    <s v="film &amp; video/television"/>
    <n v="1.33"/>
    <n v="7.3076923076923075"/>
    <x v="0"/>
    <s v="television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03:00:00"/>
    <x v="2801"/>
    <b v="0"/>
    <n v="182"/>
    <b v="1"/>
    <s v="film &amp; video/television"/>
    <n v="1.3320000000000001"/>
    <n v="3.6593406593406592"/>
    <x v="0"/>
    <s v="television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07:31:47"/>
    <x v="2802"/>
    <b v="0"/>
    <n v="182"/>
    <b v="1"/>
    <s v="film &amp; video/television"/>
    <n v="1.0183333333333333"/>
    <n v="16.785714285714285"/>
    <x v="0"/>
    <s v="televis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5T16:00:00"/>
    <x v="2803"/>
    <b v="0"/>
    <n v="182"/>
    <b v="1"/>
    <s v="film &amp; video/television"/>
    <n v="1.2795000000000001"/>
    <n v="70.302197802197796"/>
    <x v="0"/>
    <s v="televisio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02:53:10"/>
    <x v="2804"/>
    <b v="0"/>
    <n v="182"/>
    <b v="1"/>
    <s v="film &amp; video/television"/>
    <n v="1.1499999999999999"/>
    <n v="6.3186813186813184"/>
    <x v="0"/>
    <s v="televis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04:07:53"/>
    <x v="2805"/>
    <b v="0"/>
    <n v="182"/>
    <b v="1"/>
    <s v="film &amp; video/television"/>
    <n v="1.1000000000000001"/>
    <n v="2.4175824175824174"/>
    <x v="0"/>
    <s v="television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03:00:00"/>
    <x v="2806"/>
    <b v="0"/>
    <n v="182"/>
    <b v="1"/>
    <s v="film &amp; video/television"/>
    <n v="1.121"/>
    <n v="18.478021978021978"/>
    <x v="0"/>
    <s v="television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12:57:18"/>
    <x v="2807"/>
    <b v="0"/>
    <n v="182"/>
    <b v="1"/>
    <s v="film &amp; video/television"/>
    <n v="1.26"/>
    <n v="34.615384615384613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12:18:55"/>
    <x v="2808"/>
    <b v="0"/>
    <n v="182"/>
    <b v="1"/>
    <s v="film &amp; video/television"/>
    <n v="1.0024444444444445"/>
    <n v="24.785714285714285"/>
    <x v="0"/>
    <s v="television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06:39:00"/>
    <x v="2809"/>
    <b v="0"/>
    <n v="182"/>
    <b v="1"/>
    <s v="film &amp; video/television"/>
    <n v="1.024"/>
    <n v="14.065934065934066"/>
    <x v="0"/>
    <s v="television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5-31T19:59:00"/>
    <x v="2810"/>
    <b v="0"/>
    <n v="182"/>
    <b v="1"/>
    <s v="film &amp; video/television"/>
    <n v="1.0820000000000001"/>
    <n v="14.862637362637363"/>
    <x v="0"/>
    <s v="television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03:55:03"/>
    <x v="2811"/>
    <b v="0"/>
    <n v="182"/>
    <b v="1"/>
    <s v="film &amp; video/television"/>
    <n v="1.0026999999999999"/>
    <n v="55.093406593406591"/>
    <x v="0"/>
    <s v="televis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5T20:00:00"/>
    <x v="2812"/>
    <b v="0"/>
    <n v="182"/>
    <b v="1"/>
    <s v="film &amp; video/television"/>
    <n v="1.133"/>
    <n v="31.126373626373628"/>
    <x v="0"/>
    <s v="televis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09:49:21"/>
    <x v="2813"/>
    <b v="0"/>
    <n v="182"/>
    <b v="1"/>
    <s v="film &amp; video/television"/>
    <n v="1.2757571428571428"/>
    <n v="19.627032967032967"/>
    <x v="0"/>
    <s v="televis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1:35:15"/>
    <x v="2814"/>
    <b v="0"/>
    <n v="182"/>
    <b v="1"/>
    <s v="film &amp; video/television"/>
    <n v="1.0773333333333333"/>
    <n v="8.8791208791208796"/>
    <x v="0"/>
    <s v="television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0:38:29"/>
    <x v="2815"/>
    <b v="0"/>
    <n v="182"/>
    <b v="1"/>
    <s v="film &amp; video/television"/>
    <n v="2.42"/>
    <n v="3.3241758241758244"/>
    <x v="0"/>
    <s v="television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08:00:00"/>
    <x v="2816"/>
    <b v="0"/>
    <n v="182"/>
    <b v="1"/>
    <s v="film &amp; video/television"/>
    <n v="1.4156666666666666"/>
    <n v="23.335164835164836"/>
    <x v="0"/>
    <s v="television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07:14:22"/>
    <x v="2817"/>
    <b v="0"/>
    <n v="182"/>
    <b v="1"/>
    <s v="film &amp; video/television"/>
    <n v="1.3"/>
    <n v="4.2857142857142856"/>
    <x v="0"/>
    <s v="televisio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06:21:26"/>
    <x v="2818"/>
    <b v="0"/>
    <n v="182"/>
    <b v="1"/>
    <s v="film &amp; video/television"/>
    <n v="1.0603"/>
    <n v="58.258241758241759"/>
    <x v="0"/>
    <s v="television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04:36:49"/>
    <x v="2819"/>
    <b v="0"/>
    <n v="182"/>
    <b v="1"/>
    <s v="film &amp; video/television"/>
    <n v="1.048"/>
    <n v="28.791208791208792"/>
    <x v="0"/>
    <s v="television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5T16:00:00"/>
    <x v="2820"/>
    <b v="0"/>
    <n v="182"/>
    <b v="1"/>
    <s v="film &amp; video/television"/>
    <n v="1.36"/>
    <n v="1.4945054945054945"/>
    <x v="0"/>
    <s v="televis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14:08:55"/>
    <x v="2821"/>
    <b v="0"/>
    <n v="182"/>
    <b v="1"/>
    <s v="film &amp; video/television"/>
    <n v="1"/>
    <n v="5.4945054945054945"/>
    <x v="0"/>
    <s v="television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07:24:52"/>
    <x v="2822"/>
    <b v="0"/>
    <n v="182"/>
    <b v="1"/>
    <s v="film &amp; video/television"/>
    <n v="1"/>
    <n v="32.967032967032964"/>
    <x v="0"/>
    <s v="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14:59:00"/>
    <x v="2823"/>
    <b v="0"/>
    <n v="182"/>
    <b v="1"/>
    <s v="film &amp; video/television"/>
    <n v="1.24"/>
    <n v="0.68131868131868134"/>
    <x v="0"/>
    <s v="television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2T17:43:00"/>
    <x v="2824"/>
    <b v="0"/>
    <n v="182"/>
    <b v="1"/>
    <s v="film &amp; video/television"/>
    <n v="1.1692307692307693"/>
    <n v="4.1758241758241761"/>
    <x v="0"/>
    <s v="television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1:01:26"/>
    <x v="2825"/>
    <b v="0"/>
    <n v="182"/>
    <b v="1"/>
    <s v="film &amp; video/television"/>
    <n v="1.0333333333333334"/>
    <n v="17.032967032967033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09T23:00:00"/>
    <x v="2826"/>
    <b v="0"/>
    <n v="182"/>
    <b v="1"/>
    <s v="film &amp; video/television"/>
    <n v="1.0774999999999999"/>
    <n v="11.840659340659341"/>
    <x v="0"/>
    <s v="televisio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08:30:00"/>
    <x v="2827"/>
    <b v="0"/>
    <n v="182"/>
    <b v="1"/>
    <s v="film &amp; video/television"/>
    <n v="1.2024999999999999"/>
    <n v="13.214285714285714"/>
    <x v="0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15:00:00"/>
    <x v="2828"/>
    <b v="0"/>
    <n v="182"/>
    <b v="1"/>
    <s v="film &amp; video/television"/>
    <n v="1.0037894736842106"/>
    <n v="52.395604395604394"/>
    <x v="0"/>
    <s v="television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02:25:18"/>
    <x v="2829"/>
    <b v="0"/>
    <n v="182"/>
    <b v="1"/>
    <s v="film &amp; video/television"/>
    <n v="1.0651999999999999"/>
    <n v="14.631868131868131"/>
    <x v="0"/>
    <s v="television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1T19:59:00"/>
    <x v="2830"/>
    <b v="0"/>
    <n v="182"/>
    <b v="1"/>
    <s v="film &amp; video/television"/>
    <n v="1"/>
    <n v="16.483516483516482"/>
    <x v="0"/>
    <s v="television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1:47:50"/>
    <x v="2831"/>
    <b v="0"/>
    <n v="182"/>
    <b v="1"/>
    <s v="film &amp; video/television"/>
    <n v="1.1066666666666667"/>
    <n v="18.241758241758241"/>
    <x v="0"/>
    <s v="televisio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14:00:00"/>
    <x v="2832"/>
    <b v="0"/>
    <n v="182"/>
    <b v="1"/>
    <s v="film &amp; video/television"/>
    <n v="1.1471959999999999"/>
    <n v="15.758186813186812"/>
    <x v="0"/>
    <s v="television"/>
  </r>
  <r>
    <n v="2833"/>
    <s v="Star Man Rocket Man"/>
    <s v="A new play about exploring outer space"/>
    <n v="2700"/>
    <n v="2923"/>
    <x v="0"/>
    <s v="US"/>
    <s v="USD"/>
    <n v="1444528800"/>
    <n v="1442804633"/>
    <d v="2015-10-10T18:00:00"/>
    <x v="2833"/>
    <b v="0"/>
    <n v="182"/>
    <b v="1"/>
    <s v="film &amp; video/television"/>
    <n v="1.0825925925925926"/>
    <n v="16.060439560439562"/>
    <x v="0"/>
    <s v="television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15:02:10"/>
    <x v="2834"/>
    <b v="0"/>
    <n v="182"/>
    <b v="1"/>
    <s v="film &amp; video/television"/>
    <n v="1.7"/>
    <n v="7.4725274725274726"/>
    <x v="0"/>
    <s v="televis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4T16:00:00"/>
    <x v="2835"/>
    <b v="0"/>
    <n v="182"/>
    <b v="1"/>
    <s v="film &amp; video/television"/>
    <n v="1.8709899999999999"/>
    <n v="10.280164835164836"/>
    <x v="0"/>
    <s v="televis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7T20:59:00"/>
    <x v="2836"/>
    <b v="0"/>
    <n v="182"/>
    <b v="1"/>
    <s v="film &amp; video/television"/>
    <n v="1.0777777777777777"/>
    <n v="2.6648351648351647"/>
    <x v="0"/>
    <s v="televisio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14:48:04"/>
    <x v="2837"/>
    <b v="0"/>
    <n v="182"/>
    <b v="1"/>
    <s v="film &amp; video/television"/>
    <n v="1"/>
    <n v="4.6703296703296706"/>
    <x v="0"/>
    <s v="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14:00:00"/>
    <x v="2838"/>
    <b v="0"/>
    <n v="182"/>
    <b v="1"/>
    <s v="film &amp; video/television"/>
    <n v="1.2024999999999999"/>
    <n v="13.214285714285714"/>
    <x v="0"/>
    <s v="television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4T20:59:00"/>
    <x v="2839"/>
    <b v="0"/>
    <n v="182"/>
    <b v="1"/>
    <s v="film &amp; video/television"/>
    <n v="1.1142857142857143"/>
    <n v="21.428571428571427"/>
    <x v="0"/>
    <s v="television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09:00:00"/>
    <x v="2840"/>
    <b v="0"/>
    <n v="182"/>
    <b v="1"/>
    <s v="film &amp; video/television"/>
    <n v="1.04"/>
    <n v="14.285714285714286"/>
    <x v="0"/>
    <s v="television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0:44:57"/>
    <x v="2841"/>
    <b v="0"/>
    <n v="182"/>
    <b v="1"/>
    <s v="film &amp; video/television"/>
    <n v="0.01"/>
    <n v="5.4945054945054944E-2"/>
    <x v="0"/>
    <s v="television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03:00:00"/>
    <x v="2842"/>
    <b v="0"/>
    <n v="182"/>
    <b v="1"/>
    <s v="film &amp; video/television"/>
    <n v="0"/>
    <n v="0"/>
    <x v="0"/>
    <s v="television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2T20:00:00"/>
    <x v="2843"/>
    <b v="0"/>
    <n v="182"/>
    <b v="1"/>
    <s v="film &amp; video/television"/>
    <n v="0"/>
    <n v="0"/>
    <x v="0"/>
    <s v="television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05:06:20"/>
    <x v="2844"/>
    <b v="0"/>
    <n v="182"/>
    <b v="1"/>
    <s v="film &amp; video/television"/>
    <n v="5.4545454545454543E-2"/>
    <n v="0.16483516483516483"/>
    <x v="0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7T16:23:53"/>
    <x v="2845"/>
    <b v="0"/>
    <n v="182"/>
    <b v="1"/>
    <s v="film &amp; video/television"/>
    <n v="0.31546666666666667"/>
    <n v="13"/>
    <x v="0"/>
    <s v="televis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08:36:34"/>
    <x v="2846"/>
    <b v="0"/>
    <n v="182"/>
    <b v="1"/>
    <s v="film &amp; video/television"/>
    <n v="0"/>
    <n v="0"/>
    <x v="0"/>
    <s v="television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1:21:05"/>
    <x v="2847"/>
    <b v="0"/>
    <n v="182"/>
    <b v="1"/>
    <s v="film &amp; video/television"/>
    <n v="0"/>
    <n v="0"/>
    <x v="0"/>
    <s v="television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07:34:19"/>
    <x v="2848"/>
    <b v="0"/>
    <n v="182"/>
    <b v="1"/>
    <s v="film &amp; video/television"/>
    <n v="2E-3"/>
    <n v="0.38461538461538464"/>
    <x v="0"/>
    <s v="television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02:16:40"/>
    <x v="2849"/>
    <b v="0"/>
    <n v="182"/>
    <b v="1"/>
    <s v="film &amp; video/television"/>
    <n v="0.01"/>
    <n v="2.7472527472527472E-2"/>
    <x v="0"/>
    <s v="television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5T16:10:11"/>
    <x v="2850"/>
    <b v="0"/>
    <n v="182"/>
    <b v="1"/>
    <s v="film &amp; video/television"/>
    <n v="3.8875E-2"/>
    <n v="1.7087912087912087"/>
    <x v="0"/>
    <s v="television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15:17:00"/>
    <x v="2851"/>
    <b v="0"/>
    <n v="182"/>
    <b v="1"/>
    <s v="film &amp; video/television"/>
    <n v="0"/>
    <n v="0"/>
    <x v="0"/>
    <s v="televisio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0T17:05:03"/>
    <x v="2852"/>
    <b v="0"/>
    <n v="182"/>
    <b v="1"/>
    <s v="film &amp; video/television"/>
    <n v="1.9E-2"/>
    <n v="0.52197802197802201"/>
    <x v="0"/>
    <s v="television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3T20:34:57"/>
    <x v="2853"/>
    <b v="0"/>
    <n v="182"/>
    <b v="1"/>
    <s v="film &amp; video/television"/>
    <n v="0"/>
    <n v="0"/>
    <x v="0"/>
    <s v="television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09:11:59"/>
    <x v="2854"/>
    <b v="0"/>
    <n v="182"/>
    <b v="1"/>
    <s v="film &amp; video/television"/>
    <n v="0.41699999999999998"/>
    <n v="2.2912087912087911"/>
    <x v="0"/>
    <s v="television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15:34:00"/>
    <x v="2855"/>
    <b v="0"/>
    <n v="182"/>
    <b v="1"/>
    <s v="film &amp; video/television"/>
    <n v="0.5"/>
    <n v="1.6483516483516483"/>
    <x v="0"/>
    <s v="televis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13:34:00"/>
    <x v="2856"/>
    <b v="0"/>
    <n v="182"/>
    <b v="1"/>
    <s v="film &amp; video/television"/>
    <n v="4.8666666666666664E-2"/>
    <n v="0.80219780219780223"/>
    <x v="0"/>
    <s v="televisio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0:00:00"/>
    <x v="2857"/>
    <b v="0"/>
    <n v="182"/>
    <b v="1"/>
    <s v="film &amp; video/television"/>
    <n v="0.19736842105263158"/>
    <n v="41.208791208791212"/>
    <x v="0"/>
    <s v="television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03:28:00"/>
    <x v="2858"/>
    <b v="0"/>
    <n v="182"/>
    <b v="1"/>
    <s v="film &amp; video/television"/>
    <n v="0"/>
    <n v="0"/>
    <x v="0"/>
    <s v="television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0:41:44"/>
    <x v="2859"/>
    <b v="0"/>
    <n v="182"/>
    <b v="1"/>
    <s v="film &amp; video/television"/>
    <n v="1.7500000000000002E-2"/>
    <n v="0.19230769230769232"/>
    <x v="0"/>
    <s v="television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1:12:56"/>
    <x v="2860"/>
    <b v="0"/>
    <n v="182"/>
    <b v="1"/>
    <s v="film &amp; video/television"/>
    <n v="6.6500000000000004E-2"/>
    <n v="1.4615384615384615"/>
    <x v="0"/>
    <s v="television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06:10:48"/>
    <x v="2861"/>
    <b v="0"/>
    <n v="182"/>
    <b v="1"/>
    <s v="film &amp; video/television"/>
    <n v="0.32"/>
    <n v="0.43956043956043955"/>
    <x v="0"/>
    <s v="television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0:57:09"/>
    <x v="2862"/>
    <b v="0"/>
    <n v="182"/>
    <b v="1"/>
    <s v="film &amp; video/television"/>
    <n v="4.3307086614173228E-3"/>
    <n v="0.30219780219780218"/>
    <x v="0"/>
    <s v="television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08:12:03"/>
    <x v="2863"/>
    <b v="0"/>
    <n v="182"/>
    <b v="1"/>
    <s v="film &amp; video/television"/>
    <n v="4.0000000000000002E-4"/>
    <n v="0.10989010989010989"/>
    <x v="0"/>
    <s v="television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05:18:00"/>
    <x v="2864"/>
    <b v="0"/>
    <n v="182"/>
    <b v="1"/>
    <s v="film &amp; video/television"/>
    <n v="1.6E-2"/>
    <n v="0.21978021978021978"/>
    <x v="0"/>
    <s v="televisio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5T18:44:19"/>
    <x v="2865"/>
    <b v="0"/>
    <n v="182"/>
    <b v="1"/>
    <s v="film &amp; video/television"/>
    <n v="0"/>
    <n v="0"/>
    <x v="0"/>
    <s v="television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14:00:00"/>
    <x v="2866"/>
    <b v="0"/>
    <n v="182"/>
    <b v="1"/>
    <s v="film &amp; video/television"/>
    <n v="8.9999999999999993E-3"/>
    <n v="0.24725274725274726"/>
    <x v="0"/>
    <s v="television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3T20:00:00"/>
    <x v="2867"/>
    <b v="0"/>
    <n v="182"/>
    <b v="1"/>
    <s v="film &amp; video/television"/>
    <n v="0.2016"/>
    <n v="2.7692307692307692"/>
    <x v="0"/>
    <s v="televisio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1:50:54"/>
    <x v="2868"/>
    <b v="0"/>
    <n v="182"/>
    <b v="1"/>
    <s v="film &amp; video/television"/>
    <n v="0.42011733333333334"/>
    <n v="34.625054945054949"/>
    <x v="0"/>
    <s v="televis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06:14:41"/>
    <x v="2869"/>
    <b v="0"/>
    <n v="182"/>
    <b v="1"/>
    <s v="film &amp; video/television"/>
    <n v="8.8500000000000002E-3"/>
    <n v="0.97252747252747251"/>
    <x v="0"/>
    <s v="televisio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6T20:32:45"/>
    <x v="2870"/>
    <b v="0"/>
    <n v="182"/>
    <b v="1"/>
    <s v="film &amp; video/television"/>
    <n v="0.15"/>
    <n v="4.1208791208791204"/>
    <x v="0"/>
    <s v="television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09:43:33"/>
    <x v="2871"/>
    <b v="0"/>
    <n v="182"/>
    <b v="1"/>
    <s v="film &amp; video/television"/>
    <n v="4.6699999999999998E-2"/>
    <n v="2.5659340659340661"/>
    <x v="0"/>
    <s v="television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19T18:47:18"/>
    <x v="2872"/>
    <b v="0"/>
    <n v="182"/>
    <b v="1"/>
    <s v="film &amp; video/television"/>
    <n v="0"/>
    <n v="0"/>
    <x v="0"/>
    <s v="television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1:37:11"/>
    <x v="2873"/>
    <b v="0"/>
    <n v="182"/>
    <b v="1"/>
    <s v="film &amp; video/television"/>
    <n v="0.38119999999999998"/>
    <n v="5.2362637362637363"/>
    <x v="0"/>
    <s v="television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12:16:26"/>
    <x v="2874"/>
    <b v="0"/>
    <n v="182"/>
    <b v="1"/>
    <s v="film &amp; video/television"/>
    <n v="5.4199999999999998E-2"/>
    <n v="1.4890109890109891"/>
    <x v="0"/>
    <s v="television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4T19:04:53"/>
    <x v="2875"/>
    <b v="0"/>
    <n v="182"/>
    <b v="1"/>
    <s v="film &amp; video/television"/>
    <n v="3.5E-4"/>
    <n v="3.8461538461538464E-2"/>
    <x v="0"/>
    <s v="television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09:51:19"/>
    <x v="2876"/>
    <b v="0"/>
    <n v="182"/>
    <b v="1"/>
    <s v="film &amp; video/television"/>
    <n v="0"/>
    <n v="0"/>
    <x v="0"/>
    <s v="televis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09:00:00"/>
    <x v="2877"/>
    <b v="0"/>
    <n v="182"/>
    <b v="1"/>
    <s v="film &amp; video/television"/>
    <n v="0.10833333333333334"/>
    <n v="3.5714285714285716"/>
    <x v="0"/>
    <s v="televis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06:46:35"/>
    <x v="2878"/>
    <b v="0"/>
    <n v="182"/>
    <b v="1"/>
    <s v="film &amp; video/television"/>
    <n v="2.1000000000000001E-2"/>
    <n v="0.34615384615384615"/>
    <x v="0"/>
    <s v="television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09:24:21"/>
    <x v="2879"/>
    <b v="0"/>
    <n v="182"/>
    <b v="1"/>
    <s v="film &amp; video/television"/>
    <n v="2.5892857142857141E-3"/>
    <n v="0.15934065934065933"/>
    <x v="0"/>
    <s v="televis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09:05:00"/>
    <x v="2880"/>
    <b v="0"/>
    <n v="182"/>
    <b v="1"/>
    <s v="film &amp; video/television"/>
    <n v="0.23333333333333334"/>
    <n v="15.384615384615385"/>
    <x v="0"/>
    <s v="television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07:20:36"/>
    <x v="2881"/>
    <b v="0"/>
    <n v="182"/>
    <b v="1"/>
    <s v="film &amp; video/television"/>
    <n v="0"/>
    <n v="0"/>
    <x v="0"/>
    <s v="televis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06:18:38"/>
    <x v="2882"/>
    <b v="0"/>
    <n v="182"/>
    <b v="1"/>
    <s v="film &amp; video/television"/>
    <n v="0.33600000000000002"/>
    <n v="1.3846153846153846"/>
    <x v="0"/>
    <s v="televis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5T20:59:00"/>
    <x v="2883"/>
    <b v="0"/>
    <n v="182"/>
    <b v="1"/>
    <s v="film &amp; video/television"/>
    <n v="0.1908"/>
    <n v="10.483516483516484"/>
    <x v="0"/>
    <s v="televisio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09:27:15"/>
    <x v="2884"/>
    <b v="0"/>
    <n v="182"/>
    <b v="1"/>
    <s v="film &amp; video/television"/>
    <n v="4.1111111111111114E-3"/>
    <n v="1.0164835164835164"/>
    <x v="0"/>
    <s v="television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3T16:50:01"/>
    <x v="2885"/>
    <b v="0"/>
    <n v="182"/>
    <b v="1"/>
    <s v="film &amp; video/television"/>
    <n v="0.32500000000000001"/>
    <n v="0.7142857142857143"/>
    <x v="0"/>
    <s v="television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8T19:59:00"/>
    <x v="2886"/>
    <b v="0"/>
    <n v="182"/>
    <b v="1"/>
    <s v="film &amp; video/television"/>
    <n v="0.05"/>
    <n v="5.4945054945054944E-2"/>
    <x v="0"/>
    <s v="television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02:15:24"/>
    <x v="2887"/>
    <b v="0"/>
    <n v="182"/>
    <b v="1"/>
    <s v="film &amp; video/television"/>
    <n v="1.6666666666666668E-3"/>
    <n v="2.7472527472527472E-2"/>
    <x v="0"/>
    <s v="televis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7T20:59:00"/>
    <x v="2888"/>
    <b v="0"/>
    <n v="182"/>
    <b v="1"/>
    <s v="film &amp; video/television"/>
    <n v="0"/>
    <n v="0"/>
    <x v="0"/>
    <s v="television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12:43:05"/>
    <x v="2889"/>
    <b v="0"/>
    <n v="182"/>
    <b v="1"/>
    <s v="film &amp; video/television"/>
    <n v="0.38066666666666665"/>
    <n v="6.2747252747252746"/>
    <x v="0"/>
    <s v="television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8T19:00:00"/>
    <x v="2890"/>
    <b v="0"/>
    <n v="182"/>
    <b v="1"/>
    <s v="film &amp; video/television"/>
    <n v="1.0500000000000001E-2"/>
    <n v="0.11538461538461539"/>
    <x v="0"/>
    <s v="television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12:12:08"/>
    <x v="2891"/>
    <b v="0"/>
    <n v="182"/>
    <b v="1"/>
    <s v="film &amp; video/television"/>
    <n v="2.7300000000000001E-2"/>
    <n v="1.5"/>
    <x v="0"/>
    <s v="television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13:00:00"/>
    <x v="2892"/>
    <b v="0"/>
    <n v="182"/>
    <b v="1"/>
    <s v="film &amp; video/television"/>
    <n v="9.0909090909090912E-2"/>
    <n v="2.7472527472527473"/>
    <x v="0"/>
    <s v="television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8T18:00:00"/>
    <x v="2893"/>
    <b v="0"/>
    <n v="182"/>
    <b v="1"/>
    <s v="film &amp; video/television"/>
    <n v="5.0000000000000001E-3"/>
    <n v="0.13736263736263737"/>
    <x v="0"/>
    <s v="television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14:40:15"/>
    <x v="2894"/>
    <b v="0"/>
    <n v="182"/>
    <b v="1"/>
    <s v="film &amp; video/television"/>
    <n v="0"/>
    <n v="0"/>
    <x v="0"/>
    <s v="televis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13:00:00"/>
    <x v="2895"/>
    <b v="0"/>
    <n v="182"/>
    <b v="1"/>
    <s v="film &amp; video/television"/>
    <n v="4.5999999999999999E-2"/>
    <n v="0.12637362637362637"/>
    <x v="0"/>
    <s v="televis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1T22:00:00"/>
    <x v="2896"/>
    <b v="0"/>
    <n v="182"/>
    <b v="1"/>
    <s v="film &amp; video/television"/>
    <n v="0.20833333333333334"/>
    <n v="3.4340659340659339"/>
    <x v="0"/>
    <s v="television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07:29:05"/>
    <x v="2897"/>
    <b v="0"/>
    <n v="182"/>
    <b v="1"/>
    <s v="film &amp; video/television"/>
    <n v="4.583333333333333E-2"/>
    <n v="3.0219780219780219"/>
    <x v="0"/>
    <s v="television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07:57:33"/>
    <x v="2898"/>
    <b v="0"/>
    <n v="182"/>
    <b v="1"/>
    <s v="film &amp; video/television"/>
    <n v="4.2133333333333335E-2"/>
    <n v="1.7362637362637363"/>
    <x v="0"/>
    <s v="television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3T17:52:38"/>
    <x v="2899"/>
    <b v="0"/>
    <n v="182"/>
    <b v="1"/>
    <s v="film &amp; video/television"/>
    <n v="0"/>
    <n v="0"/>
    <x v="0"/>
    <s v="televis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8T21:37:12"/>
    <x v="2900"/>
    <b v="0"/>
    <n v="182"/>
    <b v="1"/>
    <s v="film &amp; video/television"/>
    <n v="0.61909090909090914"/>
    <n v="18.708791208791208"/>
    <x v="0"/>
    <s v="television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13:42:19"/>
    <x v="2901"/>
    <b v="0"/>
    <n v="182"/>
    <b v="1"/>
    <s v="film &amp; video/television"/>
    <n v="8.0000000000000002E-3"/>
    <n v="3.2967032967032968E-2"/>
    <x v="0"/>
    <s v="television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02:33:16"/>
    <x v="2902"/>
    <b v="0"/>
    <n v="182"/>
    <b v="1"/>
    <s v="film &amp; video/television"/>
    <n v="1.6666666666666666E-4"/>
    <n v="0.13736263736263737"/>
    <x v="0"/>
    <s v="televis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8T20:00:18"/>
    <x v="2903"/>
    <b v="0"/>
    <n v="182"/>
    <b v="1"/>
    <s v="film &amp; video/television"/>
    <n v="7.7999999999999996E-3"/>
    <n v="0.21428571428571427"/>
    <x v="0"/>
    <s v="television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04:00:00"/>
    <x v="2904"/>
    <b v="0"/>
    <n v="182"/>
    <b v="1"/>
    <s v="film &amp; video/television"/>
    <n v="0.05"/>
    <n v="0.41208791208791207"/>
    <x v="0"/>
    <s v="television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6T17:21:53"/>
    <x v="2905"/>
    <b v="0"/>
    <n v="182"/>
    <b v="1"/>
    <s v="film &amp; video/television"/>
    <n v="0.17771428571428571"/>
    <n v="3.4175824175824174"/>
    <x v="0"/>
    <s v="televis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31T17:00:00"/>
    <x v="2906"/>
    <b v="0"/>
    <n v="182"/>
    <b v="1"/>
    <s v="film &amp; video/television"/>
    <n v="9.4166666666666662E-2"/>
    <n v="3.1043956043956045"/>
    <x v="0"/>
    <s v="television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13:03:57"/>
    <x v="2907"/>
    <b v="0"/>
    <n v="182"/>
    <b v="1"/>
    <s v="film &amp; video/television"/>
    <n v="8.0000000000000004E-4"/>
    <n v="1.098901098901099E-2"/>
    <x v="0"/>
    <s v="television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09:33:39"/>
    <x v="2908"/>
    <b v="0"/>
    <n v="182"/>
    <b v="1"/>
    <s v="film &amp; video/television"/>
    <n v="2.75E-2"/>
    <n v="1.4505494505494505"/>
    <x v="0"/>
    <s v="television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1:46:00"/>
    <x v="2909"/>
    <b v="0"/>
    <n v="182"/>
    <b v="1"/>
    <s v="film &amp; video/television"/>
    <n v="1.1111111111111112E-4"/>
    <n v="0.10989010989010989"/>
    <x v="0"/>
    <s v="television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12:11:27"/>
    <x v="2910"/>
    <b v="0"/>
    <n v="182"/>
    <b v="1"/>
    <s v="film &amp; video/television"/>
    <n v="3.3333333333333335E-5"/>
    <n v="5.4945054945054949E-3"/>
    <x v="0"/>
    <s v="television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0:27:06"/>
    <x v="2911"/>
    <b v="0"/>
    <n v="182"/>
    <b v="1"/>
    <s v="film &amp; video/television"/>
    <n v="0.36499999999999999"/>
    <n v="3.6098901098901099"/>
    <x v="0"/>
    <s v="television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4T19:09:34"/>
    <x v="2912"/>
    <b v="0"/>
    <n v="182"/>
    <b v="1"/>
    <s v="film &amp; video/television"/>
    <n v="0.14058171745152354"/>
    <n v="11.153846153846153"/>
    <x v="0"/>
    <s v="television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14:08:59"/>
    <x v="2913"/>
    <b v="0"/>
    <n v="182"/>
    <b v="1"/>
    <s v="film &amp; video/television"/>
    <n v="2.0000000000000001E-4"/>
    <n v="1.098901098901099E-2"/>
    <x v="0"/>
    <s v="television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12:46:34"/>
    <x v="2914"/>
    <b v="0"/>
    <n v="182"/>
    <b v="1"/>
    <s v="film &amp; video/television"/>
    <n v="4.0000000000000003E-5"/>
    <n v="5.4945054945054949E-3"/>
    <x v="0"/>
    <s v="televisio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0:33:10"/>
    <x v="2915"/>
    <b v="0"/>
    <n v="182"/>
    <b v="1"/>
    <s v="film &amp; video/television"/>
    <n v="0.61099999999999999"/>
    <n v="3.3571428571428572"/>
    <x v="0"/>
    <s v="television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03:26:29"/>
    <x v="2916"/>
    <b v="0"/>
    <n v="182"/>
    <b v="1"/>
    <s v="film &amp; video/television"/>
    <n v="7.8378378378378383E-2"/>
    <n v="0.79670329670329665"/>
    <x v="0"/>
    <s v="television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5T21:37:27"/>
    <x v="2917"/>
    <b v="0"/>
    <n v="182"/>
    <b v="1"/>
    <s v="film &amp; video/television"/>
    <n v="0.2185"/>
    <n v="2.401098901098901"/>
    <x v="0"/>
    <s v="television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07:06:47"/>
    <x v="2918"/>
    <b v="0"/>
    <n v="182"/>
    <b v="1"/>
    <s v="film &amp; video/television"/>
    <n v="0.27239999999999998"/>
    <n v="7.4835164835164836"/>
    <x v="0"/>
    <s v="television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06:52:09"/>
    <x v="2919"/>
    <b v="0"/>
    <n v="182"/>
    <b v="1"/>
    <s v="film &amp; video/television"/>
    <n v="8.5000000000000006E-2"/>
    <n v="0.28021978021978022"/>
    <x v="0"/>
    <s v="television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0:01:10"/>
    <x v="2920"/>
    <b v="0"/>
    <n v="182"/>
    <b v="1"/>
    <s v="film &amp; video/television"/>
    <n v="0.26840000000000003"/>
    <n v="3.6868131868131866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13:16:44"/>
    <x v="2921"/>
    <b v="0"/>
    <n v="182"/>
    <b v="1"/>
    <s v="film &amp; video/television"/>
    <n v="1.29"/>
    <n v="0.70879120879120883"/>
    <x v="0"/>
    <s v="televis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12:58:47"/>
    <x v="2922"/>
    <b v="0"/>
    <n v="182"/>
    <b v="1"/>
    <s v="film &amp; video/television"/>
    <n v="1"/>
    <n v="2.7472527472527473"/>
    <x v="0"/>
    <s v="television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3T19:00:00"/>
    <x v="2923"/>
    <b v="0"/>
    <n v="182"/>
    <b v="1"/>
    <s v="film &amp; video/television"/>
    <n v="1"/>
    <n v="1.6483516483516483"/>
    <x v="0"/>
    <s v="televisio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8T19:59:00"/>
    <x v="2924"/>
    <b v="0"/>
    <n v="182"/>
    <b v="1"/>
    <s v="film &amp; video/television"/>
    <n v="1.032"/>
    <n v="141.75824175824175"/>
    <x v="0"/>
    <s v="televis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06:01:08"/>
    <x v="2925"/>
    <b v="0"/>
    <n v="182"/>
    <b v="1"/>
    <s v="film &amp; video/television"/>
    <n v="1.0244597777777777"/>
    <n v="253.30049450549453"/>
    <x v="0"/>
    <s v="television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0:22:59"/>
    <x v="2926"/>
    <b v="0"/>
    <n v="182"/>
    <b v="1"/>
    <s v="film &amp; video/television"/>
    <n v="1.25"/>
    <n v="20.604395604395606"/>
    <x v="0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4T21:00:00"/>
    <x v="2927"/>
    <b v="0"/>
    <n v="182"/>
    <b v="1"/>
    <s v="film &amp; video/television"/>
    <n v="1.3083333333333333"/>
    <n v="12.93956043956044"/>
    <x v="0"/>
    <s v="televisio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15:57:26"/>
    <x v="2928"/>
    <b v="0"/>
    <n v="182"/>
    <b v="1"/>
    <s v="film &amp; video/television"/>
    <n v="1"/>
    <n v="5.4945054945054945"/>
    <x v="0"/>
    <s v="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05:32:38"/>
    <x v="2929"/>
    <b v="0"/>
    <n v="182"/>
    <b v="1"/>
    <s v="film &amp; video/television"/>
    <n v="1.02069375"/>
    <n v="44.865659340659342"/>
    <x v="0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06:01:04"/>
    <x v="2930"/>
    <b v="0"/>
    <n v="182"/>
    <b v="1"/>
    <s v="film &amp; video/television"/>
    <n v="1.0092000000000001"/>
    <n v="55.450549450549453"/>
    <x v="0"/>
    <s v="television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4T22:08:00"/>
    <x v="2931"/>
    <b v="0"/>
    <n v="182"/>
    <b v="1"/>
    <s v="film &amp; video/television"/>
    <n v="1.06"/>
    <n v="4.3681318681318677"/>
    <x v="0"/>
    <s v="televis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03:00:00"/>
    <x v="2932"/>
    <b v="0"/>
    <n v="182"/>
    <b v="1"/>
    <s v="film &amp; video/television"/>
    <n v="1.0509677419354839"/>
    <n v="17.901098901098901"/>
    <x v="0"/>
    <s v="televisio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14:57:33"/>
    <x v="2933"/>
    <b v="0"/>
    <n v="182"/>
    <b v="1"/>
    <s v="film &amp; video/television"/>
    <n v="1.0276000000000001"/>
    <n v="14.115384615384615"/>
    <x v="0"/>
    <s v="television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07:16:04"/>
    <x v="2934"/>
    <b v="0"/>
    <n v="182"/>
    <b v="1"/>
    <s v="film &amp; video/television"/>
    <n v="1.08"/>
    <n v="14.835164835164836"/>
    <x v="0"/>
    <s v="television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09:00:00"/>
    <x v="2935"/>
    <b v="0"/>
    <n v="182"/>
    <b v="1"/>
    <s v="film &amp; video/television"/>
    <n v="1.0088571428571429"/>
    <n v="19.401098901098901"/>
    <x v="0"/>
    <s v="television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2T20:59:00"/>
    <x v="2936"/>
    <b v="0"/>
    <n v="182"/>
    <b v="1"/>
    <s v="film &amp; video/television"/>
    <n v="1.28"/>
    <n v="7.0329670329670328"/>
    <x v="0"/>
    <s v="television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02:58:33"/>
    <x v="2937"/>
    <b v="0"/>
    <n v="182"/>
    <b v="1"/>
    <s v="film &amp; video/television"/>
    <n v="1.3333333333333333"/>
    <n v="10.989010989010989"/>
    <x v="0"/>
    <s v="televisio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08:53:34"/>
    <x v="2938"/>
    <b v="0"/>
    <n v="182"/>
    <b v="1"/>
    <s v="film &amp; video/television"/>
    <n v="1.0137499999999999"/>
    <n v="22.280219780219781"/>
    <x v="0"/>
    <s v="televis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7T17:00:00"/>
    <x v="2939"/>
    <b v="0"/>
    <n v="182"/>
    <b v="1"/>
    <s v="film &amp; video/television"/>
    <n v="1.0287500000000001"/>
    <n v="45.219780219780219"/>
    <x v="0"/>
    <s v="television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0:33:38"/>
    <x v="2940"/>
    <b v="0"/>
    <n v="182"/>
    <b v="1"/>
    <s v="film &amp; video/television"/>
    <n v="1.0724"/>
    <n v="14.73076923076923"/>
    <x v="0"/>
    <s v="television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15:02:35"/>
    <x v="2941"/>
    <b v="0"/>
    <n v="182"/>
    <b v="1"/>
    <s v="film &amp; video/television"/>
    <n v="4.0000000000000003E-5"/>
    <n v="5.4945054945054949E-3"/>
    <x v="0"/>
    <s v="televisio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12:18:00"/>
    <x v="2942"/>
    <b v="0"/>
    <n v="182"/>
    <b v="1"/>
    <s v="film &amp; video/television"/>
    <n v="0.20424999999999999"/>
    <n v="224.45054945054946"/>
    <x v="0"/>
    <s v="television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2T19:06:20"/>
    <x v="2943"/>
    <b v="0"/>
    <n v="182"/>
    <b v="1"/>
    <s v="film &amp; video/television"/>
    <n v="0"/>
    <n v="0"/>
    <x v="0"/>
    <s v="television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13:56:38"/>
    <x v="2944"/>
    <b v="0"/>
    <n v="182"/>
    <b v="1"/>
    <s v="film &amp; video/television"/>
    <n v="0.01"/>
    <n v="0.5494505494505495"/>
    <x v="0"/>
    <s v="television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3T19:21:00"/>
    <x v="2945"/>
    <b v="0"/>
    <n v="182"/>
    <b v="1"/>
    <s v="film &amp; video/television"/>
    <n v="0"/>
    <n v="0"/>
    <x v="0"/>
    <s v="television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04:44:52"/>
    <x v="2946"/>
    <b v="0"/>
    <n v="182"/>
    <b v="1"/>
    <s v="film &amp; video/television"/>
    <n v="1E-3"/>
    <n v="1.098901098901099E-2"/>
    <x v="0"/>
    <s v="television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09:11:00"/>
    <x v="2947"/>
    <b v="0"/>
    <n v="182"/>
    <b v="1"/>
    <s v="film &amp; video/television"/>
    <n v="4.2880000000000001E-2"/>
    <n v="5.8901098901098905"/>
    <x v="0"/>
    <s v="televis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07:34:53"/>
    <x v="2948"/>
    <b v="0"/>
    <n v="182"/>
    <b v="1"/>
    <s v="film &amp; video/television"/>
    <n v="4.8000000000000001E-5"/>
    <n v="0.13186813186813187"/>
    <x v="0"/>
    <s v="television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12:45:17"/>
    <x v="2949"/>
    <b v="0"/>
    <n v="182"/>
    <b v="1"/>
    <s v="film &amp; video/television"/>
    <n v="2.5000000000000001E-2"/>
    <n v="0.13736263736263737"/>
    <x v="0"/>
    <s v="television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0:45:52"/>
    <x v="2950"/>
    <b v="0"/>
    <n v="182"/>
    <b v="1"/>
    <s v="film &amp; video/television"/>
    <n v="0"/>
    <n v="0"/>
    <x v="0"/>
    <s v="televis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1:16:13"/>
    <x v="2951"/>
    <b v="0"/>
    <n v="182"/>
    <b v="1"/>
    <s v="film &amp; video/television"/>
    <n v="2.1919999999999999E-2"/>
    <n v="6.0219780219780219"/>
    <x v="0"/>
    <s v="television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6T20:00:00"/>
    <x v="2952"/>
    <b v="0"/>
    <n v="182"/>
    <b v="1"/>
    <s v="film &amp; video/television"/>
    <n v="8.0250000000000002E-2"/>
    <n v="8.8186813186813193"/>
    <x v="0"/>
    <s v="television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1:00:21"/>
    <x v="2953"/>
    <b v="0"/>
    <n v="182"/>
    <b v="1"/>
    <s v="film &amp; video/television"/>
    <n v="1.5125E-3"/>
    <n v="3.3241758241758244"/>
    <x v="0"/>
    <s v="television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05:00:03"/>
    <x v="2954"/>
    <b v="0"/>
    <n v="182"/>
    <b v="1"/>
    <s v="film &amp; video/television"/>
    <n v="0"/>
    <n v="0"/>
    <x v="0"/>
    <s v="television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09:47:29"/>
    <x v="2955"/>
    <b v="0"/>
    <n v="182"/>
    <b v="1"/>
    <s v="film &amp; video/television"/>
    <n v="0.59583333333333333"/>
    <n v="3.9285714285714284"/>
    <x v="0"/>
    <s v="television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15:00:50"/>
    <x v="2956"/>
    <b v="0"/>
    <n v="182"/>
    <b v="1"/>
    <s v="film &amp; video/television"/>
    <n v="0.16734177215189874"/>
    <n v="7.2637362637362637"/>
    <x v="0"/>
    <s v="televis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15:16:12"/>
    <x v="2957"/>
    <b v="0"/>
    <n v="182"/>
    <b v="1"/>
    <s v="film &amp; video/television"/>
    <n v="1.8666666666666668E-2"/>
    <n v="1.5384615384615385"/>
    <x v="0"/>
    <s v="televisio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09:41:57"/>
    <x v="2958"/>
    <b v="0"/>
    <n v="182"/>
    <b v="1"/>
    <s v="film &amp; video/television"/>
    <n v="0"/>
    <n v="0"/>
    <x v="0"/>
    <s v="television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6T16:12:05"/>
    <x v="2959"/>
    <b v="0"/>
    <n v="182"/>
    <b v="1"/>
    <s v="film &amp; video/television"/>
    <n v="0"/>
    <n v="0"/>
    <x v="0"/>
    <s v="televis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0:10:23"/>
    <x v="2960"/>
    <b v="0"/>
    <n v="182"/>
    <b v="1"/>
    <s v="film &amp; video/television"/>
    <n v="0"/>
    <n v="0"/>
    <x v="0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5T20:00:00"/>
    <x v="2961"/>
    <b v="0"/>
    <n v="182"/>
    <b v="1"/>
    <s v="film &amp; video/television"/>
    <n v="1.0962000000000001"/>
    <n v="30.115384615384617"/>
    <x v="0"/>
    <s v="television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28T22:59:00"/>
    <x v="2962"/>
    <b v="0"/>
    <n v="182"/>
    <b v="1"/>
    <s v="film &amp; video/television"/>
    <n v="1.218"/>
    <n v="6.6923076923076925"/>
    <x v="0"/>
    <s v="television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03:17:04"/>
    <x v="2963"/>
    <b v="0"/>
    <n v="182"/>
    <b v="1"/>
    <s v="film &amp; video/television"/>
    <n v="1.0685"/>
    <n v="58.708791208791212"/>
    <x v="0"/>
    <s v="televisio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13:32:00"/>
    <x v="2964"/>
    <b v="0"/>
    <n v="182"/>
    <b v="1"/>
    <s v="film &amp; video/television"/>
    <n v="1.0071379999999999"/>
    <n v="27.66862637362637"/>
    <x v="0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09:30:33"/>
    <x v="2965"/>
    <b v="0"/>
    <n v="182"/>
    <b v="1"/>
    <s v="film &amp; video/television"/>
    <n v="1.0900000000000001"/>
    <n v="8.9835164835164836"/>
    <x v="0"/>
    <s v="televisio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09:43:32"/>
    <x v="2966"/>
    <b v="0"/>
    <n v="182"/>
    <b v="1"/>
    <s v="film &amp; video/television"/>
    <n v="1.1363000000000001"/>
    <n v="62.434065934065934"/>
    <x v="0"/>
    <s v="television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8T19:44:52"/>
    <x v="2967"/>
    <b v="0"/>
    <n v="182"/>
    <b v="1"/>
    <s v="film &amp; video/television"/>
    <n v="1.1392"/>
    <n v="31.296703296703296"/>
    <x v="0"/>
    <s v="television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6T19:59:00"/>
    <x v="2968"/>
    <b v="0"/>
    <n v="182"/>
    <b v="1"/>
    <s v="film &amp; video/television"/>
    <n v="1.06"/>
    <n v="20.384615384615383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14:51:00"/>
    <x v="2969"/>
    <b v="0"/>
    <n v="182"/>
    <b v="1"/>
    <s v="film &amp; video/television"/>
    <n v="1.625"/>
    <n v="8.9285714285714288"/>
    <x v="0"/>
    <s v="television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08:04:11"/>
    <x v="2970"/>
    <b v="0"/>
    <n v="182"/>
    <b v="1"/>
    <s v="film &amp; video/television"/>
    <n v="1.06"/>
    <n v="34.945054945054942"/>
    <x v="0"/>
    <s v="televisio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07:47:58"/>
    <x v="2971"/>
    <b v="0"/>
    <n v="182"/>
    <b v="1"/>
    <s v="film &amp; video/television"/>
    <n v="1.0015624999999999"/>
    <n v="17.609890109890109"/>
    <x v="0"/>
    <s v="television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4T17:00:00"/>
    <x v="2972"/>
    <b v="0"/>
    <n v="182"/>
    <b v="1"/>
    <s v="film &amp; video/television"/>
    <n v="1.0535000000000001"/>
    <n v="11.576923076923077"/>
    <x v="0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31T20:00:00"/>
    <x v="2973"/>
    <b v="0"/>
    <n v="182"/>
    <b v="1"/>
    <s v="film &amp; video/television"/>
    <n v="1.748"/>
    <n v="48.021978021978022"/>
    <x v="0"/>
    <s v="televis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5T17:35:00"/>
    <x v="2974"/>
    <b v="0"/>
    <n v="182"/>
    <b v="1"/>
    <s v="film &amp; video/television"/>
    <n v="1.02"/>
    <n v="28.021978021978022"/>
    <x v="0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6T19:00:00"/>
    <x v="2975"/>
    <b v="0"/>
    <n v="182"/>
    <b v="1"/>
    <s v="film &amp; video/television"/>
    <n v="1.00125"/>
    <n v="44.010989010989015"/>
    <x v="0"/>
    <s v="television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04:00:00"/>
    <x v="2976"/>
    <b v="0"/>
    <n v="182"/>
    <b v="1"/>
    <s v="film &amp; video/television"/>
    <n v="1.7142857142857142"/>
    <n v="0.65934065934065933"/>
    <x v="0"/>
    <s v="television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2T18:14:00"/>
    <x v="2977"/>
    <b v="0"/>
    <n v="182"/>
    <b v="1"/>
    <s v="film &amp; video/television"/>
    <n v="1.1356666666666666"/>
    <n v="18.719780219780219"/>
    <x v="0"/>
    <s v="televisio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9T21:59:00"/>
    <x v="2978"/>
    <b v="0"/>
    <n v="182"/>
    <b v="1"/>
    <s v="film &amp; video/television"/>
    <n v="1.2946666666666666"/>
    <n v="5.3351648351648349"/>
    <x v="0"/>
    <s v="television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5T22:00:00"/>
    <x v="2979"/>
    <b v="0"/>
    <n v="182"/>
    <b v="1"/>
    <s v="film &amp; video/television"/>
    <n v="1.014"/>
    <n v="27.857142857142858"/>
    <x v="0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3T18:00:00"/>
    <x v="2980"/>
    <b v="0"/>
    <n v="182"/>
    <b v="1"/>
    <s v="film &amp; video/television"/>
    <n v="1.0916666666666666"/>
    <n v="17.994505494505493"/>
    <x v="0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05:25:56"/>
    <x v="2981"/>
    <b v="0"/>
    <n v="182"/>
    <b v="1"/>
    <s v="film &amp; video/television"/>
    <n v="1.28925"/>
    <n v="28.335164835164836"/>
    <x v="0"/>
    <s v="television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08:29:03"/>
    <x v="2982"/>
    <b v="0"/>
    <n v="182"/>
    <b v="1"/>
    <s v="film &amp; video/television"/>
    <n v="1.0206"/>
    <n v="28.03846153846154"/>
    <x v="0"/>
    <s v="televisio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08:10:36"/>
    <x v="2983"/>
    <b v="0"/>
    <n v="182"/>
    <b v="1"/>
    <s v="film &amp; video/television"/>
    <n v="1.465395775862069"/>
    <n v="933.98851648351649"/>
    <x v="0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3T22:41:21"/>
    <x v="2984"/>
    <b v="0"/>
    <n v="182"/>
    <b v="1"/>
    <s v="film &amp; video/television"/>
    <n v="1.00352"/>
    <n v="137.84615384615384"/>
    <x v="0"/>
    <s v="television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0T20:00:00"/>
    <x v="2985"/>
    <b v="0"/>
    <n v="182"/>
    <b v="1"/>
    <s v="film &amp; video/television"/>
    <n v="1.2164999999999999"/>
    <n v="66.840659340659343"/>
    <x v="0"/>
    <s v="television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03:00:06"/>
    <x v="2986"/>
    <b v="0"/>
    <n v="182"/>
    <b v="1"/>
    <s v="film &amp; video/television"/>
    <n v="1.0549999999999999"/>
    <n v="13.912087912087912"/>
    <x v="0"/>
    <s v="television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2T16:00:00"/>
    <x v="2987"/>
    <b v="0"/>
    <n v="182"/>
    <b v="1"/>
    <s v="film &amp; video/television"/>
    <n v="1.1040080000000001"/>
    <n v="151.64945054945056"/>
    <x v="0"/>
    <s v="television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0:41:21"/>
    <x v="2988"/>
    <b v="0"/>
    <n v="182"/>
    <b v="1"/>
    <s v="film &amp; video/television"/>
    <n v="1"/>
    <n v="5.4945054945054945"/>
    <x v="0"/>
    <s v="television"/>
  </r>
  <r>
    <n v="2989"/>
    <s v="Let's Light Up The Gem!"/>
    <s v="Bring the movies back to Bethel, Maine."/>
    <n v="20000"/>
    <n v="35307"/>
    <x v="0"/>
    <s v="US"/>
    <s v="USD"/>
    <n v="1450673940"/>
    <n v="1448756962"/>
    <d v="2015-12-20T20:59:00"/>
    <x v="2989"/>
    <b v="0"/>
    <n v="182"/>
    <b v="1"/>
    <s v="film &amp; video/television"/>
    <n v="1.76535"/>
    <n v="193.99450549450549"/>
    <x v="0"/>
    <s v="television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05:47:00"/>
    <x v="2990"/>
    <b v="0"/>
    <n v="182"/>
    <b v="1"/>
    <s v="film &amp; video/television"/>
    <n v="1"/>
    <n v="54.945054945054942"/>
    <x v="0"/>
    <s v="television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12:05:30"/>
    <x v="2991"/>
    <b v="0"/>
    <n v="182"/>
    <b v="1"/>
    <s v="film &amp; video/television"/>
    <n v="1.0329411764705883"/>
    <n v="48.241758241758241"/>
    <x v="0"/>
    <s v="televisio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0:25:10"/>
    <x v="2992"/>
    <b v="0"/>
    <n v="182"/>
    <b v="1"/>
    <s v="film &amp; video/television"/>
    <n v="1.0449999999999999"/>
    <n v="17.225274725274726"/>
    <x v="0"/>
    <s v="television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12:07:47"/>
    <x v="2993"/>
    <b v="0"/>
    <n v="182"/>
    <b v="1"/>
    <s v="film &amp; video/television"/>
    <n v="1.0029999999999999"/>
    <n v="5.5109890109890109"/>
    <x v="0"/>
    <s v="televisio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03:29:32"/>
    <x v="2994"/>
    <b v="0"/>
    <n v="182"/>
    <b v="1"/>
    <s v="film &amp; video/television"/>
    <n v="4.577466666666667"/>
    <n v="7.5452747252747256"/>
    <x v="0"/>
    <s v="televis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07:57:51"/>
    <x v="2995"/>
    <b v="0"/>
    <n v="182"/>
    <b v="1"/>
    <s v="film &amp; video/television"/>
    <n v="1.0496000000000001"/>
    <n v="86.505494505494511"/>
    <x v="0"/>
    <s v="television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13:54:00"/>
    <x v="2996"/>
    <b v="0"/>
    <n v="182"/>
    <b v="1"/>
    <s v="film &amp; video/television"/>
    <n v="1.7194285714285715"/>
    <n v="330.65934065934067"/>
    <x v="0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6T20:59:00"/>
    <x v="2997"/>
    <b v="0"/>
    <n v="182"/>
    <b v="1"/>
    <s v="film &amp; video/television"/>
    <n v="1.0373000000000001"/>
    <n v="56.994505494505496"/>
    <x v="0"/>
    <s v="televis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5T20:25:00"/>
    <x v="2998"/>
    <b v="0"/>
    <n v="182"/>
    <b v="1"/>
    <s v="film &amp; video/television"/>
    <n v="1.0302899999999999"/>
    <n v="283.0467032967033"/>
    <x v="0"/>
    <s v="televisio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28T18:00:00"/>
    <x v="2999"/>
    <b v="0"/>
    <n v="182"/>
    <b v="1"/>
    <s v="film &amp; video/television"/>
    <n v="1.1888888888888889"/>
    <n v="8.8186813186813193"/>
    <x v="0"/>
    <s v="television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0:00:00"/>
    <x v="3000"/>
    <b v="0"/>
    <n v="182"/>
    <b v="1"/>
    <s v="film &amp; video/television"/>
    <n v="1"/>
    <n v="2.7472527472527473"/>
    <x v="0"/>
    <s v="televisio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13:29:42"/>
    <x v="3001"/>
    <b v="0"/>
    <n v="182"/>
    <b v="1"/>
    <s v="film &amp; video/television"/>
    <n v="3.1869988910451896"/>
    <n v="126.32423076923077"/>
    <x v="0"/>
    <s v="televisio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12:04:12"/>
    <x v="3002"/>
    <b v="0"/>
    <n v="182"/>
    <b v="1"/>
    <s v="film &amp; video/television"/>
    <n v="1.0850614285714286"/>
    <n v="41.733131868131871"/>
    <x v="0"/>
    <s v="television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2-29T21:59:00"/>
    <x v="3003"/>
    <b v="0"/>
    <n v="182"/>
    <b v="1"/>
    <s v="film &amp; video/television"/>
    <n v="1.0116666666666667"/>
    <n v="16.675824175824175"/>
    <x v="0"/>
    <s v="televisio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14:08:44"/>
    <x v="3004"/>
    <b v="0"/>
    <n v="182"/>
    <b v="1"/>
    <s v="film &amp; video/television"/>
    <n v="1.12815"/>
    <n v="247.94505494505495"/>
    <x v="0"/>
    <s v="television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08:11:45"/>
    <x v="3005"/>
    <b v="0"/>
    <n v="182"/>
    <b v="1"/>
    <s v="film &amp; video/television"/>
    <n v="1.2049622641509434"/>
    <n v="70.179120879120887"/>
    <x v="0"/>
    <s v="television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0:09:51"/>
    <x v="3006"/>
    <b v="0"/>
    <n v="182"/>
    <b v="1"/>
    <s v="film &amp; video/television"/>
    <n v="1.0774999999999999"/>
    <n v="47.362637362637365"/>
    <x v="0"/>
    <s v="television"/>
  </r>
  <r>
    <n v="3007"/>
    <s v="Bethlem"/>
    <s v="Consuite for 2015 CoreCon.  An adventure into insanity."/>
    <n v="600"/>
    <n v="1080"/>
    <x v="0"/>
    <s v="US"/>
    <s v="USD"/>
    <n v="1429938683"/>
    <n v="1428124283"/>
    <d v="2015-04-24T21:11:23"/>
    <x v="3007"/>
    <b v="0"/>
    <n v="182"/>
    <b v="1"/>
    <s v="film &amp; video/television"/>
    <n v="1.8"/>
    <n v="5.9340659340659343"/>
    <x v="0"/>
    <s v="television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0T21:05:19"/>
    <x v="3008"/>
    <b v="0"/>
    <n v="182"/>
    <b v="1"/>
    <s v="film &amp; video/television"/>
    <n v="1.0116666666666667"/>
    <n v="16.675824175824175"/>
    <x v="0"/>
    <s v="television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06:40:40"/>
    <x v="3009"/>
    <b v="0"/>
    <n v="182"/>
    <b v="1"/>
    <s v="film &amp; video/television"/>
    <n v="1.19756"/>
    <n v="164.5"/>
    <x v="0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1:58:39"/>
    <x v="3010"/>
    <b v="0"/>
    <n v="182"/>
    <b v="1"/>
    <s v="film &amp; video/television"/>
    <n v="1.58"/>
    <n v="13.021978021978022"/>
    <x v="0"/>
    <s v="television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14:59:00"/>
    <x v="3011"/>
    <b v="0"/>
    <n v="182"/>
    <b v="1"/>
    <s v="film &amp; video/television"/>
    <n v="1.2366666666666666"/>
    <n v="2.0384615384615383"/>
    <x v="0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08:52:10"/>
    <x v="3012"/>
    <b v="0"/>
    <n v="182"/>
    <b v="1"/>
    <s v="film &amp; video/television"/>
    <n v="1.1712499999999999"/>
    <n v="25.741758241758241"/>
    <x v="0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12:04:09"/>
    <x v="3013"/>
    <b v="0"/>
    <n v="182"/>
    <b v="1"/>
    <s v="film &amp; video/television"/>
    <n v="1.5696000000000001"/>
    <n v="86.241758241758248"/>
    <x v="0"/>
    <s v="televis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4T21:00:00"/>
    <x v="3014"/>
    <b v="0"/>
    <n v="182"/>
    <b v="1"/>
    <s v="film &amp; video/television"/>
    <n v="1.13104"/>
    <n v="155.36263736263737"/>
    <x v="0"/>
    <s v="television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0T20:00:00"/>
    <x v="3015"/>
    <b v="0"/>
    <n v="182"/>
    <b v="1"/>
    <s v="film &amp; video/television"/>
    <n v="1.0317647058823529"/>
    <n v="19.274725274725274"/>
    <x v="0"/>
    <s v="television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05:09:12"/>
    <x v="3016"/>
    <b v="0"/>
    <n v="182"/>
    <b v="1"/>
    <s v="film &amp; video/television"/>
    <n v="1.0261176470588236"/>
    <n v="47.92307692307692"/>
    <x v="0"/>
    <s v="television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12:24:03"/>
    <x v="3017"/>
    <b v="0"/>
    <n v="182"/>
    <b v="1"/>
    <s v="film &amp; video/television"/>
    <n v="1.0584090909090909"/>
    <n v="127.93956043956044"/>
    <x v="0"/>
    <s v="television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14:00:00"/>
    <x v="3018"/>
    <b v="0"/>
    <n v="182"/>
    <b v="1"/>
    <s v="film &amp; video/television"/>
    <n v="1.0071428571428571"/>
    <n v="23.241758241758241"/>
    <x v="0"/>
    <s v="televis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6T19:00:00"/>
    <x v="3019"/>
    <b v="0"/>
    <n v="182"/>
    <b v="1"/>
    <s v="film &amp; video/television"/>
    <n v="1.2123333333333333"/>
    <n v="99.917582417582423"/>
    <x v="0"/>
    <s v="television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12:18:53"/>
    <x v="3020"/>
    <b v="0"/>
    <n v="182"/>
    <b v="1"/>
    <s v="film &amp; video/television"/>
    <n v="1.0057142857142858"/>
    <n v="38.681318681318679"/>
    <x v="0"/>
    <s v="televisio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1T21:59:00"/>
    <x v="3021"/>
    <b v="0"/>
    <n v="182"/>
    <b v="1"/>
    <s v="film &amp; video/television"/>
    <n v="1.1602222222222223"/>
    <n v="28.686813186813186"/>
    <x v="0"/>
    <s v="televis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14:53:29"/>
    <x v="3022"/>
    <b v="0"/>
    <n v="182"/>
    <b v="1"/>
    <s v="film &amp; video/television"/>
    <n v="1.0087999999999999"/>
    <n v="55.428571428571431"/>
    <x v="0"/>
    <s v="television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08:13:06"/>
    <x v="3023"/>
    <b v="0"/>
    <n v="182"/>
    <b v="1"/>
    <s v="film &amp; video/television"/>
    <n v="1.03"/>
    <n v="3.9615384615384617"/>
    <x v="0"/>
    <s v="television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15:51:15"/>
    <x v="3024"/>
    <b v="0"/>
    <n v="182"/>
    <b v="1"/>
    <s v="film &amp; video/television"/>
    <n v="2.4641999999999999"/>
    <n v="67.697802197802204"/>
    <x v="0"/>
    <s v="televis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08:00:00"/>
    <x v="3025"/>
    <b v="0"/>
    <n v="182"/>
    <b v="1"/>
    <s v="film &amp; video/television"/>
    <n v="3.0219999999999998"/>
    <n v="41.510989010989015"/>
    <x v="0"/>
    <s v="televis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03:01:32"/>
    <x v="3026"/>
    <b v="0"/>
    <n v="182"/>
    <b v="1"/>
    <s v="film &amp; video/television"/>
    <n v="1.4333333333333333"/>
    <n v="7.0879120879120876"/>
    <x v="0"/>
    <s v="television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07:54:11"/>
    <x v="3027"/>
    <b v="0"/>
    <n v="182"/>
    <b v="1"/>
    <s v="film &amp; video/television"/>
    <n v="1.3144"/>
    <n v="288.87912087912088"/>
    <x v="0"/>
    <s v="television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4T22:20:25"/>
    <x v="3028"/>
    <b v="0"/>
    <n v="182"/>
    <b v="1"/>
    <s v="film &amp; video/television"/>
    <n v="1.6801999999999999"/>
    <n v="46.159340659340657"/>
    <x v="0"/>
    <s v="televis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7T20:35:00"/>
    <x v="3029"/>
    <b v="0"/>
    <n v="182"/>
    <b v="1"/>
    <s v="film &amp; video/television"/>
    <n v="1.0967666666666667"/>
    <n v="180.78571428571428"/>
    <x v="0"/>
    <s v="televis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09:56:11"/>
    <x v="3030"/>
    <b v="0"/>
    <n v="182"/>
    <b v="1"/>
    <s v="film &amp; video/television"/>
    <n v="1.0668571428571429"/>
    <n v="10.258241758241759"/>
    <x v="0"/>
    <s v="television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13:10:47"/>
    <x v="3031"/>
    <b v="0"/>
    <n v="182"/>
    <b v="1"/>
    <s v="film &amp; video/television"/>
    <n v="1"/>
    <n v="8.2417582417582409"/>
    <x v="0"/>
    <s v="television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0T17:04:19"/>
    <x v="3032"/>
    <b v="0"/>
    <n v="182"/>
    <b v="1"/>
    <s v="film &amp; video/television"/>
    <n v="1.272"/>
    <n v="6.9890109890109891"/>
    <x v="0"/>
    <s v="television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7T18:38:45"/>
    <x v="3033"/>
    <b v="0"/>
    <n v="182"/>
    <b v="1"/>
    <s v="film &amp; video/television"/>
    <n v="1.4653333333333334"/>
    <n v="24.153846153846153"/>
    <x v="0"/>
    <s v="television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31T19:59:00"/>
    <x v="3034"/>
    <b v="0"/>
    <n v="182"/>
    <b v="1"/>
    <s v="film &amp; video/television"/>
    <n v="1.1253599999999999"/>
    <n v="618.32967032967031"/>
    <x v="0"/>
    <s v="television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05:26:49"/>
    <x v="3035"/>
    <b v="0"/>
    <n v="182"/>
    <b v="1"/>
    <s v="film &amp; video/television"/>
    <n v="1.0878684000000001"/>
    <n v="149.43247252747253"/>
    <x v="0"/>
    <s v="televis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03:59:00"/>
    <x v="3036"/>
    <b v="0"/>
    <n v="182"/>
    <b v="1"/>
    <s v="film &amp; video/television"/>
    <n v="1.26732"/>
    <n v="174.08241758241758"/>
    <x v="0"/>
    <s v="television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1T20:59:00"/>
    <x v="3037"/>
    <b v="0"/>
    <n v="182"/>
    <b v="1"/>
    <s v="film &amp; video/television"/>
    <n v="2.1320000000000001"/>
    <n v="5.8571428571428568"/>
    <x v="0"/>
    <s v="television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3T22:03:17"/>
    <x v="3038"/>
    <b v="0"/>
    <n v="182"/>
    <b v="1"/>
    <s v="film &amp; video/television"/>
    <n v="1.0049999999999999"/>
    <n v="5.5219780219780219"/>
    <x v="0"/>
    <s v="televisio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8T23:59:00"/>
    <x v="3039"/>
    <b v="0"/>
    <n v="182"/>
    <b v="1"/>
    <s v="film &amp; video/television"/>
    <n v="1.0871389999999999"/>
    <n v="119.46582417582417"/>
    <x v="0"/>
    <s v="television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15:00:00"/>
    <x v="3040"/>
    <b v="0"/>
    <n v="182"/>
    <b v="1"/>
    <s v="film &amp; video/television"/>
    <n v="1.075"/>
    <n v="17.719780219780219"/>
    <x v="0"/>
    <s v="televisio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12:50:48"/>
    <x v="3041"/>
    <b v="0"/>
    <n v="182"/>
    <b v="1"/>
    <s v="film &amp; video/television"/>
    <n v="1.1048192771084338"/>
    <n v="50.384615384615387"/>
    <x v="0"/>
    <s v="television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08:30:47"/>
    <x v="3042"/>
    <b v="0"/>
    <n v="182"/>
    <b v="1"/>
    <s v="film &amp; video/television"/>
    <n v="1.28"/>
    <n v="10.549450549450549"/>
    <x v="0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5T18:50:00"/>
    <x v="3043"/>
    <b v="0"/>
    <n v="182"/>
    <b v="1"/>
    <s v="film &amp; video/television"/>
    <n v="1.1000666666666667"/>
    <n v="90.664835164835168"/>
    <x v="0"/>
    <s v="televis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09:26:38"/>
    <x v="3044"/>
    <b v="0"/>
    <n v="182"/>
    <b v="1"/>
    <s v="film &amp; video/television"/>
    <n v="1.0934166666666667"/>
    <n v="72.093406593406598"/>
    <x v="0"/>
    <s v="televisio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1T19:44:15"/>
    <x v="3045"/>
    <b v="0"/>
    <n v="182"/>
    <b v="1"/>
    <s v="film &amp; video/television"/>
    <n v="1.3270650000000002"/>
    <n v="29.166263736263737"/>
    <x v="0"/>
    <s v="television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09T20:52:00"/>
    <x v="3046"/>
    <b v="0"/>
    <n v="182"/>
    <b v="1"/>
    <s v="film &amp; video/television"/>
    <n v="1.9084810126582279"/>
    <n v="82.840659340659343"/>
    <x v="0"/>
    <s v="television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05:16:00"/>
    <x v="3047"/>
    <b v="0"/>
    <n v="182"/>
    <b v="1"/>
    <s v="film &amp; video/television"/>
    <n v="1.49"/>
    <n v="4.0934065934065931"/>
    <x v="0"/>
    <s v="television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13:22:00"/>
    <x v="3048"/>
    <b v="0"/>
    <n v="182"/>
    <b v="1"/>
    <s v="film &amp; video/television"/>
    <n v="1.6639999999999999"/>
    <n v="45.714285714285715"/>
    <x v="0"/>
    <s v="television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3T16:20:55"/>
    <x v="3049"/>
    <b v="0"/>
    <n v="182"/>
    <b v="1"/>
    <s v="film &amp; video/television"/>
    <n v="1.0666666666666667"/>
    <n v="21.978021978021978"/>
    <x v="0"/>
    <s v="television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4T20:02:40"/>
    <x v="3050"/>
    <b v="0"/>
    <n v="182"/>
    <b v="1"/>
    <s v="film &amp; video/television"/>
    <n v="1.06"/>
    <n v="3.4945054945054945"/>
    <x v="0"/>
    <s v="televis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1:59:05"/>
    <x v="3051"/>
    <b v="0"/>
    <n v="182"/>
    <b v="1"/>
    <s v="film &amp; video/television"/>
    <n v="0.23628571428571429"/>
    <n v="4.5439560439560438"/>
    <x v="0"/>
    <s v="televisio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07:59:00"/>
    <x v="3052"/>
    <b v="0"/>
    <n v="182"/>
    <b v="1"/>
    <s v="film &amp; video/television"/>
    <n v="1.5E-3"/>
    <n v="0.41208791208791207"/>
    <x v="0"/>
    <s v="television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1T19:59:00"/>
    <x v="3053"/>
    <b v="0"/>
    <n v="182"/>
    <b v="1"/>
    <s v="film &amp; video/television"/>
    <n v="4.0000000000000001E-3"/>
    <n v="0.21978021978021978"/>
    <x v="0"/>
    <s v="television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1T17:04:00"/>
    <x v="3054"/>
    <b v="0"/>
    <n v="182"/>
    <b v="1"/>
    <s v="film &amp; video/television"/>
    <n v="0"/>
    <n v="0"/>
    <x v="0"/>
    <s v="televisio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14:59:50"/>
    <x v="3055"/>
    <b v="0"/>
    <n v="182"/>
    <b v="1"/>
    <s v="film &amp; video/television"/>
    <n v="5.0000000000000002E-5"/>
    <n v="5.4945054945054949E-3"/>
    <x v="0"/>
    <s v="television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07:16:24"/>
    <x v="3056"/>
    <b v="0"/>
    <n v="182"/>
    <b v="1"/>
    <s v="film &amp; video/television"/>
    <n v="0"/>
    <n v="0"/>
    <x v="0"/>
    <s v="television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06:36:51"/>
    <x v="3057"/>
    <b v="0"/>
    <n v="182"/>
    <b v="1"/>
    <s v="film &amp; video/television"/>
    <n v="0"/>
    <n v="0"/>
    <x v="0"/>
    <s v="television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0:59:00"/>
    <x v="3058"/>
    <b v="0"/>
    <n v="182"/>
    <b v="1"/>
    <s v="film &amp; video/television"/>
    <n v="1.6666666666666666E-4"/>
    <n v="1.6483516483516484E-2"/>
    <x v="0"/>
    <s v="television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14:27:26"/>
    <x v="3059"/>
    <b v="0"/>
    <n v="182"/>
    <b v="1"/>
    <s v="film &amp; video/television"/>
    <n v="3.0066666666666665E-2"/>
    <n v="2.4780219780219781"/>
    <x v="0"/>
    <s v="television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7T22:35:34"/>
    <x v="3060"/>
    <b v="0"/>
    <n v="182"/>
    <b v="1"/>
    <s v="film &amp; video/television"/>
    <n v="1.5227272727272728E-3"/>
    <n v="1.8406593406593406"/>
    <x v="0"/>
    <s v="television"/>
  </r>
  <r>
    <n v="3061"/>
    <s v="Help Save Parkway Cinemas!"/>
    <s v="Save a historic Local theater."/>
    <n v="1000000"/>
    <n v="0"/>
    <x v="2"/>
    <s v="US"/>
    <s v="USD"/>
    <n v="1407955748"/>
    <n v="1405363748"/>
    <d v="2014-08-13T10:49:08"/>
    <x v="3061"/>
    <b v="0"/>
    <n v="182"/>
    <b v="1"/>
    <s v="film &amp; video/television"/>
    <n v="0"/>
    <n v="0"/>
    <x v="0"/>
    <s v="televis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0:00:00"/>
    <x v="3062"/>
    <b v="0"/>
    <n v="182"/>
    <b v="1"/>
    <s v="film &amp; video/television"/>
    <n v="0.66839999999999999"/>
    <n v="36.725274725274723"/>
    <x v="0"/>
    <s v="television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14:08:58"/>
    <x v="3063"/>
    <b v="0"/>
    <n v="182"/>
    <b v="1"/>
    <s v="film &amp; video/television"/>
    <n v="0.19566666666666666"/>
    <n v="3.2252747252747254"/>
    <x v="0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1T22:59:00"/>
    <x v="3064"/>
    <b v="0"/>
    <n v="182"/>
    <b v="1"/>
    <s v="film &amp; video/television"/>
    <n v="0.11294666666666667"/>
    <n v="46.543956043956044"/>
    <x v="0"/>
    <s v="television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29T17:19:32"/>
    <x v="3065"/>
    <b v="0"/>
    <n v="182"/>
    <b v="1"/>
    <s v="film &amp; video/television"/>
    <n v="4.0000000000000002E-4"/>
    <n v="5.4945054945054944E-2"/>
    <x v="0"/>
    <s v="televis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09T21:28:57"/>
    <x v="3066"/>
    <b v="0"/>
    <n v="182"/>
    <b v="1"/>
    <s v="film &amp; video/television"/>
    <n v="0.11985714285714286"/>
    <n v="230.49450549450549"/>
    <x v="0"/>
    <s v="televisio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14:31:19"/>
    <x v="3067"/>
    <b v="0"/>
    <n v="182"/>
    <b v="1"/>
    <s v="film &amp; video/television"/>
    <n v="2.5000000000000001E-2"/>
    <n v="1.098901098901099"/>
    <x v="0"/>
    <s v="televis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08:35:52"/>
    <x v="3068"/>
    <b v="0"/>
    <n v="182"/>
    <b v="1"/>
    <s v="film &amp; video/television"/>
    <n v="6.9999999999999999E-4"/>
    <n v="0.96153846153846156"/>
    <x v="0"/>
    <s v="televis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12:00:34"/>
    <x v="3069"/>
    <b v="0"/>
    <n v="182"/>
    <b v="1"/>
    <s v="film &amp; video/television"/>
    <n v="0.14099999999999999"/>
    <n v="0.77472527472527475"/>
    <x v="0"/>
    <s v="television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09:36:09"/>
    <x v="3070"/>
    <b v="0"/>
    <n v="182"/>
    <b v="1"/>
    <s v="film &amp; video/television"/>
    <n v="3.3399999999999999E-2"/>
    <n v="1.8351648351648351"/>
    <x v="0"/>
    <s v="television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0T21:59:00"/>
    <x v="3071"/>
    <b v="0"/>
    <n v="182"/>
    <b v="1"/>
    <s v="film &amp; video/television"/>
    <n v="0.59775"/>
    <n v="39.412087912087912"/>
    <x v="0"/>
    <s v="television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29T17:46:00"/>
    <x v="3072"/>
    <b v="0"/>
    <n v="182"/>
    <b v="1"/>
    <s v="film &amp; video/television"/>
    <n v="1.6666666666666666E-4"/>
    <n v="1.098901098901099E-2"/>
    <x v="0"/>
    <s v="television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1:19:00"/>
    <x v="3073"/>
    <b v="0"/>
    <n v="182"/>
    <b v="1"/>
    <s v="film &amp; video/television"/>
    <n v="2.3035714285714285E-4"/>
    <n v="3.5439560439560438"/>
    <x v="0"/>
    <s v="television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05:42:39"/>
    <x v="3074"/>
    <b v="0"/>
    <n v="182"/>
    <b v="1"/>
    <s v="film &amp; video/television"/>
    <n v="8.8000000000000003E-4"/>
    <n v="0.12087912087912088"/>
    <x v="0"/>
    <s v="television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8T18:27:20"/>
    <x v="3075"/>
    <b v="0"/>
    <n v="182"/>
    <b v="1"/>
    <s v="film &amp; video/television"/>
    <n v="8.6400000000000005E-2"/>
    <n v="7.1208791208791204"/>
    <x v="0"/>
    <s v="television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07:38:43"/>
    <x v="3076"/>
    <b v="0"/>
    <n v="182"/>
    <b v="1"/>
    <s v="film &amp; video/television"/>
    <n v="0.15060000000000001"/>
    <n v="8.2747252747252755"/>
    <x v="0"/>
    <s v="television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14:57:58"/>
    <x v="3077"/>
    <b v="0"/>
    <n v="182"/>
    <b v="1"/>
    <s v="film &amp; video/television"/>
    <n v="4.7727272727272731E-3"/>
    <n v="0.57692307692307687"/>
    <x v="0"/>
    <s v="televis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5T19:19:55"/>
    <x v="3078"/>
    <b v="0"/>
    <n v="182"/>
    <b v="1"/>
    <s v="film &amp; video/television"/>
    <n v="1.1833333333333333E-3"/>
    <n v="0.39010989010989011"/>
    <x v="0"/>
    <s v="televis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08:07:15"/>
    <x v="3079"/>
    <b v="0"/>
    <n v="182"/>
    <b v="1"/>
    <s v="film &amp; video/television"/>
    <n v="8.4173998587352451E-3"/>
    <n v="61.681318681318679"/>
    <x v="0"/>
    <s v="television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6T17:40:44"/>
    <x v="3080"/>
    <b v="0"/>
    <n v="182"/>
    <b v="1"/>
    <s v="film &amp; video/television"/>
    <n v="1.8799999999999999E-4"/>
    <n v="2.0659340659340661"/>
    <x v="0"/>
    <s v="televis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19T20:21:31"/>
    <x v="3081"/>
    <b v="0"/>
    <n v="182"/>
    <b v="1"/>
    <s v="film &amp; video/television"/>
    <n v="2.1029999999999998E-3"/>
    <n v="11.554945054945055"/>
    <x v="0"/>
    <s v="television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15:09:06"/>
    <x v="3082"/>
    <b v="0"/>
    <n v="182"/>
    <b v="1"/>
    <s v="film &amp; video/television"/>
    <n v="0"/>
    <n v="0"/>
    <x v="0"/>
    <s v="televis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31T21:00:00"/>
    <x v="3083"/>
    <b v="0"/>
    <n v="182"/>
    <b v="1"/>
    <s v="film &amp; video/television"/>
    <n v="2.8E-3"/>
    <n v="0.30769230769230771"/>
    <x v="0"/>
    <s v="television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0:48:00"/>
    <x v="3084"/>
    <b v="0"/>
    <n v="182"/>
    <b v="1"/>
    <s v="film &amp; video/television"/>
    <n v="0.11579206701157921"/>
    <n v="2.5824175824175826"/>
    <x v="0"/>
    <s v="television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13:12:39"/>
    <x v="3085"/>
    <b v="0"/>
    <n v="182"/>
    <b v="1"/>
    <s v="film &amp; video/television"/>
    <n v="2.4400000000000002E-2"/>
    <n v="3.3516483516483517"/>
    <x v="0"/>
    <s v="televis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08:05:59"/>
    <x v="3086"/>
    <b v="0"/>
    <n v="182"/>
    <b v="1"/>
    <s v="film &amp; video/television"/>
    <n v="2.5000000000000001E-3"/>
    <n v="0.27472527472527475"/>
    <x v="0"/>
    <s v="televis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0T20:36:30"/>
    <x v="3087"/>
    <b v="0"/>
    <n v="182"/>
    <b v="1"/>
    <s v="film &amp; video/television"/>
    <n v="6.2500000000000003E-3"/>
    <n v="0.68681318681318682"/>
    <x v="0"/>
    <s v="television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05:41:00"/>
    <x v="3088"/>
    <b v="0"/>
    <n v="182"/>
    <b v="1"/>
    <s v="film &amp; video/television"/>
    <n v="1.9384615384615384E-3"/>
    <n v="0.69230769230769229"/>
    <x v="0"/>
    <s v="television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8T17:59:00"/>
    <x v="3089"/>
    <b v="0"/>
    <n v="182"/>
    <b v="1"/>
    <s v="film &amp; video/television"/>
    <n v="0.23416000000000001"/>
    <n v="32.164835164835168"/>
    <x v="0"/>
    <s v="televisio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0:39:05"/>
    <x v="3090"/>
    <b v="0"/>
    <n v="182"/>
    <b v="1"/>
    <s v="film &amp; video/television"/>
    <n v="5.080888888888889E-2"/>
    <n v="62.81318681318681"/>
    <x v="0"/>
    <s v="television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14:45:43"/>
    <x v="3091"/>
    <b v="0"/>
    <n v="182"/>
    <b v="1"/>
    <s v="film &amp; video/television"/>
    <n v="0.15920000000000001"/>
    <n v="4.3736263736263732"/>
    <x v="0"/>
    <s v="televis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14:00:00"/>
    <x v="3092"/>
    <b v="0"/>
    <n v="182"/>
    <b v="1"/>
    <s v="film &amp; video/television"/>
    <n v="1.1831900000000001E-2"/>
    <n v="6.5010439560439561"/>
    <x v="0"/>
    <s v="television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31T19:59:00"/>
    <x v="3093"/>
    <b v="0"/>
    <n v="182"/>
    <b v="1"/>
    <s v="film &amp; video/television"/>
    <n v="0.22750000000000001"/>
    <n v="5"/>
    <x v="0"/>
    <s v="television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1:05:56"/>
    <x v="3094"/>
    <b v="0"/>
    <n v="182"/>
    <b v="1"/>
    <s v="film &amp; video/television"/>
    <n v="2.5000000000000001E-4"/>
    <n v="0.13736263736263737"/>
    <x v="0"/>
    <s v="television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7-31T16:36:20"/>
    <x v="3095"/>
    <b v="0"/>
    <n v="182"/>
    <b v="1"/>
    <s v="film &amp; video/television"/>
    <n v="3.351206434316354E-3"/>
    <n v="0.27472527472527475"/>
    <x v="0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1:48:46"/>
    <x v="3096"/>
    <b v="0"/>
    <n v="182"/>
    <b v="1"/>
    <s v="film &amp; video/television"/>
    <n v="3.9750000000000001E-2"/>
    <n v="4.3681318681318677"/>
    <x v="0"/>
    <s v="television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06:00:00"/>
    <x v="3097"/>
    <b v="0"/>
    <n v="182"/>
    <b v="1"/>
    <s v="film &amp; video/television"/>
    <n v="0.17150000000000001"/>
    <n v="9.4230769230769234"/>
    <x v="0"/>
    <s v="television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7T16:17:00"/>
    <x v="3098"/>
    <b v="0"/>
    <n v="182"/>
    <b v="1"/>
    <s v="film &amp; video/television"/>
    <n v="3.608004104669061E-2"/>
    <n v="9.6593406593406588"/>
    <x v="0"/>
    <s v="televis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1T20:33:11"/>
    <x v="3099"/>
    <b v="0"/>
    <n v="182"/>
    <b v="1"/>
    <s v="film &amp; video/television"/>
    <n v="0.13900000000000001"/>
    <n v="1.5274725274725274"/>
    <x v="0"/>
    <s v="televisio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06:56:15"/>
    <x v="3100"/>
    <b v="0"/>
    <n v="182"/>
    <b v="1"/>
    <s v="film &amp; video/television"/>
    <n v="0.15225"/>
    <n v="10.038461538461538"/>
    <x v="0"/>
    <s v="television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5T23:56:00"/>
    <x v="3101"/>
    <b v="0"/>
    <n v="182"/>
    <b v="1"/>
    <s v="film &amp; video/television"/>
    <n v="0.12"/>
    <n v="1.6483516483516483"/>
    <x v="0"/>
    <s v="televisio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0:10:18"/>
    <x v="3102"/>
    <b v="0"/>
    <n v="182"/>
    <b v="1"/>
    <s v="film &amp; video/television"/>
    <n v="0.391125"/>
    <n v="34.384615384615387"/>
    <x v="0"/>
    <s v="television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1T19:45:06"/>
    <x v="3103"/>
    <b v="0"/>
    <n v="182"/>
    <b v="1"/>
    <s v="film &amp; video/television"/>
    <n v="2.6829268292682929E-3"/>
    <n v="6.043956043956044E-2"/>
    <x v="0"/>
    <s v="television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2T18:00:00"/>
    <x v="3104"/>
    <b v="0"/>
    <n v="182"/>
    <b v="1"/>
    <s v="film &amp; video/television"/>
    <n v="0.29625000000000001"/>
    <n v="6.5109890109890109"/>
    <x v="0"/>
    <s v="televisio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8T21:00:00"/>
    <x v="3105"/>
    <b v="0"/>
    <n v="182"/>
    <b v="1"/>
    <s v="film &amp; video/television"/>
    <n v="0.4236099230111206"/>
    <n v="13.604395604395604"/>
    <x v="0"/>
    <s v="television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14:00:00"/>
    <x v="3106"/>
    <b v="0"/>
    <n v="182"/>
    <b v="1"/>
    <s v="film &amp; video/television"/>
    <n v="4.1000000000000002E-2"/>
    <n v="0.22527472527472528"/>
    <x v="0"/>
    <s v="television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1:32:31"/>
    <x v="3107"/>
    <b v="0"/>
    <n v="182"/>
    <b v="1"/>
    <s v="film &amp; video/television"/>
    <n v="0.197625"/>
    <n v="43.434065934065934"/>
    <x v="0"/>
    <s v="television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07:19:54"/>
    <x v="3108"/>
    <b v="0"/>
    <n v="182"/>
    <b v="1"/>
    <s v="film &amp; video/television"/>
    <n v="5.1999999999999995E-4"/>
    <n v="0.14285714285714285"/>
    <x v="0"/>
    <s v="televis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7T19:00:10"/>
    <x v="3109"/>
    <b v="0"/>
    <n v="182"/>
    <b v="1"/>
    <s v="film &amp; video/television"/>
    <n v="0.25030188679245285"/>
    <n v="36.445054945054942"/>
    <x v="0"/>
    <s v="television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8T16:45:19"/>
    <x v="3110"/>
    <b v="0"/>
    <n v="182"/>
    <b v="1"/>
    <s v="film &amp; video/television"/>
    <n v="4.0000000000000002E-4"/>
    <n v="5.4945054945054944E-2"/>
    <x v="0"/>
    <s v="televisio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06:17:00"/>
    <x v="3111"/>
    <b v="0"/>
    <n v="182"/>
    <b v="1"/>
    <s v="film &amp; video/television"/>
    <n v="0.26640000000000003"/>
    <n v="29.274725274725274"/>
    <x v="0"/>
    <s v="television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0-31T18:55:34"/>
    <x v="3112"/>
    <b v="0"/>
    <n v="182"/>
    <b v="1"/>
    <s v="film &amp; video/television"/>
    <n v="4.7363636363636365E-2"/>
    <n v="2.8626373626373627"/>
    <x v="0"/>
    <s v="television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09:33:02"/>
    <x v="3113"/>
    <b v="0"/>
    <n v="182"/>
    <b v="1"/>
    <s v="film &amp; video/television"/>
    <n v="4.2435339894712751E-2"/>
    <n v="25.467032967032967"/>
    <x v="0"/>
    <s v="television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07:10:50"/>
    <x v="3114"/>
    <b v="0"/>
    <n v="182"/>
    <b v="1"/>
    <s v="film &amp; video/television"/>
    <n v="0"/>
    <n v="0"/>
    <x v="0"/>
    <s v="television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02:43:47"/>
    <x v="3115"/>
    <b v="0"/>
    <n v="182"/>
    <b v="1"/>
    <s v="film &amp; video/television"/>
    <n v="0.03"/>
    <n v="1.6483516483516483"/>
    <x v="0"/>
    <s v="television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04:22:05"/>
    <x v="3116"/>
    <b v="0"/>
    <n v="182"/>
    <b v="1"/>
    <s v="film &amp; video/television"/>
    <n v="0.57333333333333336"/>
    <n v="2.3626373626373627"/>
    <x v="0"/>
    <s v="television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05:12:00"/>
    <x v="3117"/>
    <b v="0"/>
    <n v="182"/>
    <b v="1"/>
    <s v="film &amp; video/television"/>
    <n v="1E-3"/>
    <n v="5.4945054945054949E-3"/>
    <x v="0"/>
    <s v="televis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07:35:23"/>
    <x v="3118"/>
    <b v="0"/>
    <n v="182"/>
    <b v="1"/>
    <s v="film &amp; video/television"/>
    <n v="3.0999999999999999E-3"/>
    <n v="8.5164835164835164"/>
    <x v="0"/>
    <s v="televisio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6T16:05:32"/>
    <x v="3119"/>
    <b v="0"/>
    <n v="182"/>
    <b v="1"/>
    <s v="film &amp; video/television"/>
    <n v="5.0000000000000001E-4"/>
    <n v="2.7472527472527472E-2"/>
    <x v="0"/>
    <s v="television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13:36:36"/>
    <x v="3120"/>
    <b v="0"/>
    <n v="182"/>
    <b v="1"/>
    <s v="film &amp; video/television"/>
    <n v="9.8461538461538464E-5"/>
    <n v="0.70329670329670335"/>
    <x v="0"/>
    <s v="television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08:18:55"/>
    <x v="3121"/>
    <b v="0"/>
    <n v="182"/>
    <b v="1"/>
    <s v="film &amp; video/television"/>
    <n v="6.6666666666666671E-3"/>
    <n v="5.4945054945054944E-2"/>
    <x v="0"/>
    <s v="television"/>
  </r>
  <r>
    <n v="3122"/>
    <s v="be back soon (Canceled)"/>
    <s v="cancelled until further notice"/>
    <n v="199"/>
    <n v="116"/>
    <x v="1"/>
    <s v="US"/>
    <s v="USD"/>
    <n v="1478733732"/>
    <n v="1478298132"/>
    <d v="2016-11-09T15:22:12"/>
    <x v="3122"/>
    <b v="0"/>
    <n v="182"/>
    <b v="1"/>
    <s v="film &amp; video/television"/>
    <n v="0.58291457286432158"/>
    <n v="0.63736263736263732"/>
    <x v="0"/>
    <s v="televisio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15:49:58"/>
    <x v="3123"/>
    <b v="0"/>
    <n v="182"/>
    <b v="1"/>
    <s v="film &amp; video/television"/>
    <n v="0.68153600000000003"/>
    <n v="468.08791208791212"/>
    <x v="0"/>
    <s v="televisio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0:43:21"/>
    <x v="3124"/>
    <b v="0"/>
    <n v="182"/>
    <b v="1"/>
    <s v="film &amp; video/television"/>
    <n v="3.2499999999999997E-5"/>
    <n v="0.14285714285714285"/>
    <x v="0"/>
    <s v="television"/>
  </r>
  <r>
    <n v="3125"/>
    <s v="N/A (Canceled)"/>
    <s v="N/A"/>
    <n v="1500000"/>
    <n v="0"/>
    <x v="1"/>
    <s v="US"/>
    <s v="USD"/>
    <n v="1452142672"/>
    <n v="1449550672"/>
    <d v="2016-01-06T20:57:52"/>
    <x v="3125"/>
    <b v="0"/>
    <n v="182"/>
    <b v="1"/>
    <s v="film &amp; video/television"/>
    <n v="0"/>
    <n v="0"/>
    <x v="0"/>
    <s v="television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15:26:02"/>
    <x v="3126"/>
    <b v="0"/>
    <n v="182"/>
    <b v="1"/>
    <s v="film &amp; video/television"/>
    <n v="4.1599999999999998E-2"/>
    <n v="5.7142857142857144"/>
    <x v="0"/>
    <s v="television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12:33:49"/>
    <x v="3127"/>
    <b v="0"/>
    <n v="182"/>
    <b v="1"/>
    <s v="film &amp; video/television"/>
    <n v="0"/>
    <n v="0"/>
    <x v="0"/>
    <s v="televisio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0:49:01"/>
    <x v="3128"/>
    <b v="0"/>
    <n v="182"/>
    <b v="1"/>
    <s v="film &amp; video/television"/>
    <n v="1.0860666666666667"/>
    <n v="89.510989010989007"/>
    <x v="0"/>
    <s v="television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1:13:39"/>
    <x v="3129"/>
    <b v="0"/>
    <n v="182"/>
    <b v="1"/>
    <s v="film &amp; video/television"/>
    <n v="8.0000000000000002E-3"/>
    <n v="5.4945054945054944E-2"/>
    <x v="0"/>
    <s v="televisio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3T20:59:00"/>
    <x v="3130"/>
    <b v="0"/>
    <n v="182"/>
    <b v="1"/>
    <s v="film &amp; video/television"/>
    <n v="3.7499999999999999E-2"/>
    <n v="2.0604395604395602"/>
    <x v="0"/>
    <s v="television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04:54:05"/>
    <x v="3131"/>
    <b v="0"/>
    <n v="182"/>
    <b v="1"/>
    <s v="film &amp; video/television"/>
    <n v="0.15731707317073171"/>
    <n v="3.5439560439560438"/>
    <x v="0"/>
    <s v="television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0T23:24:20"/>
    <x v="3132"/>
    <b v="0"/>
    <n v="182"/>
    <b v="1"/>
    <s v="film &amp; video/television"/>
    <n v="3.3333333333333332E-4"/>
    <n v="5.4945054945054944E-2"/>
    <x v="0"/>
    <s v="television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04:33:54"/>
    <x v="3133"/>
    <b v="0"/>
    <n v="182"/>
    <b v="1"/>
    <s v="film &amp; video/television"/>
    <n v="1.08"/>
    <n v="2.9670329670329672"/>
    <x v="0"/>
    <s v="television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08:16:59"/>
    <x v="3134"/>
    <b v="0"/>
    <n v="182"/>
    <b v="1"/>
    <s v="film &amp; video/television"/>
    <n v="0.22500000000000001"/>
    <n v="1.2362637362637363"/>
    <x v="0"/>
    <s v="televis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3T19:38:41"/>
    <x v="3135"/>
    <b v="0"/>
    <n v="182"/>
    <b v="1"/>
    <s v="film &amp; video/television"/>
    <n v="0.20849420849420849"/>
    <n v="0.89010989010989006"/>
    <x v="0"/>
    <s v="television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14:59:00"/>
    <x v="3136"/>
    <b v="0"/>
    <n v="182"/>
    <b v="1"/>
    <s v="film &amp; video/television"/>
    <n v="1.278"/>
    <n v="3.5109890109890109"/>
    <x v="0"/>
    <s v="television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1:12:00"/>
    <x v="3137"/>
    <b v="0"/>
    <n v="182"/>
    <b v="1"/>
    <s v="film &amp; video/television"/>
    <n v="3.3333333333333333E-2"/>
    <n v="0.27472527472527475"/>
    <x v="0"/>
    <s v="television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07:30:07"/>
    <x v="3138"/>
    <b v="0"/>
    <n v="182"/>
    <b v="1"/>
    <s v="film &amp; video/television"/>
    <n v="0"/>
    <n v="0"/>
    <x v="0"/>
    <s v="television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4T20:33:00"/>
    <x v="3139"/>
    <b v="0"/>
    <n v="182"/>
    <b v="1"/>
    <s v="film &amp; video/television"/>
    <n v="5.3999999999999999E-2"/>
    <n v="14.835164835164836"/>
    <x v="0"/>
    <s v="television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08:15:03"/>
    <x v="3140"/>
    <b v="0"/>
    <n v="182"/>
    <b v="1"/>
    <s v="film &amp; video/television"/>
    <n v="9.5999999999999992E-3"/>
    <n v="0.52747252747252749"/>
    <x v="0"/>
    <s v="television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12:00:00"/>
    <x v="3141"/>
    <b v="0"/>
    <n v="182"/>
    <b v="1"/>
    <s v="film &amp; video/television"/>
    <n v="0.51600000000000001"/>
    <n v="1.4175824175824177"/>
    <x v="0"/>
    <s v="television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03:18:59"/>
    <x v="3142"/>
    <b v="0"/>
    <n v="182"/>
    <b v="1"/>
    <s v="film &amp; video/television"/>
    <n v="1.6363636363636365E-2"/>
    <n v="0.24725274725274726"/>
    <x v="0"/>
    <s v="television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0:35:56"/>
    <x v="3143"/>
    <b v="0"/>
    <n v="182"/>
    <b v="1"/>
    <s v="film &amp; video/television"/>
    <n v="0"/>
    <n v="0"/>
    <x v="0"/>
    <s v="television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8T22:00:00"/>
    <x v="3144"/>
    <b v="0"/>
    <n v="182"/>
    <b v="1"/>
    <s v="film &amp; video/television"/>
    <n v="0.754"/>
    <n v="41.428571428571431"/>
    <x v="0"/>
    <s v="television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15:58:54"/>
    <x v="3145"/>
    <b v="0"/>
    <n v="182"/>
    <b v="1"/>
    <s v="film &amp; video/television"/>
    <n v="0"/>
    <n v="0"/>
    <x v="0"/>
    <s v="televisio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07:22:46"/>
    <x v="3146"/>
    <b v="0"/>
    <n v="182"/>
    <b v="1"/>
    <s v="film &amp; video/television"/>
    <n v="0.105"/>
    <n v="28.846153846153847"/>
    <x v="0"/>
    <s v="televis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6T16:15:55"/>
    <x v="3147"/>
    <b v="0"/>
    <n v="182"/>
    <b v="1"/>
    <s v="film &amp; video/television"/>
    <n v="1.1752499999999999"/>
    <n v="129.14835164835165"/>
    <x v="0"/>
    <s v="televis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30T20:00:00"/>
    <x v="3148"/>
    <b v="0"/>
    <n v="182"/>
    <b v="1"/>
    <s v="film &amp; video/television"/>
    <n v="1.3116666666666668"/>
    <n v="12.972527472527473"/>
    <x v="0"/>
    <s v="television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6T18:00:00"/>
    <x v="3149"/>
    <b v="0"/>
    <n v="182"/>
    <b v="1"/>
    <s v="film &amp; video/television"/>
    <n v="1.04"/>
    <n v="7.1428571428571432"/>
    <x v="0"/>
    <s v="television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4T20:00:00"/>
    <x v="3150"/>
    <b v="0"/>
    <n v="182"/>
    <b v="1"/>
    <s v="film &amp; video/television"/>
    <n v="1.01"/>
    <n v="19.423076923076923"/>
    <x v="0"/>
    <s v="television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12:09:34"/>
    <x v="3151"/>
    <b v="0"/>
    <n v="182"/>
    <b v="1"/>
    <s v="film &amp; video/television"/>
    <n v="1.004"/>
    <n v="19.307692307692307"/>
    <x v="0"/>
    <s v="television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12:49:27"/>
    <x v="3152"/>
    <b v="0"/>
    <n v="182"/>
    <b v="1"/>
    <s v="film &amp; video/television"/>
    <n v="1.0595454545454546"/>
    <n v="12.807692307692308"/>
    <x v="0"/>
    <s v="television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4-30T20:59:00"/>
    <x v="3153"/>
    <b v="0"/>
    <n v="182"/>
    <b v="1"/>
    <s v="film &amp; video/television"/>
    <n v="3.3558333333333334"/>
    <n v="55.315934065934066"/>
    <x v="0"/>
    <s v="televis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12:00:58"/>
    <x v="3154"/>
    <b v="0"/>
    <n v="182"/>
    <b v="1"/>
    <s v="film &amp; video/television"/>
    <n v="1.1292857142857142"/>
    <n v="43.434065934065934"/>
    <x v="0"/>
    <s v="television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03:58:45"/>
    <x v="3155"/>
    <b v="0"/>
    <n v="182"/>
    <b v="1"/>
    <s v="film &amp; video/television"/>
    <n v="1.885046"/>
    <n v="51.786978021978022"/>
    <x v="0"/>
    <s v="television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14:52:24"/>
    <x v="3156"/>
    <b v="0"/>
    <n v="182"/>
    <b v="1"/>
    <s v="film &amp; video/television"/>
    <n v="1.0181818181818181"/>
    <n v="30.76923076923077"/>
    <x v="0"/>
    <s v="television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8T21:00:00"/>
    <x v="3157"/>
    <b v="0"/>
    <n v="182"/>
    <b v="1"/>
    <s v="film &amp; video/television"/>
    <n v="1.01"/>
    <n v="22.197802197802197"/>
    <x v="0"/>
    <s v="television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12:09:12"/>
    <x v="3158"/>
    <b v="0"/>
    <n v="182"/>
    <b v="1"/>
    <s v="film &amp; video/television"/>
    <n v="1.1399999999999999"/>
    <n v="31.318681318681318"/>
    <x v="0"/>
    <s v="televisio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15:00:00"/>
    <x v="3159"/>
    <b v="0"/>
    <n v="182"/>
    <b v="1"/>
    <s v="film &amp; video/television"/>
    <n v="1.3348133333333334"/>
    <n v="11.001208791208791"/>
    <x v="0"/>
    <s v="television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2T20:59:00"/>
    <x v="3160"/>
    <b v="0"/>
    <n v="182"/>
    <b v="1"/>
    <s v="film &amp; video/television"/>
    <n v="1.0153333333333334"/>
    <n v="25.104395604395606"/>
    <x v="0"/>
    <s v="television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04:52:02"/>
    <x v="3161"/>
    <b v="0"/>
    <n v="182"/>
    <b v="1"/>
    <s v="film &amp; video/television"/>
    <n v="1.0509999999999999"/>
    <n v="11.549450549450549"/>
    <x v="0"/>
    <s v="television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6T18:00:00"/>
    <x v="3162"/>
    <b v="0"/>
    <n v="182"/>
    <b v="1"/>
    <s v="film &amp; video/television"/>
    <n v="1.2715000000000001"/>
    <n v="27.945054945054945"/>
    <x v="0"/>
    <s v="televisio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0:05:25"/>
    <x v="3163"/>
    <b v="0"/>
    <n v="182"/>
    <b v="1"/>
    <s v="film &amp; video/television"/>
    <n v="1.1115384615384616"/>
    <n v="79.395604395604394"/>
    <x v="0"/>
    <s v="television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1:20:15"/>
    <x v="3164"/>
    <b v="0"/>
    <n v="182"/>
    <b v="1"/>
    <s v="film &amp; video/television"/>
    <n v="1.0676000000000001"/>
    <n v="14.664835164835164"/>
    <x v="0"/>
    <s v="television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2T19:59:00"/>
    <x v="3165"/>
    <b v="0"/>
    <n v="182"/>
    <b v="1"/>
    <s v="film &amp; video/television"/>
    <n v="1.6266666666666667"/>
    <n v="6.7032967032967035"/>
    <x v="0"/>
    <s v="television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5T23:59:00"/>
    <x v="3166"/>
    <b v="0"/>
    <n v="182"/>
    <b v="1"/>
    <s v="film &amp; video/television"/>
    <n v="1.6022808571428573"/>
    <n v="308.13093406593407"/>
    <x v="0"/>
    <s v="television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1T20:13:01"/>
    <x v="3167"/>
    <b v="0"/>
    <n v="182"/>
    <b v="1"/>
    <s v="film &amp; video/television"/>
    <n v="1.1616666666666666"/>
    <n v="19.14835164835165"/>
    <x v="0"/>
    <s v="television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14:00:00"/>
    <x v="3168"/>
    <b v="0"/>
    <n v="182"/>
    <b v="1"/>
    <s v="film &amp; video/television"/>
    <n v="1.242"/>
    <n v="17.060439560439562"/>
    <x v="0"/>
    <s v="television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2T20:59:00"/>
    <x v="3169"/>
    <b v="0"/>
    <n v="182"/>
    <b v="1"/>
    <s v="film &amp; video/television"/>
    <n v="1.030125"/>
    <n v="45.280219780219781"/>
    <x v="0"/>
    <s v="television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1T20:00:00"/>
    <x v="3170"/>
    <b v="0"/>
    <n v="182"/>
    <b v="1"/>
    <s v="film &amp; video/television"/>
    <n v="1.1225000000000001"/>
    <n v="12.335164835164836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06:35:58"/>
    <x v="3171"/>
    <b v="0"/>
    <n v="182"/>
    <b v="1"/>
    <s v="film &amp; video/television"/>
    <n v="1.0881428571428571"/>
    <n v="41.85164835164835"/>
    <x v="0"/>
    <s v="television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09:31:08"/>
    <x v="3172"/>
    <b v="0"/>
    <n v="182"/>
    <b v="1"/>
    <s v="film &amp; video/television"/>
    <n v="1.1499999999999999"/>
    <n v="12.637362637362637"/>
    <x v="0"/>
    <s v="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13:04:52"/>
    <x v="3173"/>
    <b v="0"/>
    <n v="182"/>
    <b v="1"/>
    <s v="film &amp; video/television"/>
    <n v="1.03"/>
    <n v="56.593406593406591"/>
    <x v="0"/>
    <s v="television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12:45:08"/>
    <x v="3174"/>
    <b v="0"/>
    <n v="182"/>
    <b v="1"/>
    <s v="film &amp; video/television"/>
    <n v="1.0113333333333334"/>
    <n v="16.670329670329672"/>
    <x v="0"/>
    <s v="television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13:17:07"/>
    <x v="3175"/>
    <b v="0"/>
    <n v="182"/>
    <b v="1"/>
    <s v="film &amp; video/television"/>
    <n v="1.0955999999999999"/>
    <n v="30.098901098901099"/>
    <x v="0"/>
    <s v="televis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07:00:00"/>
    <x v="3176"/>
    <b v="0"/>
    <n v="182"/>
    <b v="1"/>
    <s v="film &amp; video/television"/>
    <n v="1.148421052631579"/>
    <n v="11.989010989010989"/>
    <x v="0"/>
    <s v="television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08:00:09"/>
    <x v="3177"/>
    <b v="0"/>
    <n v="182"/>
    <b v="1"/>
    <s v="film &amp; video/television"/>
    <n v="1.1739999999999999"/>
    <n v="16.126373626373628"/>
    <x v="0"/>
    <s v="televis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06:31:15"/>
    <x v="3178"/>
    <b v="0"/>
    <n v="182"/>
    <b v="1"/>
    <s v="film &amp; video/television"/>
    <n v="1.7173333333333334"/>
    <n v="14.153846153846153"/>
    <x v="0"/>
    <s v="televisio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08:51:11"/>
    <x v="3179"/>
    <b v="0"/>
    <n v="182"/>
    <b v="1"/>
    <s v="film &amp; video/television"/>
    <n v="1.1416238095238094"/>
    <n v="26.345164835164834"/>
    <x v="0"/>
    <s v="television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1:54:09"/>
    <x v="3180"/>
    <b v="0"/>
    <n v="182"/>
    <b v="1"/>
    <s v="film &amp; video/television"/>
    <n v="1.1975"/>
    <n v="7.895604395604396"/>
    <x v="0"/>
    <s v="television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08:00:00"/>
    <x v="3181"/>
    <b v="0"/>
    <n v="182"/>
    <b v="1"/>
    <s v="film &amp; video/television"/>
    <n v="1.0900000000000001"/>
    <n v="2.9945054945054945"/>
    <x v="0"/>
    <s v="television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09:00:00"/>
    <x v="3182"/>
    <b v="0"/>
    <n v="182"/>
    <b v="1"/>
    <s v="film &amp; video/television"/>
    <n v="1.0088571428571429"/>
    <n v="38.802197802197803"/>
    <x v="0"/>
    <s v="television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1:04:29"/>
    <x v="3183"/>
    <b v="0"/>
    <n v="182"/>
    <b v="1"/>
    <s v="film &amp; video/television"/>
    <n v="1.0900000000000001"/>
    <n v="14.972527472527473"/>
    <x v="0"/>
    <s v="television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15:50:31"/>
    <x v="3184"/>
    <b v="0"/>
    <n v="182"/>
    <b v="1"/>
    <s v="film &amp; video/television"/>
    <n v="1.0720930232558139"/>
    <n v="25.329670329670328"/>
    <x v="0"/>
    <s v="televisio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15:27:21"/>
    <x v="3185"/>
    <b v="0"/>
    <n v="182"/>
    <b v="1"/>
    <s v="film &amp; video/television"/>
    <n v="1"/>
    <n v="5.4945054945054945"/>
    <x v="0"/>
    <s v="televis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13:00:00"/>
    <x v="3186"/>
    <b v="0"/>
    <n v="182"/>
    <b v="1"/>
    <s v="film &amp; video/television"/>
    <n v="1.0218750000000001"/>
    <n v="17.967032967032967"/>
    <x v="0"/>
    <s v="television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07:59:33"/>
    <x v="3187"/>
    <b v="0"/>
    <n v="182"/>
    <b v="1"/>
    <s v="film &amp; video/television"/>
    <n v="1.1629333333333334"/>
    <n v="95.84615384615384"/>
    <x v="0"/>
    <s v="television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1:58:22"/>
    <x v="3188"/>
    <b v="0"/>
    <n v="182"/>
    <b v="1"/>
    <s v="film &amp; video/television"/>
    <n v="0.65"/>
    <n v="0.7142857142857143"/>
    <x v="0"/>
    <s v="television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0:18:52"/>
    <x v="3189"/>
    <b v="0"/>
    <n v="182"/>
    <b v="1"/>
    <s v="film &amp; video/television"/>
    <n v="0.12327272727272727"/>
    <n v="37.252747252747255"/>
    <x v="0"/>
    <s v="television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8T20:37:55"/>
    <x v="3190"/>
    <b v="0"/>
    <n v="182"/>
    <b v="1"/>
    <s v="film &amp; video/television"/>
    <n v="0"/>
    <n v="0"/>
    <x v="0"/>
    <s v="television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0:07:49"/>
    <x v="3191"/>
    <b v="0"/>
    <n v="182"/>
    <b v="1"/>
    <s v="film &amp; video/television"/>
    <n v="4.0266666666666666E-2"/>
    <n v="0.82967032967032972"/>
    <x v="0"/>
    <s v="televisio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14:00:00"/>
    <x v="3192"/>
    <b v="0"/>
    <n v="182"/>
    <b v="1"/>
    <s v="film &amp; video/television"/>
    <n v="1.0200000000000001E-2"/>
    <n v="0.56043956043956045"/>
    <x v="0"/>
    <s v="televisio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15:14:16"/>
    <x v="3193"/>
    <b v="0"/>
    <n v="182"/>
    <b v="1"/>
    <s v="film &amp; video/television"/>
    <n v="0.1174"/>
    <n v="3.2252747252747254"/>
    <x v="0"/>
    <s v="televisio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6T17:29:58"/>
    <x v="3194"/>
    <b v="0"/>
    <n v="182"/>
    <b v="1"/>
    <s v="film &amp; video/television"/>
    <n v="0"/>
    <n v="0"/>
    <x v="0"/>
    <s v="televisio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06:15:42"/>
    <x v="3195"/>
    <b v="0"/>
    <n v="182"/>
    <b v="1"/>
    <s v="film &amp; video/television"/>
    <n v="0.59142857142857141"/>
    <n v="11.373626373626374"/>
    <x v="0"/>
    <s v="televisio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06:00:00"/>
    <x v="3196"/>
    <b v="0"/>
    <n v="182"/>
    <b v="1"/>
    <s v="film &amp; video/television"/>
    <n v="5.9999999999999995E-4"/>
    <n v="9.8901098901098905"/>
    <x v="0"/>
    <s v="televisio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03:50:18"/>
    <x v="3197"/>
    <b v="0"/>
    <n v="182"/>
    <b v="1"/>
    <s v="film &amp; video/television"/>
    <n v="0.1145"/>
    <n v="6.2912087912087911"/>
    <x v="0"/>
    <s v="televisio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02:11:17"/>
    <x v="3198"/>
    <b v="0"/>
    <n v="182"/>
    <b v="1"/>
    <s v="film &amp; video/television"/>
    <n v="3.6666666666666666E-3"/>
    <n v="0.60439560439560436"/>
    <x v="0"/>
    <s v="televisio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13:00:00"/>
    <x v="3199"/>
    <b v="0"/>
    <n v="182"/>
    <b v="1"/>
    <s v="film &amp; video/television"/>
    <n v="0.52159999999999995"/>
    <n v="14.32967032967033"/>
    <x v="0"/>
    <s v="television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29T21:34:00"/>
    <x v="3200"/>
    <b v="0"/>
    <n v="182"/>
    <b v="1"/>
    <s v="film &amp; video/television"/>
    <n v="2.0000000000000002E-5"/>
    <n v="5.4945054945054949E-3"/>
    <x v="0"/>
    <s v="television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0:24:37"/>
    <x v="3201"/>
    <b v="0"/>
    <n v="182"/>
    <b v="1"/>
    <s v="film &amp; video/television"/>
    <n v="1.2500000000000001E-2"/>
    <n v="0.13736263736263737"/>
    <x v="0"/>
    <s v="television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3T21:59:00"/>
    <x v="3202"/>
    <b v="0"/>
    <n v="182"/>
    <b v="1"/>
    <s v="film &amp; video/television"/>
    <n v="0.54520000000000002"/>
    <n v="14.978021978021978"/>
    <x v="0"/>
    <s v="television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15:43:42"/>
    <x v="3203"/>
    <b v="0"/>
    <n v="182"/>
    <b v="1"/>
    <s v="film &amp; video/television"/>
    <n v="0.25"/>
    <n v="1.3736263736263736"/>
    <x v="0"/>
    <s v="television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08:14:00"/>
    <x v="3204"/>
    <b v="0"/>
    <n v="182"/>
    <b v="1"/>
    <s v="film &amp; video/television"/>
    <n v="0"/>
    <n v="0"/>
    <x v="0"/>
    <s v="televisio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0:59:32"/>
    <x v="3205"/>
    <b v="0"/>
    <n v="182"/>
    <b v="1"/>
    <s v="film &amp; video/television"/>
    <n v="3.4125000000000003E-2"/>
    <n v="1.5"/>
    <x v="0"/>
    <s v="television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8T22:37:31"/>
    <x v="3206"/>
    <b v="0"/>
    <n v="182"/>
    <b v="1"/>
    <s v="film &amp; video/television"/>
    <n v="0"/>
    <n v="0"/>
    <x v="0"/>
    <s v="television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2T21:40:07"/>
    <x v="3207"/>
    <b v="0"/>
    <n v="182"/>
    <b v="1"/>
    <s v="film &amp; video/television"/>
    <n v="0.46363636363636362"/>
    <n v="14.010989010989011"/>
    <x v="0"/>
    <s v="televis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06:31:17"/>
    <x v="3208"/>
    <b v="0"/>
    <n v="182"/>
    <b v="1"/>
    <s v="film &amp; video/television"/>
    <n v="1.0349999999999999"/>
    <n v="28.434065934065934"/>
    <x v="0"/>
    <s v="televis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15:00:00"/>
    <x v="3209"/>
    <b v="0"/>
    <n v="182"/>
    <b v="1"/>
    <s v="film &amp; video/television"/>
    <n v="1.1932315789473684"/>
    <n v="62.284065934065936"/>
    <x v="0"/>
    <s v="television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5-31T19:59:00"/>
    <x v="3210"/>
    <b v="0"/>
    <n v="182"/>
    <b v="1"/>
    <s v="film &amp; video/television"/>
    <n v="1.2576666666666667"/>
    <n v="20.73076923076923"/>
    <x v="0"/>
    <s v="television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4T18:00:00"/>
    <x v="3211"/>
    <b v="0"/>
    <n v="182"/>
    <b v="1"/>
    <s v="film &amp; video/television"/>
    <n v="1.1974347826086957"/>
    <n v="151.32417582417582"/>
    <x v="0"/>
    <s v="television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1:05:51"/>
    <x v="3212"/>
    <b v="0"/>
    <n v="182"/>
    <b v="1"/>
    <s v="film &amp; video/television"/>
    <n v="1.2625"/>
    <n v="27.747252747252748"/>
    <x v="0"/>
    <s v="television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0:19:19"/>
    <x v="3213"/>
    <b v="0"/>
    <n v="182"/>
    <b v="1"/>
    <s v="film &amp; video/television"/>
    <n v="1.0011666666666668"/>
    <n v="33.005494505494504"/>
    <x v="0"/>
    <s v="televis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15:55:00"/>
    <x v="3214"/>
    <b v="0"/>
    <n v="182"/>
    <b v="1"/>
    <s v="film &amp; video/television"/>
    <n v="1.0213333333333334"/>
    <n v="67.340659340659343"/>
    <x v="0"/>
    <s v="televisio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09T19:59:00"/>
    <x v="3215"/>
    <b v="0"/>
    <n v="182"/>
    <b v="1"/>
    <s v="film &amp; video/television"/>
    <n v="1.0035142857142858"/>
    <n v="192.983516483516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06:30:00"/>
    <x v="3216"/>
    <b v="0"/>
    <n v="182"/>
    <b v="1"/>
    <s v="film &amp; video/television"/>
    <n v="1.0004999999999999"/>
    <n v="10.994505494505495"/>
    <x v="0"/>
    <s v="televisio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05:06:24"/>
    <x v="3217"/>
    <b v="0"/>
    <n v="182"/>
    <b v="1"/>
    <s v="film &amp; video/television"/>
    <n v="1.1602222222222223"/>
    <n v="28.686813186813186"/>
    <x v="0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0T16:00:00"/>
    <x v="3218"/>
    <b v="0"/>
    <n v="182"/>
    <b v="1"/>
    <s v="film &amp; video/television"/>
    <n v="1.0209999999999999"/>
    <n v="67.318681318681314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14:35:47"/>
    <x v="3219"/>
    <b v="0"/>
    <n v="182"/>
    <b v="1"/>
    <s v="film &amp; video/television"/>
    <n v="1.0011000000000001"/>
    <n v="110.01098901098901"/>
    <x v="0"/>
    <s v="television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13:00:00"/>
    <x v="3220"/>
    <b v="0"/>
    <n v="182"/>
    <b v="1"/>
    <s v="film &amp; video/television"/>
    <n v="1.0084"/>
    <n v="83.109890109890117"/>
    <x v="0"/>
    <s v="television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08:43:23"/>
    <x v="3221"/>
    <b v="0"/>
    <n v="182"/>
    <b v="1"/>
    <s v="film &amp; video/television"/>
    <n v="1.0342499999999999"/>
    <n v="22.73076923076923"/>
    <x v="0"/>
    <s v="television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13:29:00"/>
    <x v="3222"/>
    <b v="0"/>
    <n v="182"/>
    <b v="1"/>
    <s v="film &amp; video/television"/>
    <n v="1.248"/>
    <n v="17.142857142857142"/>
    <x v="0"/>
    <s v="televis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12:02:56"/>
    <x v="3223"/>
    <b v="0"/>
    <n v="182"/>
    <b v="1"/>
    <s v="film &amp; video/television"/>
    <n v="1.0951612903225807"/>
    <n v="18.653846153846153"/>
    <x v="0"/>
    <s v="television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09T21:00:00"/>
    <x v="3224"/>
    <b v="0"/>
    <n v="182"/>
    <b v="1"/>
    <s v="film &amp; video/television"/>
    <n v="1.0203333333333333"/>
    <n v="168.1868131868132"/>
    <x v="0"/>
    <s v="television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13:00:00"/>
    <x v="3225"/>
    <b v="0"/>
    <n v="182"/>
    <b v="1"/>
    <s v="film &amp; video/television"/>
    <n v="1.0235000000000001"/>
    <n v="11.2472527472527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06:00:12"/>
    <x v="3226"/>
    <b v="0"/>
    <n v="182"/>
    <b v="1"/>
    <s v="film &amp; video/television"/>
    <n v="1.0416666666666667"/>
    <n v="6.8681318681318677"/>
    <x v="0"/>
    <s v="television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13:10:36"/>
    <x v="3227"/>
    <b v="0"/>
    <n v="182"/>
    <b v="1"/>
    <s v="film &amp; video/television"/>
    <n v="1.25"/>
    <n v="8.2417582417582409"/>
    <x v="0"/>
    <s v="television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6T20:59:00"/>
    <x v="3228"/>
    <b v="0"/>
    <n v="182"/>
    <b v="1"/>
    <s v="film &amp; video/television"/>
    <n v="1.0234285714285714"/>
    <n v="39.362637362637365"/>
    <x v="0"/>
    <s v="television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19T23:59:58"/>
    <x v="3229"/>
    <b v="0"/>
    <n v="182"/>
    <b v="1"/>
    <s v="film &amp; video/television"/>
    <n v="1.0786500000000001"/>
    <n v="118.53296703296704"/>
    <x v="0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30T19:59:00"/>
    <x v="3230"/>
    <b v="0"/>
    <n v="182"/>
    <b v="1"/>
    <s v="film &amp; video/television"/>
    <n v="1.0988461538461538"/>
    <n v="15.697802197802197"/>
    <x v="0"/>
    <s v="television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14:39:07"/>
    <x v="3231"/>
    <b v="0"/>
    <n v="182"/>
    <b v="1"/>
    <s v="film &amp; video/television"/>
    <n v="1.61"/>
    <n v="8.8461538461538467"/>
    <x v="0"/>
    <s v="television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3T19:59:00"/>
    <x v="3232"/>
    <b v="0"/>
    <n v="182"/>
    <b v="1"/>
    <s v="film &amp; video/television"/>
    <n v="1.3120000000000001"/>
    <n v="7.2087912087912089"/>
    <x v="0"/>
    <s v="televis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1:19:15"/>
    <x v="3233"/>
    <b v="0"/>
    <n v="182"/>
    <b v="1"/>
    <s v="film &amp; video/television"/>
    <n v="1.1879999999999999"/>
    <n v="32.637362637362635"/>
    <x v="0"/>
    <s v="televisio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15:31:00"/>
    <x v="3234"/>
    <b v="0"/>
    <n v="182"/>
    <b v="1"/>
    <s v="film &amp; video/television"/>
    <n v="1.0039275000000001"/>
    <n v="22.064340659340658"/>
    <x v="0"/>
    <s v="television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0:20:51"/>
    <x v="3235"/>
    <b v="0"/>
    <n v="182"/>
    <b v="1"/>
    <s v="film &amp; video/television"/>
    <n v="1.0320666666666667"/>
    <n v="85.060439560439562"/>
    <x v="0"/>
    <s v="televisio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14:00:33"/>
    <x v="3236"/>
    <b v="0"/>
    <n v="182"/>
    <b v="1"/>
    <s v="film &amp; video/television"/>
    <n v="1.006"/>
    <n v="110.54945054945055"/>
    <x v="0"/>
    <s v="television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8T19:59:00"/>
    <x v="3237"/>
    <b v="0"/>
    <n v="182"/>
    <b v="1"/>
    <s v="film &amp; video/television"/>
    <n v="1.0078754285714286"/>
    <n v="193.82219780219779"/>
    <x v="0"/>
    <s v="televis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04:14:58"/>
    <x v="3238"/>
    <b v="0"/>
    <n v="182"/>
    <b v="1"/>
    <s v="film &amp; video/television"/>
    <n v="1.1232142857142857"/>
    <n v="17.280219780219781"/>
    <x v="0"/>
    <s v="televis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15:59:00"/>
    <x v="3239"/>
    <b v="0"/>
    <n v="182"/>
    <b v="1"/>
    <s v="film &amp; video/television"/>
    <n v="1.0591914022517912"/>
    <n v="34.115274725274723"/>
    <x v="0"/>
    <s v="television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15:00:00"/>
    <x v="3240"/>
    <b v="0"/>
    <n v="182"/>
    <b v="1"/>
    <s v="film &amp; video/television"/>
    <n v="1.0056666666666667"/>
    <n v="16.576923076923077"/>
    <x v="0"/>
    <s v="televis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3T22:59:00"/>
    <x v="3241"/>
    <b v="0"/>
    <n v="182"/>
    <b v="1"/>
    <s v="film &amp; video/television"/>
    <n v="1.1530588235294117"/>
    <n v="53.85164835164835"/>
    <x v="0"/>
    <s v="television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0:08:12"/>
    <x v="3242"/>
    <b v="0"/>
    <n v="182"/>
    <b v="1"/>
    <s v="film &amp; video/television"/>
    <n v="1.273042"/>
    <n v="69.947362637362644"/>
    <x v="0"/>
    <s v="television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8T16:00:00"/>
    <x v="3243"/>
    <b v="0"/>
    <n v="182"/>
    <b v="1"/>
    <s v="film &amp; video/television"/>
    <n v="1.028375"/>
    <n v="45.203296703296701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09:39:42"/>
    <x v="3244"/>
    <b v="0"/>
    <n v="182"/>
    <b v="1"/>
    <s v="film &amp; video/television"/>
    <n v="1.0293749999999999"/>
    <n v="9.0494505494505493"/>
    <x v="0"/>
    <s v="television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1T18:00:00"/>
    <x v="3245"/>
    <b v="0"/>
    <n v="182"/>
    <b v="1"/>
    <s v="film &amp; video/television"/>
    <n v="1.043047619047619"/>
    <n v="120.35164835164835"/>
    <x v="0"/>
    <s v="televisio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1T19:59:00"/>
    <x v="3246"/>
    <b v="0"/>
    <n v="182"/>
    <b v="1"/>
    <s v="film &amp; video/television"/>
    <n v="1.1122000000000001"/>
    <n v="61.109890109890109"/>
    <x v="0"/>
    <s v="television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02:25:12"/>
    <x v="3247"/>
    <b v="0"/>
    <n v="182"/>
    <b v="1"/>
    <s v="film &amp; video/television"/>
    <n v="1.0586"/>
    <n v="14.541208791208792"/>
    <x v="0"/>
    <s v="televis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12:19:17"/>
    <x v="3248"/>
    <b v="0"/>
    <n v="182"/>
    <b v="1"/>
    <s v="film &amp; video/television"/>
    <n v="1.0079166666666666"/>
    <n v="66.456043956043956"/>
    <x v="0"/>
    <s v="television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09:55:14"/>
    <x v="3249"/>
    <b v="0"/>
    <n v="182"/>
    <b v="1"/>
    <s v="film &amp; video/television"/>
    <n v="1.0492727272727274"/>
    <n v="31.708791208791208"/>
    <x v="0"/>
    <s v="television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0:48:44"/>
    <x v="3250"/>
    <b v="0"/>
    <n v="182"/>
    <b v="1"/>
    <s v="film &amp; video/television"/>
    <n v="1.01552"/>
    <n v="139.49450549450549"/>
    <x v="0"/>
    <s v="television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09:32:46"/>
    <x v="3251"/>
    <b v="0"/>
    <n v="182"/>
    <b v="1"/>
    <s v="film &amp; video/television"/>
    <n v="1.1073333333333333"/>
    <n v="9.1263736263736259"/>
    <x v="0"/>
    <s v="television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03:20:40"/>
    <x v="3252"/>
    <b v="0"/>
    <n v="182"/>
    <b v="1"/>
    <s v="film &amp; video/television"/>
    <n v="1.2782222222222221"/>
    <n v="15.802197802197803"/>
    <x v="0"/>
    <s v="television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7T19:45:00"/>
    <x v="3253"/>
    <b v="0"/>
    <n v="182"/>
    <b v="1"/>
    <s v="film &amp; video/television"/>
    <n v="1.0182500000000001"/>
    <n v="111.89560439560439"/>
    <x v="0"/>
    <s v="televis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5T17:03:29"/>
    <x v="3254"/>
    <b v="0"/>
    <n v="182"/>
    <b v="1"/>
    <s v="film &amp; video/television"/>
    <n v="1.012576923076923"/>
    <n v="72.32692307692308"/>
    <x v="0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0:26:15"/>
    <x v="3255"/>
    <b v="0"/>
    <n v="182"/>
    <b v="1"/>
    <s v="film &amp; video/television"/>
    <n v="1.75"/>
    <n v="2.8846153846153846"/>
    <x v="0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0T19:59:00"/>
    <x v="3256"/>
    <b v="0"/>
    <n v="182"/>
    <b v="1"/>
    <s v="film &amp; video/television"/>
    <n v="1.2806"/>
    <n v="70.362637362637358"/>
    <x v="0"/>
    <s v="television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05:25:52"/>
    <x v="3257"/>
    <b v="0"/>
    <n v="182"/>
    <b v="1"/>
    <s v="film &amp; video/television"/>
    <n v="1.0629949999999999"/>
    <n v="11.681263736263736"/>
    <x v="0"/>
    <s v="televis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13:17:41"/>
    <x v="3258"/>
    <b v="0"/>
    <n v="182"/>
    <b v="1"/>
    <s v="film &amp; video/television"/>
    <n v="1.052142857142857"/>
    <n v="40.467032967032964"/>
    <x v="0"/>
    <s v="television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30T19:59:00"/>
    <x v="3259"/>
    <b v="0"/>
    <n v="182"/>
    <b v="1"/>
    <s v="film &amp; video/television"/>
    <n v="1.0616782608695652"/>
    <n v="134.16813186813187"/>
    <x v="0"/>
    <s v="television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09:08:38"/>
    <x v="3260"/>
    <b v="0"/>
    <n v="182"/>
    <b v="1"/>
    <s v="film &amp; video/television"/>
    <n v="1.0924"/>
    <n v="30.010989010989011"/>
    <x v="0"/>
    <s v="television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09:24:36"/>
    <x v="3261"/>
    <b v="0"/>
    <n v="182"/>
    <b v="1"/>
    <s v="film &amp; video/television"/>
    <n v="1.0045454545454546"/>
    <n v="18.214285714285715"/>
    <x v="0"/>
    <s v="televisio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1T20:00:00"/>
    <x v="3262"/>
    <b v="0"/>
    <n v="182"/>
    <b v="1"/>
    <s v="film &amp; video/television"/>
    <n v="1.0304098360655738"/>
    <n v="69.071428571428569"/>
    <x v="0"/>
    <s v="television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13:00:00"/>
    <x v="3263"/>
    <b v="0"/>
    <n v="182"/>
    <b v="1"/>
    <s v="film &amp; video/television"/>
    <n v="1.121664"/>
    <n v="15.407472527472526"/>
    <x v="0"/>
    <s v="television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14:00:00"/>
    <x v="3264"/>
    <b v="0"/>
    <n v="182"/>
    <b v="1"/>
    <s v="film &amp; video/television"/>
    <n v="1.03"/>
    <n v="14.148351648351648"/>
    <x v="0"/>
    <s v="televis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09:00:00"/>
    <x v="3265"/>
    <b v="0"/>
    <n v="182"/>
    <b v="1"/>
    <s v="film &amp; video/television"/>
    <n v="1.64"/>
    <n v="24.329670329670328"/>
    <x v="0"/>
    <s v="television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13:00:00"/>
    <x v="3266"/>
    <b v="0"/>
    <n v="182"/>
    <b v="1"/>
    <s v="film &amp; video/television"/>
    <n v="1.3128333333333333"/>
    <n v="43.280219780219781"/>
    <x v="0"/>
    <s v="televis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0:11:00"/>
    <x v="3267"/>
    <b v="0"/>
    <n v="182"/>
    <b v="1"/>
    <s v="film &amp; video/television"/>
    <n v="1.0209999999999999"/>
    <n v="84.14835164835165"/>
    <x v="0"/>
    <s v="televisio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13:42:08"/>
    <x v="3268"/>
    <b v="0"/>
    <n v="182"/>
    <b v="1"/>
    <s v="film &amp; video/television"/>
    <n v="1.28"/>
    <n v="14.065934065934066"/>
    <x v="0"/>
    <s v="television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03:00:00"/>
    <x v="3269"/>
    <b v="0"/>
    <n v="182"/>
    <b v="1"/>
    <s v="film &amp; video/television"/>
    <n v="1.0149999999999999"/>
    <n v="44.615384615384613"/>
    <x v="0"/>
    <s v="televis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04:47:45"/>
    <x v="3270"/>
    <b v="0"/>
    <n v="182"/>
    <b v="1"/>
    <s v="film &amp; video/television"/>
    <n v="1.0166666666666666"/>
    <n v="10.054945054945055"/>
    <x v="0"/>
    <s v="televisio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03:29:35"/>
    <x v="3271"/>
    <b v="0"/>
    <n v="182"/>
    <b v="1"/>
    <s v="film &amp; video/television"/>
    <n v="1.3"/>
    <n v="10.714285714285714"/>
    <x v="0"/>
    <s v="television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05:00:09"/>
    <x v="3272"/>
    <b v="0"/>
    <n v="182"/>
    <b v="1"/>
    <s v="film &amp; video/television"/>
    <n v="1.5443"/>
    <n v="84.85164835164835"/>
    <x v="0"/>
    <s v="television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1:00:00"/>
    <x v="3273"/>
    <b v="0"/>
    <n v="182"/>
    <b v="1"/>
    <s v="film &amp; video/television"/>
    <n v="1.0740000000000001"/>
    <n v="23.604395604395606"/>
    <x v="0"/>
    <s v="televis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13:00:00"/>
    <x v="3274"/>
    <b v="0"/>
    <n v="182"/>
    <b v="1"/>
    <s v="film &amp; video/television"/>
    <n v="1.0132258064516129"/>
    <n v="86.291208791208788"/>
    <x v="0"/>
    <s v="televisio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8T20:30:00"/>
    <x v="3275"/>
    <b v="0"/>
    <n v="182"/>
    <b v="1"/>
    <s v="film &amp; video/television"/>
    <n v="1.0027777777777778"/>
    <n v="9.9175824175824179"/>
    <x v="0"/>
    <s v="televisio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3-31T19:59:00"/>
    <x v="3276"/>
    <b v="0"/>
    <n v="182"/>
    <b v="1"/>
    <s v="film &amp; video/television"/>
    <n v="1.1684444444444444"/>
    <n v="28.890109890109891"/>
    <x v="0"/>
    <s v="television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09:23:26"/>
    <x v="3277"/>
    <b v="0"/>
    <n v="182"/>
    <b v="1"/>
    <s v="film &amp; video/television"/>
    <n v="1.0860000000000001"/>
    <n v="29.835164835164836"/>
    <x v="0"/>
    <s v="television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12:21:43"/>
    <x v="3278"/>
    <b v="0"/>
    <n v="182"/>
    <b v="1"/>
    <s v="film &amp; video/television"/>
    <n v="1.034"/>
    <n v="14.203296703296703"/>
    <x v="0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31T17:27:39"/>
    <x v="3279"/>
    <b v="0"/>
    <n v="182"/>
    <b v="1"/>
    <s v="film &amp; video/television"/>
    <n v="1.1427586206896552"/>
    <n v="36.417582417582416"/>
    <x v="0"/>
    <s v="television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5-31T21:00:00"/>
    <x v="3280"/>
    <b v="0"/>
    <n v="182"/>
    <b v="1"/>
    <s v="film &amp; video/television"/>
    <n v="1.03"/>
    <n v="11.318681318681319"/>
    <x v="0"/>
    <s v="televis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1T16:28:25"/>
    <x v="3281"/>
    <b v="0"/>
    <n v="182"/>
    <b v="1"/>
    <s v="film &amp; video/television"/>
    <n v="1.216"/>
    <n v="33.406593406593409"/>
    <x v="0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8T20:39:48"/>
    <x v="3282"/>
    <b v="0"/>
    <n v="182"/>
    <b v="1"/>
    <s v="film &amp; video/television"/>
    <n v="1.026467741935484"/>
    <n v="174.83791208791209"/>
    <x v="0"/>
    <s v="television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13:00:00"/>
    <x v="3283"/>
    <b v="0"/>
    <n v="182"/>
    <b v="1"/>
    <s v="film &amp; video/television"/>
    <n v="1.0475000000000001"/>
    <n v="4.604395604395604"/>
    <x v="0"/>
    <s v="televisio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8T21:59:00"/>
    <x v="3284"/>
    <b v="0"/>
    <n v="182"/>
    <b v="1"/>
    <s v="film &amp; video/television"/>
    <n v="1.016"/>
    <n v="16.747252747252748"/>
    <x v="0"/>
    <s v="television"/>
  </r>
  <r>
    <n v="3285"/>
    <s v="By Morning"/>
    <s v="A new play by Matthew Gasda"/>
    <n v="4999"/>
    <n v="5604"/>
    <x v="0"/>
    <s v="US"/>
    <s v="USD"/>
    <n v="1488258000"/>
    <n v="1485556626"/>
    <d v="2017-02-27T21:00:00"/>
    <x v="3285"/>
    <b v="0"/>
    <n v="182"/>
    <b v="1"/>
    <s v="film &amp; video/television"/>
    <n v="1.1210242048409682"/>
    <n v="30.791208791208792"/>
    <x v="0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12:09:42"/>
    <x v="3286"/>
    <b v="0"/>
    <n v="182"/>
    <b v="1"/>
    <s v="film &amp; video/television"/>
    <n v="1.0176666666666667"/>
    <n v="83.873626373626379"/>
    <x v="0"/>
    <s v="television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0:00:28"/>
    <x v="3287"/>
    <b v="0"/>
    <n v="182"/>
    <b v="1"/>
    <s v="film &amp; video/television"/>
    <n v="1"/>
    <n v="13.736263736263735"/>
    <x v="0"/>
    <s v="television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15:00:00"/>
    <x v="3288"/>
    <b v="0"/>
    <n v="182"/>
    <b v="1"/>
    <s v="film &amp; video/television"/>
    <n v="1.0026489999999999"/>
    <n v="55.090604395604394"/>
    <x v="0"/>
    <s v="television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0:50:02"/>
    <x v="3289"/>
    <b v="0"/>
    <n v="182"/>
    <b v="1"/>
    <s v="film &amp; video/television"/>
    <n v="1.3304200000000002"/>
    <n v="3.6550000000000002"/>
    <x v="0"/>
    <s v="televisio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04:21:31"/>
    <x v="3290"/>
    <b v="0"/>
    <n v="182"/>
    <b v="1"/>
    <s v="film &amp; video/television"/>
    <n v="1.212"/>
    <n v="13.318681318681319"/>
    <x v="0"/>
    <s v="television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6T19:59:00"/>
    <x v="3291"/>
    <b v="0"/>
    <n v="182"/>
    <b v="1"/>
    <s v="film &amp; video/television"/>
    <n v="1.1399999999999999"/>
    <n v="3.1318681318681318"/>
    <x v="0"/>
    <s v="television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1:29:08"/>
    <x v="3292"/>
    <b v="0"/>
    <n v="182"/>
    <b v="1"/>
    <s v="film &amp; video/television"/>
    <n v="2.8613861386138613"/>
    <n v="1.5879120879120878"/>
    <x v="0"/>
    <s v="television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02:12:32"/>
    <x v="3293"/>
    <b v="0"/>
    <n v="182"/>
    <b v="1"/>
    <s v="film &amp; video/television"/>
    <n v="1.7044444444444444"/>
    <n v="42.142857142857146"/>
    <x v="0"/>
    <s v="television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04:59:14"/>
    <x v="3294"/>
    <b v="0"/>
    <n v="182"/>
    <b v="1"/>
    <s v="film &amp; video/television"/>
    <n v="1.1833333333333333"/>
    <n v="3.901098901098901"/>
    <x v="0"/>
    <s v="television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02:37:09"/>
    <x v="3295"/>
    <b v="0"/>
    <n v="182"/>
    <b v="1"/>
    <s v="film &amp; video/television"/>
    <n v="1.0285857142857142"/>
    <n v="3.9560989010989012"/>
    <x v="0"/>
    <s v="television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14:00:00"/>
    <x v="3296"/>
    <b v="0"/>
    <n v="182"/>
    <b v="1"/>
    <s v="film &amp; video/television"/>
    <n v="1.4406666666666668"/>
    <n v="11.873626373626374"/>
    <x v="0"/>
    <s v="television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14:59:00"/>
    <x v="3297"/>
    <b v="0"/>
    <n v="182"/>
    <b v="1"/>
    <s v="film &amp; video/television"/>
    <n v="1.0007272727272727"/>
    <n v="30.241758241758241"/>
    <x v="0"/>
    <s v="televis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2T16:00:00"/>
    <x v="3298"/>
    <b v="0"/>
    <n v="182"/>
    <b v="1"/>
    <s v="film &amp; video/television"/>
    <n v="1.0173000000000001"/>
    <n v="55.895604395604394"/>
    <x v="0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14:01:03"/>
    <x v="3299"/>
    <b v="0"/>
    <n v="182"/>
    <b v="1"/>
    <s v="film &amp; video/television"/>
    <n v="1.1619999999999999"/>
    <n v="19.153846153846153"/>
    <x v="0"/>
    <s v="television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09:51:02"/>
    <x v="3300"/>
    <b v="0"/>
    <n v="182"/>
    <b v="1"/>
    <s v="film &amp; video/television"/>
    <n v="1.3616666666666666"/>
    <n v="22.445054945054945"/>
    <x v="0"/>
    <s v="television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7-31T22:59:00"/>
    <x v="3301"/>
    <b v="0"/>
    <n v="182"/>
    <b v="1"/>
    <s v="film &amp; video/television"/>
    <n v="1.3346666666666667"/>
    <n v="22"/>
    <x v="0"/>
    <s v="television"/>
  </r>
  <r>
    <n v="3302"/>
    <s v="El muro de BorÃ­s KiÃ©n"/>
    <s v="FilosofÃ­a de los anÃ³nimos"/>
    <n v="8400"/>
    <n v="8685"/>
    <x v="0"/>
    <s v="ES"/>
    <s v="EUR"/>
    <n v="1481099176"/>
    <n v="1478507176"/>
    <d v="2016-12-07T00:26:16"/>
    <x v="3302"/>
    <b v="0"/>
    <n v="182"/>
    <b v="1"/>
    <s v="film &amp; video/television"/>
    <n v="1.0339285714285715"/>
    <n v="47.719780219780219"/>
    <x v="0"/>
    <s v="television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06:38:04"/>
    <x v="3303"/>
    <b v="0"/>
    <n v="182"/>
    <b v="1"/>
    <s v="film &amp; video/television"/>
    <n v="1.1588888888888889"/>
    <n v="11.461538461538462"/>
    <x v="0"/>
    <s v="television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06:59:12"/>
    <x v="3304"/>
    <b v="0"/>
    <n v="182"/>
    <b v="1"/>
    <s v="film &amp; video/television"/>
    <n v="1.0451666666666666"/>
    <n v="86.140109890109883"/>
    <x v="0"/>
    <s v="televis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12:32:28"/>
    <x v="3305"/>
    <b v="0"/>
    <n v="182"/>
    <b v="1"/>
    <s v="film &amp; video/television"/>
    <n v="1.0202500000000001"/>
    <n v="22.423076923076923"/>
    <x v="0"/>
    <s v="television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09T19:00:00"/>
    <x v="3306"/>
    <b v="0"/>
    <n v="182"/>
    <b v="1"/>
    <s v="film &amp; video/television"/>
    <n v="1.7533333333333334"/>
    <n v="14.450549450549451"/>
    <x v="0"/>
    <s v="television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4T17:22:19"/>
    <x v="3307"/>
    <b v="0"/>
    <n v="182"/>
    <b v="1"/>
    <s v="film &amp; video/television"/>
    <n v="1.0668"/>
    <n v="5.8615384615384611"/>
    <x v="0"/>
    <s v="televis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13:02:45"/>
    <x v="3308"/>
    <b v="0"/>
    <n v="182"/>
    <b v="1"/>
    <s v="film &amp; video/television"/>
    <n v="1.2228571428571429"/>
    <n v="23.516483516483518"/>
    <x v="0"/>
    <s v="television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07:36:18"/>
    <x v="3309"/>
    <b v="0"/>
    <n v="182"/>
    <b v="1"/>
    <s v="film &amp; video/television"/>
    <n v="1.5942857142857143"/>
    <n v="3.0659340659340661"/>
    <x v="0"/>
    <s v="television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14:17:05"/>
    <x v="3310"/>
    <b v="0"/>
    <n v="182"/>
    <b v="1"/>
    <s v="film &amp; video/television"/>
    <n v="1.0007692307692309"/>
    <n v="35.741758241758241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6T23:00:10"/>
    <x v="3311"/>
    <b v="0"/>
    <n v="182"/>
    <b v="1"/>
    <s v="film &amp; video/television"/>
    <n v="1.0984"/>
    <n v="15.087912087912088"/>
    <x v="0"/>
    <s v="televis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14:00:00"/>
    <x v="3312"/>
    <b v="0"/>
    <n v="182"/>
    <b v="1"/>
    <s v="film &amp; video/television"/>
    <n v="1.0004"/>
    <n v="13.741758241758241"/>
    <x v="0"/>
    <s v="television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6T17:00:00"/>
    <x v="3313"/>
    <b v="0"/>
    <n v="182"/>
    <b v="1"/>
    <s v="film &amp; video/television"/>
    <n v="1.1605000000000001"/>
    <n v="12.752747252747254"/>
    <x v="0"/>
    <s v="televisio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12:05:00"/>
    <x v="3314"/>
    <b v="0"/>
    <n v="182"/>
    <b v="1"/>
    <s v="film &amp; video/television"/>
    <n v="2.1074999999999999"/>
    <n v="9.2637362637362646"/>
    <x v="0"/>
    <s v="television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5T23:17:21"/>
    <x v="3315"/>
    <b v="0"/>
    <n v="182"/>
    <b v="1"/>
    <s v="film &amp; video/television"/>
    <n v="1.1000000000000001"/>
    <n v="24.175824175824175"/>
    <x v="0"/>
    <s v="television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05:54:00"/>
    <x v="3316"/>
    <b v="0"/>
    <n v="182"/>
    <b v="1"/>
    <s v="film &amp; video/television"/>
    <n v="1.0008673425918038"/>
    <n v="64.54494505494506"/>
    <x v="0"/>
    <s v="television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7T16:57:04"/>
    <x v="3317"/>
    <b v="0"/>
    <n v="182"/>
    <b v="1"/>
    <s v="film &amp; video/television"/>
    <n v="1.0619047619047619"/>
    <n v="6.1263736263736268"/>
    <x v="0"/>
    <s v="television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0T18:30:00"/>
    <x v="3318"/>
    <b v="0"/>
    <n v="182"/>
    <b v="1"/>
    <s v="film &amp; video/television"/>
    <n v="1.256"/>
    <n v="13.802197802197803"/>
    <x v="0"/>
    <s v="television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06:03:06"/>
    <x v="3319"/>
    <b v="0"/>
    <n v="182"/>
    <b v="1"/>
    <s v="film &amp; video/television"/>
    <n v="1.08"/>
    <n v="2.9670329670329672"/>
    <x v="0"/>
    <s v="television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1T17:05:57"/>
    <x v="3320"/>
    <b v="0"/>
    <n v="182"/>
    <b v="1"/>
    <s v="film &amp; video/television"/>
    <n v="1.01"/>
    <n v="13.873626373626374"/>
    <x v="0"/>
    <s v="television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5T19:59:00"/>
    <x v="3321"/>
    <b v="0"/>
    <n v="182"/>
    <b v="1"/>
    <s v="film &amp; video/television"/>
    <n v="1.0740000000000001"/>
    <n v="2.9505494505494507"/>
    <x v="0"/>
    <s v="televis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1T19:55:00"/>
    <x v="3322"/>
    <b v="0"/>
    <n v="182"/>
    <b v="1"/>
    <s v="film &amp; video/television"/>
    <n v="1.0151515151515151"/>
    <n v="18.406593406593405"/>
    <x v="0"/>
    <s v="television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0:46:48"/>
    <x v="3323"/>
    <b v="0"/>
    <n v="182"/>
    <b v="1"/>
    <s v="film &amp; video/television"/>
    <n v="1.2589999999999999"/>
    <n v="6.9175824175824179"/>
    <x v="0"/>
    <s v="television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05:59:50"/>
    <x v="3324"/>
    <b v="0"/>
    <n v="182"/>
    <b v="1"/>
    <s v="film &amp; video/television"/>
    <n v="1.0166666666666666"/>
    <n v="8.3791208791208796"/>
    <x v="0"/>
    <s v="television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09:51:17"/>
    <x v="3325"/>
    <b v="0"/>
    <n v="182"/>
    <b v="1"/>
    <s v="film &amp; video/television"/>
    <n v="1.125"/>
    <n v="2.4725274725274726"/>
    <x v="0"/>
    <s v="television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08:08:25"/>
    <x v="3326"/>
    <b v="0"/>
    <n v="182"/>
    <b v="1"/>
    <s v="film &amp; video/television"/>
    <n v="1.0137499999999999"/>
    <n v="44.560439560439562"/>
    <x v="0"/>
    <s v="television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0:59:26"/>
    <x v="3327"/>
    <b v="0"/>
    <n v="182"/>
    <b v="1"/>
    <s v="film &amp; video/television"/>
    <n v="1.0125"/>
    <n v="4.4505494505494507"/>
    <x v="0"/>
    <s v="televis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4T17:00:00"/>
    <x v="3328"/>
    <b v="0"/>
    <n v="182"/>
    <b v="1"/>
    <s v="film &amp; video/television"/>
    <n v="1.4638888888888888"/>
    <n v="14.478021978021978"/>
    <x v="0"/>
    <s v="television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15:00:00"/>
    <x v="3329"/>
    <b v="0"/>
    <n v="182"/>
    <b v="1"/>
    <s v="film &amp; video/television"/>
    <n v="1.1679999999999999"/>
    <n v="6.4175824175824179"/>
    <x v="0"/>
    <s v="televis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12:17:48"/>
    <x v="3330"/>
    <b v="0"/>
    <n v="182"/>
    <b v="1"/>
    <s v="film &amp; video/television"/>
    <n v="1.0626666666666666"/>
    <n v="8.7582417582417591"/>
    <x v="0"/>
    <s v="televis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08:44:46"/>
    <x v="3331"/>
    <b v="0"/>
    <n v="182"/>
    <b v="1"/>
    <s v="film &amp; video/television"/>
    <n v="1.0451999999999999"/>
    <n v="28.714285714285715"/>
    <x v="0"/>
    <s v="television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12:38:50"/>
    <x v="3332"/>
    <b v="0"/>
    <n v="182"/>
    <b v="1"/>
    <s v="film &amp; video/television"/>
    <n v="1"/>
    <n v="32.967032967032964"/>
    <x v="0"/>
    <s v="televisio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08:14:40"/>
    <x v="3333"/>
    <b v="0"/>
    <n v="182"/>
    <b v="1"/>
    <s v="film &amp; video/television"/>
    <n v="1.0457142857142858"/>
    <n v="20.109890109890109"/>
    <x v="0"/>
    <s v="television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04:30:22"/>
    <x v="3334"/>
    <b v="0"/>
    <n v="182"/>
    <b v="1"/>
    <s v="film &amp; video/television"/>
    <n v="1.3862051149573753"/>
    <n v="29.483516483516482"/>
    <x v="0"/>
    <s v="televisio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15:00:00"/>
    <x v="3335"/>
    <b v="0"/>
    <n v="182"/>
    <b v="1"/>
    <s v="film &amp; video/television"/>
    <n v="1.0032000000000001"/>
    <n v="27.560439560439562"/>
    <x v="0"/>
    <s v="television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0:34:06"/>
    <x v="3336"/>
    <b v="0"/>
    <n v="182"/>
    <b v="1"/>
    <s v="film &amp; video/television"/>
    <n v="1"/>
    <n v="1.3736263736263736"/>
    <x v="0"/>
    <s v="television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13:00:00"/>
    <x v="3337"/>
    <b v="0"/>
    <n v="182"/>
    <b v="1"/>
    <s v="film &amp; video/television"/>
    <n v="1.1020000000000001"/>
    <n v="15.137362637362637"/>
    <x v="0"/>
    <s v="television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05:48:00"/>
    <x v="3338"/>
    <b v="0"/>
    <n v="182"/>
    <b v="1"/>
    <s v="film &amp; video/television"/>
    <n v="1.0218"/>
    <n v="84.214285714285708"/>
    <x v="0"/>
    <s v="television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07:58:38"/>
    <x v="3339"/>
    <b v="0"/>
    <n v="182"/>
    <b v="1"/>
    <s v="film &amp; video/television"/>
    <n v="1.0435000000000001"/>
    <n v="45.868131868131869"/>
    <x v="0"/>
    <s v="televisio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15:22:34"/>
    <x v="3340"/>
    <b v="0"/>
    <n v="182"/>
    <b v="1"/>
    <s v="film &amp; video/television"/>
    <n v="1.3816666666666666"/>
    <n v="22.774725274725274"/>
    <x v="0"/>
    <s v="television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09:00:00"/>
    <x v="3341"/>
    <b v="0"/>
    <n v="182"/>
    <b v="1"/>
    <s v="film &amp; video/television"/>
    <n v="1"/>
    <n v="18.406593406593405"/>
    <x v="0"/>
    <s v="television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3-31T20:59:00"/>
    <x v="3342"/>
    <b v="0"/>
    <n v="182"/>
    <b v="1"/>
    <s v="film &amp; video/television"/>
    <n v="1.0166666666666666"/>
    <n v="33.516483516483518"/>
    <x v="0"/>
    <s v="television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05:18:00"/>
    <x v="3343"/>
    <b v="0"/>
    <n v="182"/>
    <b v="1"/>
    <s v="film &amp; video/television"/>
    <n v="1.7142857142857142"/>
    <n v="6.5934065934065931"/>
    <x v="0"/>
    <s v="television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29T20:48:13"/>
    <x v="3344"/>
    <b v="0"/>
    <n v="182"/>
    <b v="1"/>
    <s v="film &amp; video/television"/>
    <n v="1.0144444444444445"/>
    <n v="25.082417582417584"/>
    <x v="0"/>
    <s v="television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7T16:37:00"/>
    <x v="3345"/>
    <b v="0"/>
    <n v="182"/>
    <b v="1"/>
    <s v="film &amp; video/television"/>
    <n v="1.3"/>
    <n v="3.5714285714285716"/>
    <x v="0"/>
    <s v="television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5T16:35:10"/>
    <x v="3346"/>
    <b v="0"/>
    <n v="182"/>
    <b v="1"/>
    <s v="film &amp; video/television"/>
    <n v="1.1000000000000001"/>
    <n v="9.0659340659340657"/>
    <x v="0"/>
    <s v="television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13:00:00"/>
    <x v="3347"/>
    <b v="0"/>
    <n v="182"/>
    <b v="1"/>
    <s v="film &amp; video/television"/>
    <n v="1.1944999999999999"/>
    <n v="13.126373626373626"/>
    <x v="0"/>
    <s v="television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29T19:59:00"/>
    <x v="3348"/>
    <b v="0"/>
    <n v="182"/>
    <b v="1"/>
    <s v="film &amp; video/television"/>
    <n v="1.002909090909091"/>
    <n v="30.307692307692307"/>
    <x v="0"/>
    <s v="television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09:00:00"/>
    <x v="3349"/>
    <b v="0"/>
    <n v="182"/>
    <b v="1"/>
    <s v="film &amp; video/television"/>
    <n v="1.534"/>
    <n v="8.4285714285714288"/>
    <x v="0"/>
    <s v="television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15:00:00"/>
    <x v="3350"/>
    <b v="0"/>
    <n v="182"/>
    <b v="1"/>
    <s v="film &amp; video/television"/>
    <n v="1.0442857142857143"/>
    <n v="20.082417582417584"/>
    <x v="0"/>
    <s v="television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03:00:00"/>
    <x v="3351"/>
    <b v="0"/>
    <n v="182"/>
    <b v="1"/>
    <s v="film &amp; video/television"/>
    <n v="1.0109999999999999"/>
    <n v="27.774725274725274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15:00:00"/>
    <x v="3352"/>
    <b v="0"/>
    <n v="182"/>
    <b v="1"/>
    <s v="film &amp; video/television"/>
    <n v="1.0751999999999999"/>
    <n v="29.53846153846154"/>
    <x v="0"/>
    <s v="televis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15:00:00"/>
    <x v="3353"/>
    <b v="0"/>
    <n v="182"/>
    <b v="1"/>
    <s v="film &amp; video/television"/>
    <n v="3.15"/>
    <n v="8.6538461538461533"/>
    <x v="0"/>
    <s v="television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8T20:01:00"/>
    <x v="3354"/>
    <b v="0"/>
    <n v="182"/>
    <b v="1"/>
    <s v="film &amp; video/television"/>
    <n v="1.0193333333333334"/>
    <n v="16.802197802197803"/>
    <x v="0"/>
    <s v="television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03:17:00"/>
    <x v="3355"/>
    <b v="0"/>
    <n v="182"/>
    <b v="1"/>
    <s v="film &amp; video/television"/>
    <n v="1.2628571428571429"/>
    <n v="12.142857142857142"/>
    <x v="0"/>
    <s v="televisio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1:34:32"/>
    <x v="3356"/>
    <b v="0"/>
    <n v="182"/>
    <b v="1"/>
    <s v="film &amp; video/television"/>
    <n v="1.014"/>
    <n v="8.3571428571428577"/>
    <x v="0"/>
    <s v="televisio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02:01:50"/>
    <x v="3357"/>
    <b v="0"/>
    <n v="182"/>
    <b v="1"/>
    <s v="film &amp; video/television"/>
    <n v="1.01"/>
    <n v="11.098901098901099"/>
    <x v="0"/>
    <s v="television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0:27:59"/>
    <x v="3358"/>
    <b v="0"/>
    <n v="182"/>
    <b v="1"/>
    <s v="film &amp; video/television"/>
    <n v="1.0299"/>
    <n v="56.587912087912088"/>
    <x v="0"/>
    <s v="television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4T17:22:14"/>
    <x v="3359"/>
    <b v="0"/>
    <n v="182"/>
    <b v="1"/>
    <s v="film &amp; video/television"/>
    <n v="1.0625"/>
    <n v="23.35164835164835"/>
    <x v="0"/>
    <s v="television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07:59:00"/>
    <x v="3360"/>
    <b v="0"/>
    <n v="182"/>
    <b v="1"/>
    <s v="film &amp; video/television"/>
    <n v="1.0137777777777779"/>
    <n v="50.131868131868131"/>
    <x v="0"/>
    <s v="television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07:59:00"/>
    <x v="3361"/>
    <b v="0"/>
    <n v="182"/>
    <b v="1"/>
    <s v="film &amp; video/television"/>
    <n v="1.1346000000000001"/>
    <n v="31.170329670329672"/>
    <x v="0"/>
    <s v="televis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6T20:55:00"/>
    <x v="3362"/>
    <b v="0"/>
    <n v="182"/>
    <b v="1"/>
    <s v="film &amp; video/television"/>
    <n v="2.1800000000000002"/>
    <n v="5.9890109890109891"/>
    <x v="0"/>
    <s v="television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08:00:00"/>
    <x v="3363"/>
    <b v="0"/>
    <n v="182"/>
    <b v="1"/>
    <s v="film &amp; video/television"/>
    <n v="1.0141935483870967"/>
    <n v="43.18681318681319"/>
    <x v="0"/>
    <s v="television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13:00:00"/>
    <x v="3364"/>
    <b v="0"/>
    <n v="182"/>
    <b v="1"/>
    <s v="film &amp; video/television"/>
    <n v="1.0593333333333332"/>
    <n v="17.46153846153846"/>
    <x v="0"/>
    <s v="television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2T18:26:32"/>
    <x v="3365"/>
    <b v="0"/>
    <n v="182"/>
    <b v="1"/>
    <s v="film &amp; video/television"/>
    <n v="1.04"/>
    <n v="14.285714285714286"/>
    <x v="0"/>
    <s v="television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2T17:37:17"/>
    <x v="3366"/>
    <b v="0"/>
    <n v="182"/>
    <b v="1"/>
    <s v="film &amp; video/television"/>
    <n v="2.21"/>
    <n v="6.0714285714285712"/>
    <x v="0"/>
    <s v="television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14:24:54"/>
    <x v="3367"/>
    <b v="0"/>
    <n v="182"/>
    <b v="1"/>
    <s v="film &amp; video/television"/>
    <n v="1.1866666666666668"/>
    <n v="4.8901098901098905"/>
    <x v="0"/>
    <s v="television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2-31T21:00:00"/>
    <x v="3368"/>
    <b v="0"/>
    <n v="182"/>
    <b v="1"/>
    <s v="film &amp; video/television"/>
    <n v="1.046"/>
    <n v="5.7472527472527473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4T16:59:40"/>
    <x v="3369"/>
    <b v="0"/>
    <n v="182"/>
    <b v="1"/>
    <s v="film &amp; video/television"/>
    <n v="1.0389999999999999"/>
    <n v="28.543956043956044"/>
    <x v="0"/>
    <s v="televisio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0:00:00"/>
    <x v="3370"/>
    <b v="0"/>
    <n v="182"/>
    <b v="1"/>
    <s v="film &amp; video/television"/>
    <n v="1.1773333333333333"/>
    <n v="9.7032967032967026"/>
    <x v="0"/>
    <s v="television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12:59:25"/>
    <x v="3371"/>
    <b v="0"/>
    <n v="182"/>
    <b v="1"/>
    <s v="film &amp; video/television"/>
    <n v="1.385"/>
    <n v="1.5219780219780219"/>
    <x v="0"/>
    <s v="television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4T20:59:00"/>
    <x v="3372"/>
    <b v="0"/>
    <n v="182"/>
    <b v="1"/>
    <s v="film &amp; video/television"/>
    <n v="1.0349999999999999"/>
    <n v="5.686813186813187"/>
    <x v="0"/>
    <s v="televis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08:00:00"/>
    <x v="3373"/>
    <b v="0"/>
    <n v="182"/>
    <b v="1"/>
    <s v="film &amp; video/television"/>
    <n v="1.0024999999999999"/>
    <n v="11.016483516483516"/>
    <x v="0"/>
    <s v="televisio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09:33:36"/>
    <x v="3374"/>
    <b v="0"/>
    <n v="182"/>
    <b v="1"/>
    <s v="film &amp; video/television"/>
    <n v="1.0657142857142856"/>
    <n v="20.494505494505493"/>
    <x v="0"/>
    <s v="television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06:39:33"/>
    <x v="3375"/>
    <b v="0"/>
    <n v="182"/>
    <b v="1"/>
    <s v="film &amp; video/television"/>
    <n v="1"/>
    <n v="16.483516483516482"/>
    <x v="0"/>
    <s v="television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07:49:54"/>
    <x v="3376"/>
    <b v="0"/>
    <n v="182"/>
    <b v="1"/>
    <s v="film &amp; video/television"/>
    <n v="1.0001249999999999"/>
    <n v="43.96153846153846"/>
    <x v="0"/>
    <s v="television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08:56:00"/>
    <x v="3377"/>
    <b v="0"/>
    <n v="182"/>
    <b v="1"/>
    <s v="film &amp; video/television"/>
    <n v="1.0105"/>
    <n v="44.417582417582416"/>
    <x v="0"/>
    <s v="television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05:08:00"/>
    <x v="3378"/>
    <b v="0"/>
    <n v="182"/>
    <b v="1"/>
    <s v="film &amp; video/television"/>
    <n v="1.0763636363636364"/>
    <n v="3.2527472527472527"/>
    <x v="0"/>
    <s v="televis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15:00:00"/>
    <x v="3379"/>
    <b v="0"/>
    <n v="182"/>
    <b v="1"/>
    <s v="film &amp; video/television"/>
    <n v="1.0365"/>
    <n v="11.390109890109891"/>
    <x v="0"/>
    <s v="television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15:52:58"/>
    <x v="3380"/>
    <b v="0"/>
    <n v="182"/>
    <b v="1"/>
    <s v="film &amp; video/television"/>
    <n v="1.0443333333333333"/>
    <n v="17.214285714285715"/>
    <x v="0"/>
    <s v="television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0T19:26:23"/>
    <x v="3381"/>
    <b v="0"/>
    <n v="182"/>
    <b v="1"/>
    <s v="film &amp; video/television"/>
    <n v="1.0225"/>
    <n v="22.472527472527471"/>
    <x v="0"/>
    <s v="televis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14:59:00"/>
    <x v="3382"/>
    <b v="0"/>
    <n v="182"/>
    <b v="1"/>
    <s v="film &amp; video/television"/>
    <n v="1.0074285714285713"/>
    <n v="19.373626373626372"/>
    <x v="0"/>
    <s v="television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0:47:00"/>
    <x v="3383"/>
    <b v="0"/>
    <n v="182"/>
    <b v="1"/>
    <s v="film &amp; video/television"/>
    <n v="1.1171428571428572"/>
    <n v="10.741758241758241"/>
    <x v="0"/>
    <s v="televisio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0T19:00:00"/>
    <x v="3384"/>
    <b v="0"/>
    <n v="182"/>
    <b v="1"/>
    <s v="film &amp; video/television"/>
    <n v="1.0001100000000001"/>
    <n v="32.970659340659338"/>
    <x v="0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12:49:12"/>
    <x v="3385"/>
    <b v="0"/>
    <n v="182"/>
    <b v="1"/>
    <s v="film &amp; video/television"/>
    <n v="1"/>
    <n v="10.989010989010989"/>
    <x v="0"/>
    <s v="televisio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07:28:26"/>
    <x v="3386"/>
    <b v="0"/>
    <n v="182"/>
    <b v="1"/>
    <s v="film &amp; video/television"/>
    <n v="1.05"/>
    <n v="11.538461538461538"/>
    <x v="0"/>
    <s v="television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0:18:08"/>
    <x v="3387"/>
    <b v="0"/>
    <n v="182"/>
    <b v="1"/>
    <s v="film &amp; video/television"/>
    <n v="1.1686666666666667"/>
    <n v="19.263736263736263"/>
    <x v="0"/>
    <s v="television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03:04:01"/>
    <x v="3388"/>
    <b v="0"/>
    <n v="182"/>
    <b v="1"/>
    <s v="film &amp; video/television"/>
    <n v="1.038"/>
    <n v="8.5549450549450547"/>
    <x v="0"/>
    <s v="television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05:31:22"/>
    <x v="3389"/>
    <b v="0"/>
    <n v="182"/>
    <b v="1"/>
    <s v="film &amp; video/television"/>
    <n v="1.145"/>
    <n v="62.912087912087912"/>
    <x v="0"/>
    <s v="televis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0:35:45"/>
    <x v="3390"/>
    <b v="0"/>
    <n v="182"/>
    <b v="1"/>
    <s v="film &amp; video/television"/>
    <n v="1.024"/>
    <n v="8.4395604395604398"/>
    <x v="0"/>
    <s v="televis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14:28:00"/>
    <x v="3391"/>
    <b v="0"/>
    <n v="182"/>
    <b v="1"/>
    <s v="film &amp; video/television"/>
    <n v="2.23"/>
    <n v="6.1263736263736268"/>
    <x v="0"/>
    <s v="television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12:17:35"/>
    <x v="3392"/>
    <b v="0"/>
    <n v="182"/>
    <b v="1"/>
    <s v="film &amp; video/television"/>
    <n v="1"/>
    <n v="2.7472527472527473"/>
    <x v="0"/>
    <s v="television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5T16:46:00"/>
    <x v="3393"/>
    <b v="0"/>
    <n v="182"/>
    <b v="1"/>
    <s v="film &amp; video/television"/>
    <n v="1.0580000000000001"/>
    <n v="8.71978021978021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06:17:25"/>
    <x v="3394"/>
    <b v="0"/>
    <n v="182"/>
    <b v="1"/>
    <s v="film &amp; video/television"/>
    <n v="1.4236363636363636"/>
    <n v="4.302197802197802"/>
    <x v="0"/>
    <s v="television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0:10:00"/>
    <x v="3395"/>
    <b v="0"/>
    <n v="182"/>
    <b v="1"/>
    <s v="film &amp; video/television"/>
    <n v="1.84"/>
    <n v="5.0549450549450547"/>
    <x v="0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31T19:59:00"/>
    <x v="3396"/>
    <b v="0"/>
    <n v="182"/>
    <b v="1"/>
    <s v="film &amp; video/television"/>
    <n v="1.0433333333333332"/>
    <n v="8.5989010989010985"/>
    <x v="0"/>
    <s v="televis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14:00:00"/>
    <x v="3397"/>
    <b v="0"/>
    <n v="182"/>
    <b v="1"/>
    <s v="film &amp; video/television"/>
    <n v="1.1200000000000001"/>
    <n v="1.5384615384615385"/>
    <x v="0"/>
    <s v="televis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09:00:00"/>
    <x v="3398"/>
    <b v="0"/>
    <n v="182"/>
    <b v="1"/>
    <s v="film &amp; video/television"/>
    <n v="1.1107499999999999"/>
    <n v="24.412087912087912"/>
    <x v="0"/>
    <s v="television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14:05:25"/>
    <x v="3399"/>
    <b v="0"/>
    <n v="182"/>
    <b v="1"/>
    <s v="film &amp; video/television"/>
    <n v="1.0375000000000001"/>
    <n v="6.8406593406593403"/>
    <x v="0"/>
    <s v="televisio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14:53:34"/>
    <x v="3400"/>
    <b v="0"/>
    <n v="182"/>
    <b v="1"/>
    <s v="film &amp; video/television"/>
    <n v="1.0041"/>
    <n v="55.170329670329672"/>
    <x v="0"/>
    <s v="televis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09:22:26"/>
    <x v="3401"/>
    <b v="0"/>
    <n v="182"/>
    <b v="1"/>
    <s v="film &amp; video/television"/>
    <n v="1.0186206896551724"/>
    <n v="16.23076923076923"/>
    <x v="0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1T18:31:00"/>
    <x v="3402"/>
    <b v="0"/>
    <n v="182"/>
    <b v="1"/>
    <s v="film &amp; video/television"/>
    <n v="1.0976666666666666"/>
    <n v="90.467032967032964"/>
    <x v="0"/>
    <s v="television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03:05:24"/>
    <x v="3403"/>
    <b v="0"/>
    <n v="182"/>
    <b v="1"/>
    <s v="film &amp; video/television"/>
    <n v="1"/>
    <n v="10.989010989010989"/>
    <x v="0"/>
    <s v="television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04:05:02"/>
    <x v="3404"/>
    <b v="0"/>
    <n v="182"/>
    <b v="1"/>
    <s v="film &amp; video/television"/>
    <n v="1.22"/>
    <n v="3.3516483516483517"/>
    <x v="0"/>
    <s v="televisio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15:59:00"/>
    <x v="3405"/>
    <b v="0"/>
    <n v="182"/>
    <b v="1"/>
    <s v="film &amp; video/television"/>
    <n v="1.3757142857142857"/>
    <n v="2.6456043956043955"/>
    <x v="0"/>
    <s v="television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03:49:36"/>
    <x v="3406"/>
    <b v="0"/>
    <n v="182"/>
    <b v="1"/>
    <s v="film &amp; video/television"/>
    <n v="1.0031000000000001"/>
    <n v="55.115384615384613"/>
    <x v="0"/>
    <s v="televisio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02:08:09"/>
    <x v="3407"/>
    <b v="0"/>
    <n v="182"/>
    <b v="1"/>
    <s v="film &amp; video/television"/>
    <n v="1.071"/>
    <n v="11.76923076923077"/>
    <x v="0"/>
    <s v="televisio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15:48:24"/>
    <x v="3408"/>
    <b v="0"/>
    <n v="182"/>
    <b v="1"/>
    <s v="film &amp; video/television"/>
    <n v="2.11"/>
    <n v="5.7967032967032965"/>
    <x v="0"/>
    <s v="televisio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12:58:00"/>
    <x v="3409"/>
    <b v="0"/>
    <n v="182"/>
    <b v="1"/>
    <s v="film &amp; video/television"/>
    <n v="1.236"/>
    <n v="3.3956043956043955"/>
    <x v="0"/>
    <s v="televisio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5T23:00:00"/>
    <x v="3410"/>
    <b v="0"/>
    <n v="182"/>
    <b v="1"/>
    <s v="film &amp; video/television"/>
    <n v="1.085"/>
    <n v="17.884615384615383"/>
    <x v="0"/>
    <s v="television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7T16:32:52"/>
    <x v="3411"/>
    <b v="0"/>
    <n v="182"/>
    <b v="1"/>
    <s v="film &amp; video/television"/>
    <n v="1.0356666666666667"/>
    <n v="85.357142857142861"/>
    <x v="0"/>
    <s v="television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15:01:02"/>
    <x v="3412"/>
    <b v="0"/>
    <n v="182"/>
    <b v="1"/>
    <s v="film &amp; video/television"/>
    <n v="1"/>
    <n v="16.483516483516482"/>
    <x v="0"/>
    <s v="television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7T20:59:00"/>
    <x v="3413"/>
    <b v="0"/>
    <n v="182"/>
    <b v="1"/>
    <s v="film &amp; video/television"/>
    <n v="1.3"/>
    <n v="3.5714285714285716"/>
    <x v="0"/>
    <s v="television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30T23:59:00"/>
    <x v="3414"/>
    <b v="0"/>
    <n v="182"/>
    <b v="1"/>
    <s v="film &amp; video/television"/>
    <n v="1.0349999999999999"/>
    <n v="17.060439560439562"/>
    <x v="0"/>
    <s v="television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15:30:00"/>
    <x v="3415"/>
    <b v="0"/>
    <n v="182"/>
    <b v="1"/>
    <s v="film &amp; video/television"/>
    <n v="1"/>
    <n v="1.098901098901099"/>
    <x v="0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0:30:00"/>
    <x v="3416"/>
    <b v="0"/>
    <n v="182"/>
    <b v="1"/>
    <s v="film &amp; video/television"/>
    <n v="1.196"/>
    <n v="26.285714285714285"/>
    <x v="0"/>
    <s v="television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5T16:43:00"/>
    <x v="3417"/>
    <b v="0"/>
    <n v="182"/>
    <b v="1"/>
    <s v="film &amp; video/television"/>
    <n v="1.0000058823529412"/>
    <n v="9.3407142857142862"/>
    <x v="0"/>
    <s v="television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12:01:47"/>
    <x v="3418"/>
    <b v="0"/>
    <n v="182"/>
    <b v="1"/>
    <s v="film &amp; video/television"/>
    <n v="1.00875"/>
    <n v="22.170329670329672"/>
    <x v="0"/>
    <s v="televis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13:30:00"/>
    <x v="3419"/>
    <b v="0"/>
    <n v="182"/>
    <b v="1"/>
    <s v="film &amp; video/television"/>
    <n v="1.0654545454545454"/>
    <n v="16.098901098901099"/>
    <x v="0"/>
    <s v="televis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3T16:00:00"/>
    <x v="3420"/>
    <b v="0"/>
    <n v="182"/>
    <b v="1"/>
    <s v="film &amp; video/television"/>
    <n v="1.38"/>
    <n v="5.3076923076923075"/>
    <x v="0"/>
    <s v="television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0:59:23"/>
    <x v="3421"/>
    <b v="0"/>
    <n v="182"/>
    <b v="1"/>
    <s v="film &amp; video/television"/>
    <n v="1.0115000000000001"/>
    <n v="55.57692307692308"/>
    <x v="0"/>
    <s v="televis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3T16:00:00"/>
    <x v="3422"/>
    <b v="0"/>
    <n v="182"/>
    <b v="1"/>
    <s v="film &amp; video/television"/>
    <n v="1.091"/>
    <n v="17.983516483516482"/>
    <x v="0"/>
    <s v="television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13:52:21"/>
    <x v="3423"/>
    <b v="0"/>
    <n v="182"/>
    <b v="1"/>
    <s v="film &amp; video/television"/>
    <n v="1.4"/>
    <n v="1.9230769230769231"/>
    <x v="0"/>
    <s v="televis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4T22:59:00"/>
    <x v="3424"/>
    <b v="0"/>
    <n v="182"/>
    <b v="1"/>
    <s v="film &amp; video/television"/>
    <n v="1.0358333333333334"/>
    <n v="34.14835164835165"/>
    <x v="0"/>
    <s v="televisio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06:48:56"/>
    <x v="3425"/>
    <b v="0"/>
    <n v="182"/>
    <b v="1"/>
    <s v="film &amp; video/television"/>
    <n v="1.0297033333333332"/>
    <n v="169.73131868131867"/>
    <x v="0"/>
    <s v="television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0T18:00:00"/>
    <x v="3426"/>
    <b v="0"/>
    <n v="182"/>
    <b v="1"/>
    <s v="film &amp; video/television"/>
    <n v="1.0813333333333333"/>
    <n v="22.280219780219781"/>
    <x v="0"/>
    <s v="television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07:29:12"/>
    <x v="3427"/>
    <b v="0"/>
    <n v="182"/>
    <b v="1"/>
    <s v="film &amp; video/television"/>
    <n v="1"/>
    <n v="8.2417582417582409"/>
    <x v="0"/>
    <s v="televisio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09:00:00"/>
    <x v="3428"/>
    <b v="0"/>
    <n v="182"/>
    <b v="1"/>
    <s v="film &amp; video/television"/>
    <n v="1.0275000000000001"/>
    <n v="11.291208791208792"/>
    <x v="0"/>
    <s v="televis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1T16:31:01"/>
    <x v="3429"/>
    <b v="0"/>
    <n v="182"/>
    <b v="1"/>
    <s v="film &amp; video/television"/>
    <n v="1.3"/>
    <n v="1.0714285714285714"/>
    <x v="0"/>
    <s v="television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14:41:41"/>
    <x v="3430"/>
    <b v="0"/>
    <n v="182"/>
    <b v="1"/>
    <s v="film &amp; video/television"/>
    <n v="1.0854949999999999"/>
    <n v="11.928516483516482"/>
    <x v="0"/>
    <s v="televis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09:32:33"/>
    <x v="3431"/>
    <b v="0"/>
    <n v="182"/>
    <b v="1"/>
    <s v="film &amp; video/television"/>
    <n v="1"/>
    <n v="10.989010989010989"/>
    <x v="0"/>
    <s v="television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14:00:00"/>
    <x v="3432"/>
    <b v="0"/>
    <n v="182"/>
    <b v="1"/>
    <s v="film &amp; video/television"/>
    <n v="1.0965"/>
    <n v="12.049450549450549"/>
    <x v="0"/>
    <s v="television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6T19:00:00"/>
    <x v="3433"/>
    <b v="0"/>
    <n v="182"/>
    <b v="1"/>
    <s v="film &amp; video/television"/>
    <n v="1.0026315789473683"/>
    <n v="52.335164835164832"/>
    <x v="0"/>
    <s v="television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1:07:49"/>
    <x v="3434"/>
    <b v="0"/>
    <n v="182"/>
    <b v="1"/>
    <s v="film &amp; video/television"/>
    <n v="1.0555000000000001"/>
    <n v="57.994505494505496"/>
    <x v="0"/>
    <s v="televisio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6T19:00:00"/>
    <x v="3435"/>
    <b v="0"/>
    <n v="182"/>
    <b v="1"/>
    <s v="film &amp; video/television"/>
    <n v="1.1200000000000001"/>
    <n v="6.1538461538461542"/>
    <x v="0"/>
    <s v="television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08:28:00"/>
    <x v="3436"/>
    <b v="0"/>
    <n v="182"/>
    <b v="1"/>
    <s v="film &amp; video/television"/>
    <n v="1.0589999999999999"/>
    <n v="29.093406593406595"/>
    <x v="0"/>
    <s v="television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09:03:40"/>
    <x v="3437"/>
    <b v="0"/>
    <n v="182"/>
    <b v="1"/>
    <s v="film &amp; video/television"/>
    <n v="1.01"/>
    <n v="16.64835164835165"/>
    <x v="0"/>
    <s v="television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13:00:00"/>
    <x v="3438"/>
    <b v="0"/>
    <n v="182"/>
    <b v="1"/>
    <s v="film &amp; video/television"/>
    <n v="1.042"/>
    <n v="14.313186813186814"/>
    <x v="0"/>
    <s v="television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8T20:59:00"/>
    <x v="3439"/>
    <b v="0"/>
    <n v="182"/>
    <b v="1"/>
    <s v="film &amp; video/television"/>
    <n v="1.3467833333333334"/>
    <n v="8.8798901098901108"/>
    <x v="0"/>
    <s v="televisio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08:15:00"/>
    <x v="3440"/>
    <b v="0"/>
    <n v="182"/>
    <b v="1"/>
    <s v="film &amp; video/television"/>
    <n v="1.052184"/>
    <n v="28.906153846153845"/>
    <x v="0"/>
    <s v="televisio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12:17:00"/>
    <x v="3441"/>
    <b v="0"/>
    <n v="182"/>
    <b v="1"/>
    <s v="film &amp; video/television"/>
    <n v="1.026"/>
    <n v="14.093406593406593"/>
    <x v="0"/>
    <s v="television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12:11:12"/>
    <x v="3442"/>
    <b v="0"/>
    <n v="182"/>
    <b v="1"/>
    <s v="film &amp; video/television"/>
    <n v="1"/>
    <n v="1.3736263736263736"/>
    <x v="0"/>
    <s v="television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04:35:46"/>
    <x v="3443"/>
    <b v="0"/>
    <n v="182"/>
    <b v="1"/>
    <s v="film &amp; video/television"/>
    <n v="1.855"/>
    <n v="10.192307692307692"/>
    <x v="0"/>
    <s v="television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05:59:00"/>
    <x v="3444"/>
    <b v="0"/>
    <n v="182"/>
    <b v="1"/>
    <s v="film &amp; video/television"/>
    <n v="2.89"/>
    <n v="4.7637362637362637"/>
    <x v="0"/>
    <s v="television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04:43:56"/>
    <x v="3445"/>
    <b v="0"/>
    <n v="182"/>
    <b v="1"/>
    <s v="film &amp; video/television"/>
    <n v="1"/>
    <n v="10.989010989010989"/>
    <x v="0"/>
    <s v="television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04:20:00"/>
    <x v="3446"/>
    <b v="0"/>
    <n v="182"/>
    <b v="1"/>
    <s v="film &amp; video/television"/>
    <n v="1.0820000000000001"/>
    <n v="5.9450549450549453"/>
    <x v="0"/>
    <s v="televisio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12:20:12"/>
    <x v="3447"/>
    <b v="0"/>
    <n v="182"/>
    <b v="1"/>
    <s v="film &amp; video/television"/>
    <n v="1.0780000000000001"/>
    <n v="5.9230769230769234"/>
    <x v="0"/>
    <s v="television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6T18:51:29"/>
    <x v="3448"/>
    <b v="0"/>
    <n v="182"/>
    <b v="1"/>
    <s v="film &amp; video/television"/>
    <n v="1.0976190476190477"/>
    <n v="12.664835164835164"/>
    <x v="0"/>
    <s v="television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8T20:00:00"/>
    <x v="3449"/>
    <b v="0"/>
    <n v="182"/>
    <b v="1"/>
    <s v="film &amp; video/television"/>
    <n v="1.70625"/>
    <n v="7.5"/>
    <x v="0"/>
    <s v="televisio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07:54:31"/>
    <x v="3450"/>
    <b v="0"/>
    <n v="182"/>
    <b v="1"/>
    <s v="film &amp; video/television"/>
    <n v="1.52"/>
    <n v="4.1758241758241761"/>
    <x v="0"/>
    <s v="television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09:22:07"/>
    <x v="3451"/>
    <b v="0"/>
    <n v="182"/>
    <b v="1"/>
    <s v="film &amp; video/television"/>
    <n v="1.0123076923076924"/>
    <n v="3.6153846153846154"/>
    <x v="0"/>
    <s v="television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2T19:59:00"/>
    <x v="3452"/>
    <b v="0"/>
    <n v="182"/>
    <b v="1"/>
    <s v="film &amp; video/television"/>
    <n v="1.532"/>
    <n v="8.4175824175824179"/>
    <x v="0"/>
    <s v="televisio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15:29:16"/>
    <x v="3453"/>
    <b v="0"/>
    <n v="182"/>
    <b v="1"/>
    <s v="film &amp; video/television"/>
    <n v="1.2833333333333334"/>
    <n v="2.1153846153846154"/>
    <x v="0"/>
    <s v="televisio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08:45:59"/>
    <x v="3454"/>
    <b v="0"/>
    <n v="182"/>
    <b v="1"/>
    <s v="film &amp; video/television"/>
    <n v="1.0071428571428571"/>
    <n v="3.8736263736263736"/>
    <x v="0"/>
    <s v="television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0:00:27"/>
    <x v="3455"/>
    <b v="0"/>
    <n v="182"/>
    <b v="1"/>
    <s v="film &amp; video/television"/>
    <n v="1.0065"/>
    <n v="55.302197802197803"/>
    <x v="0"/>
    <s v="television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31T22:59:00"/>
    <x v="3456"/>
    <b v="0"/>
    <n v="182"/>
    <b v="1"/>
    <s v="film &amp; video/television"/>
    <n v="1.913"/>
    <n v="31.532967032967033"/>
    <x v="0"/>
    <s v="television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1T21:59:00"/>
    <x v="3457"/>
    <b v="0"/>
    <n v="182"/>
    <b v="1"/>
    <s v="film &amp; video/television"/>
    <n v="1.4019999999999999"/>
    <n v="15.406593406593407"/>
    <x v="0"/>
    <s v="televisio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2T20:27:00"/>
    <x v="3458"/>
    <b v="0"/>
    <n v="182"/>
    <b v="1"/>
    <s v="film &amp; video/television"/>
    <n v="1.2433537832310839"/>
    <n v="6.6813186813186816"/>
    <x v="0"/>
    <s v="televis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03:31:00"/>
    <x v="3459"/>
    <b v="0"/>
    <n v="182"/>
    <b v="1"/>
    <s v="film &amp; video/television"/>
    <n v="1.262"/>
    <n v="3.4670329670329672"/>
    <x v="0"/>
    <s v="television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04:39:12"/>
    <x v="3460"/>
    <b v="0"/>
    <n v="182"/>
    <b v="1"/>
    <s v="film &amp; video/television"/>
    <n v="1.9"/>
    <n v="5.2197802197802199"/>
    <x v="0"/>
    <s v="television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8T19:00:00"/>
    <x v="3461"/>
    <b v="0"/>
    <n v="182"/>
    <b v="1"/>
    <s v="film &amp; video/television"/>
    <n v="1.39"/>
    <n v="3.8186813186813189"/>
    <x v="0"/>
    <s v="television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0:00:00"/>
    <x v="3462"/>
    <b v="0"/>
    <n v="182"/>
    <b v="1"/>
    <s v="film &amp; video/television"/>
    <n v="2.02"/>
    <n v="2.7747252747252746"/>
    <x v="0"/>
    <s v="televisio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0T19:59:00"/>
    <x v="3463"/>
    <b v="0"/>
    <n v="182"/>
    <b v="1"/>
    <s v="film &amp; video/television"/>
    <n v="1.0338000000000001"/>
    <n v="56.802197802197803"/>
    <x v="0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2T19:07:17"/>
    <x v="3464"/>
    <b v="0"/>
    <n v="182"/>
    <b v="1"/>
    <s v="film &amp; video/television"/>
    <n v="1.023236"/>
    <n v="28.110879120879122"/>
    <x v="0"/>
    <s v="televis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08:00:00"/>
    <x v="3465"/>
    <b v="0"/>
    <n v="182"/>
    <b v="1"/>
    <s v="film &amp; video/television"/>
    <n v="1.03"/>
    <n v="11.318681318681319"/>
    <x v="0"/>
    <s v="television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15:27:30"/>
    <x v="3466"/>
    <b v="0"/>
    <n v="182"/>
    <b v="1"/>
    <s v="film &amp; video/television"/>
    <n v="1.2714285714285714"/>
    <n v="24.450549450549449"/>
    <x v="0"/>
    <s v="television"/>
  </r>
  <r>
    <n v="3467"/>
    <s v="Venus in Fur, Los Angeles."/>
    <s v="Venus in Fur, By David Ives."/>
    <n v="3000"/>
    <n v="3030"/>
    <x v="0"/>
    <s v="US"/>
    <s v="USD"/>
    <n v="1426864032"/>
    <n v="1424275632"/>
    <d v="2015-03-20T07:07:12"/>
    <x v="3467"/>
    <b v="0"/>
    <n v="182"/>
    <b v="1"/>
    <s v="film &amp; video/television"/>
    <n v="1.01"/>
    <n v="16.64835164835165"/>
    <x v="0"/>
    <s v="television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0T19:00:00"/>
    <x v="3468"/>
    <b v="0"/>
    <n v="182"/>
    <b v="1"/>
    <s v="film &amp; video/television"/>
    <n v="1.2178"/>
    <n v="66.912087912087912"/>
    <x v="0"/>
    <s v="television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07:24:05"/>
    <x v="3469"/>
    <b v="0"/>
    <n v="182"/>
    <b v="1"/>
    <s v="film &amp; video/television"/>
    <n v="1.1339285714285714"/>
    <n v="17.445054945054945"/>
    <x v="0"/>
    <s v="television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13:38:00"/>
    <x v="3470"/>
    <b v="0"/>
    <n v="182"/>
    <b v="1"/>
    <s v="film &amp; video/television"/>
    <n v="1.5"/>
    <n v="2.0604395604395602"/>
    <x v="0"/>
    <s v="televisio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12:00:00"/>
    <x v="3471"/>
    <b v="0"/>
    <n v="182"/>
    <b v="1"/>
    <s v="film &amp; video/television"/>
    <n v="2.1459999999999999"/>
    <n v="5.895604395604396"/>
    <x v="0"/>
    <s v="television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5T21:59:00"/>
    <x v="3472"/>
    <b v="0"/>
    <n v="182"/>
    <b v="1"/>
    <s v="film &amp; video/television"/>
    <n v="1.0205"/>
    <n v="11.214285714285714"/>
    <x v="0"/>
    <s v="televis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12:27:00"/>
    <x v="3473"/>
    <b v="0"/>
    <n v="182"/>
    <b v="1"/>
    <s v="film &amp; video/television"/>
    <n v="1"/>
    <n v="26.923076923076923"/>
    <x v="0"/>
    <s v="television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04:02:11"/>
    <x v="3474"/>
    <b v="0"/>
    <n v="182"/>
    <b v="1"/>
    <s v="film &amp; video/television"/>
    <n v="1.01"/>
    <n v="11.098901098901099"/>
    <x v="0"/>
    <s v="televisio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2T16:00:00"/>
    <x v="3475"/>
    <b v="0"/>
    <n v="182"/>
    <b v="1"/>
    <s v="film &amp; video/television"/>
    <n v="1.1333333333333333"/>
    <n v="1.8681318681318682"/>
    <x v="0"/>
    <s v="televis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6T19:00:00"/>
    <x v="3476"/>
    <b v="0"/>
    <n v="182"/>
    <b v="1"/>
    <s v="film &amp; video/television"/>
    <n v="1.04"/>
    <n v="1.7142857142857142"/>
    <x v="0"/>
    <s v="television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6T19:00:00"/>
    <x v="3477"/>
    <b v="0"/>
    <n v="182"/>
    <b v="1"/>
    <s v="film &amp; video/television"/>
    <n v="1.1533333333333333"/>
    <n v="11.406593406593407"/>
    <x v="0"/>
    <s v="television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13:00:00"/>
    <x v="3478"/>
    <b v="0"/>
    <n v="182"/>
    <b v="1"/>
    <s v="film &amp; video/television"/>
    <n v="1.1285000000000001"/>
    <n v="12.401098901098901"/>
    <x v="0"/>
    <s v="television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12:31:20"/>
    <x v="3479"/>
    <b v="0"/>
    <n v="182"/>
    <b v="1"/>
    <s v="film &amp; video/television"/>
    <n v="1.2786666666666666"/>
    <n v="10.538461538461538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13:00:00"/>
    <x v="3480"/>
    <b v="0"/>
    <n v="182"/>
    <b v="1"/>
    <s v="film &amp; video/television"/>
    <n v="1.4266666666666667"/>
    <n v="11.758241758241759"/>
    <x v="0"/>
    <s v="televisio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1T21:56:28"/>
    <x v="3481"/>
    <b v="0"/>
    <n v="182"/>
    <b v="1"/>
    <s v="film &amp; video/television"/>
    <n v="1.1879999999999999"/>
    <n v="65.27472527472527"/>
    <x v="0"/>
    <s v="television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0:31:06"/>
    <x v="3482"/>
    <b v="0"/>
    <n v="182"/>
    <b v="1"/>
    <s v="film &amp; video/television"/>
    <n v="1.3833333333333333"/>
    <n v="22.802197802197803"/>
    <x v="0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08:03:01"/>
    <x v="3483"/>
    <b v="0"/>
    <n v="182"/>
    <b v="1"/>
    <s v="film &amp; video/television"/>
    <n v="1.599402985074627"/>
    <n v="29.439560439560438"/>
    <x v="0"/>
    <s v="televisio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0:14:59"/>
    <x v="3484"/>
    <b v="0"/>
    <n v="182"/>
    <b v="1"/>
    <s v="film &amp; video/television"/>
    <n v="1.1424000000000001"/>
    <n v="15.692307692307692"/>
    <x v="0"/>
    <s v="television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08:38:00"/>
    <x v="3485"/>
    <b v="0"/>
    <n v="182"/>
    <b v="1"/>
    <s v="film &amp; video/television"/>
    <n v="1.0060606060606061"/>
    <n v="9.120879120879120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2T22:59:00"/>
    <x v="3486"/>
    <b v="0"/>
    <n v="182"/>
    <b v="1"/>
    <s v="film &amp; video/television"/>
    <n v="1.552"/>
    <n v="25.582417582417584"/>
    <x v="0"/>
    <s v="televis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14:34:12"/>
    <x v="3487"/>
    <b v="0"/>
    <n v="182"/>
    <b v="1"/>
    <s v="film &amp; video/television"/>
    <n v="1.2775000000000001"/>
    <n v="14.038461538461538"/>
    <x v="0"/>
    <s v="television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08:00:00"/>
    <x v="3488"/>
    <b v="0"/>
    <n v="182"/>
    <b v="1"/>
    <s v="film &amp; video/television"/>
    <n v="1.212"/>
    <n v="19.978021978021978"/>
    <x v="0"/>
    <s v="television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13:00:00"/>
    <x v="3489"/>
    <b v="0"/>
    <n v="182"/>
    <b v="1"/>
    <s v="film &amp; video/television"/>
    <n v="1.127"/>
    <n v="30.96153846153846"/>
    <x v="0"/>
    <s v="television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1:15:24"/>
    <x v="3490"/>
    <b v="0"/>
    <n v="182"/>
    <b v="1"/>
    <s v="film &amp; video/television"/>
    <n v="1.2749999999999999"/>
    <n v="7.0054945054945055"/>
    <x v="0"/>
    <s v="televis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7T21:59:44"/>
    <x v="3491"/>
    <b v="0"/>
    <n v="182"/>
    <b v="1"/>
    <s v="film &amp; video/television"/>
    <n v="1.5820000000000001"/>
    <n v="4.3461538461538458"/>
    <x v="0"/>
    <s v="television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5T16:13:17"/>
    <x v="3492"/>
    <b v="0"/>
    <n v="182"/>
    <b v="1"/>
    <s v="film &amp; video/television"/>
    <n v="1.0526894736842105"/>
    <n v="21.979230769230767"/>
    <x v="0"/>
    <s v="television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6T21:11:00"/>
    <x v="3493"/>
    <b v="0"/>
    <n v="182"/>
    <b v="1"/>
    <s v="film &amp; video/television"/>
    <n v="1"/>
    <n v="8.2417582417582409"/>
    <x v="0"/>
    <s v="televis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5T22:00:00"/>
    <x v="3494"/>
    <b v="0"/>
    <n v="182"/>
    <b v="1"/>
    <s v="film &amp; video/television"/>
    <n v="1"/>
    <n v="2.197802197802198"/>
    <x v="0"/>
    <s v="televis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09:18:00"/>
    <x v="3495"/>
    <b v="0"/>
    <n v="182"/>
    <b v="1"/>
    <s v="film &amp; video/television"/>
    <n v="1.0686"/>
    <n v="29.357142857142858"/>
    <x v="0"/>
    <s v="television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12:19:26"/>
    <x v="3496"/>
    <b v="0"/>
    <n v="182"/>
    <b v="1"/>
    <s v="film &amp; video/television"/>
    <n v="1.244"/>
    <n v="20.505494505494507"/>
    <x v="0"/>
    <s v="television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14:00:00"/>
    <x v="3497"/>
    <b v="0"/>
    <n v="182"/>
    <b v="1"/>
    <s v="film &amp; video/television"/>
    <n v="1.0870406189555126"/>
    <n v="9.2637362637362646"/>
    <x v="0"/>
    <s v="television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13:44:00"/>
    <x v="3498"/>
    <b v="0"/>
    <n v="182"/>
    <b v="1"/>
    <s v="film &amp; video/television"/>
    <n v="1.0242424242424242"/>
    <n v="9.2857142857142865"/>
    <x v="0"/>
    <s v="television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6-30T22:59:00"/>
    <x v="3499"/>
    <b v="0"/>
    <n v="182"/>
    <b v="1"/>
    <s v="film &amp; video/television"/>
    <n v="1.0549999999999999"/>
    <n v="11.593406593406593"/>
    <x v="0"/>
    <s v="televis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6T20:59:00"/>
    <x v="3500"/>
    <b v="0"/>
    <n v="182"/>
    <b v="1"/>
    <s v="film &amp; video/television"/>
    <n v="1.0629999999999999"/>
    <n v="5.8406593406593403"/>
    <x v="0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0:19:55"/>
    <x v="3501"/>
    <b v="0"/>
    <n v="182"/>
    <b v="1"/>
    <s v="film &amp; video/television"/>
    <n v="1.0066666666666666"/>
    <n v="8.2967032967032974"/>
    <x v="0"/>
    <s v="television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5T19:59:00"/>
    <x v="3502"/>
    <b v="0"/>
    <n v="182"/>
    <b v="1"/>
    <s v="film &amp; video/television"/>
    <n v="1.054"/>
    <n v="23.164835164835164"/>
    <x v="0"/>
    <s v="television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03:28:48"/>
    <x v="3503"/>
    <b v="0"/>
    <n v="182"/>
    <b v="1"/>
    <s v="film &amp; video/television"/>
    <n v="1.0755999999999999"/>
    <n v="14.774725274725276"/>
    <x v="0"/>
    <s v="televisio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0:58:11"/>
    <x v="3504"/>
    <b v="0"/>
    <n v="182"/>
    <b v="1"/>
    <s v="film &amp; video/television"/>
    <n v="1"/>
    <n v="5.4945054945054945"/>
    <x v="0"/>
    <s v="televis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2T20:00:00"/>
    <x v="3505"/>
    <b v="0"/>
    <n v="182"/>
    <b v="1"/>
    <s v="film &amp; video/television"/>
    <n v="1.0376000000000001"/>
    <n v="14.252747252747254"/>
    <x v="0"/>
    <s v="television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09:37:20"/>
    <x v="3506"/>
    <b v="0"/>
    <n v="182"/>
    <b v="1"/>
    <s v="film &amp; video/television"/>
    <n v="1.0149999999999999"/>
    <n v="16.73076923076923"/>
    <x v="0"/>
    <s v="television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14:08:57"/>
    <x v="3507"/>
    <b v="0"/>
    <n v="182"/>
    <b v="1"/>
    <s v="film &amp; video/television"/>
    <n v="1.044"/>
    <n v="57.362637362637365"/>
    <x v="0"/>
    <s v="television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13:00:00"/>
    <x v="3508"/>
    <b v="0"/>
    <n v="182"/>
    <b v="1"/>
    <s v="film &amp; video/television"/>
    <n v="1.8"/>
    <n v="0.98901098901098905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0T20:55:00"/>
    <x v="3509"/>
    <b v="0"/>
    <n v="182"/>
    <b v="1"/>
    <s v="film &amp; video/television"/>
    <n v="1.0633333333333332"/>
    <n v="17.527472527472529"/>
    <x v="0"/>
    <s v="television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06:54:06"/>
    <x v="3510"/>
    <b v="0"/>
    <n v="182"/>
    <b v="1"/>
    <s v="film &amp; video/television"/>
    <n v="1.0055555555555555"/>
    <n v="4.9725274725274726"/>
    <x v="0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0:30:00"/>
    <x v="3511"/>
    <b v="0"/>
    <n v="182"/>
    <b v="1"/>
    <s v="film &amp; video/television"/>
    <n v="1.012"/>
    <n v="8.3406593406593412"/>
    <x v="0"/>
    <s v="television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03:53:12"/>
    <x v="3512"/>
    <b v="0"/>
    <n v="182"/>
    <b v="1"/>
    <s v="film &amp; video/television"/>
    <n v="1"/>
    <n v="5.4945054945054945"/>
    <x v="0"/>
    <s v="television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3T20:59:00"/>
    <x v="3513"/>
    <b v="0"/>
    <n v="182"/>
    <b v="1"/>
    <s v="film &amp; video/television"/>
    <n v="1.1839285714285714"/>
    <n v="18.214285714285715"/>
    <x v="0"/>
    <s v="television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1T20:59:00"/>
    <x v="3514"/>
    <b v="0"/>
    <n v="182"/>
    <b v="1"/>
    <s v="film &amp; video/television"/>
    <n v="1.1000000000000001"/>
    <n v="3.0219780219780219"/>
    <x v="0"/>
    <s v="televisio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0:32:51"/>
    <x v="3515"/>
    <b v="0"/>
    <n v="182"/>
    <b v="1"/>
    <s v="film &amp; video/television"/>
    <n v="1.0266666666666666"/>
    <n v="16.923076923076923"/>
    <x v="0"/>
    <s v="television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7T19:00:00"/>
    <x v="3516"/>
    <b v="0"/>
    <n v="182"/>
    <b v="1"/>
    <s v="film &amp; video/television"/>
    <n v="1"/>
    <n v="13.736263736263735"/>
    <x v="0"/>
    <s v="television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03:00:00"/>
    <x v="3517"/>
    <b v="0"/>
    <n v="182"/>
    <b v="1"/>
    <s v="film &amp; video/television"/>
    <n v="1"/>
    <n v="21.97802197802197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06:21:00"/>
    <x v="3518"/>
    <b v="0"/>
    <n v="182"/>
    <b v="1"/>
    <s v="film &amp; video/television"/>
    <n v="1.10046"/>
    <n v="9.0697252747252755"/>
    <x v="0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06:22:30"/>
    <x v="3519"/>
    <b v="0"/>
    <n v="182"/>
    <b v="1"/>
    <s v="film &amp; video/television"/>
    <n v="1.0135000000000001"/>
    <n v="11.137362637362637"/>
    <x v="0"/>
    <s v="television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05:47:00"/>
    <x v="3520"/>
    <b v="0"/>
    <n v="182"/>
    <b v="1"/>
    <s v="film &amp; video/television"/>
    <n v="1.0075000000000001"/>
    <n v="11.071428571428571"/>
    <x v="0"/>
    <s v="televis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0:40:20"/>
    <x v="3521"/>
    <b v="0"/>
    <n v="182"/>
    <b v="1"/>
    <s v="film &amp; video/television"/>
    <n v="1.6942857142857144"/>
    <n v="3.2582417582417582"/>
    <x v="0"/>
    <s v="television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02:06:00"/>
    <x v="3522"/>
    <b v="0"/>
    <n v="182"/>
    <b v="1"/>
    <s v="film &amp; video/television"/>
    <n v="1"/>
    <n v="7.6648351648351651"/>
    <x v="0"/>
    <s v="television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15:00:00"/>
    <x v="3523"/>
    <b v="0"/>
    <n v="182"/>
    <b v="1"/>
    <s v="film &amp; video/television"/>
    <n v="1.1365000000000001"/>
    <n v="24.978021978021978"/>
    <x v="0"/>
    <s v="television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2T20:00:00"/>
    <x v="3524"/>
    <b v="0"/>
    <n v="182"/>
    <b v="1"/>
    <s v="film &amp; video/television"/>
    <n v="1.0156000000000001"/>
    <n v="55.802197802197803"/>
    <x v="0"/>
    <s v="television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08:00:00"/>
    <x v="3525"/>
    <b v="0"/>
    <n v="182"/>
    <b v="1"/>
    <s v="film &amp; video/television"/>
    <n v="1.06"/>
    <n v="2.912087912087912"/>
    <x v="0"/>
    <s v="television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7T21:59:00"/>
    <x v="3526"/>
    <b v="0"/>
    <n v="182"/>
    <b v="1"/>
    <s v="film &amp; video/television"/>
    <n v="1.02"/>
    <n v="18.494505494505493"/>
    <x v="0"/>
    <s v="television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0T19:59:00"/>
    <x v="3527"/>
    <b v="0"/>
    <n v="182"/>
    <b v="1"/>
    <s v="film &amp; video/television"/>
    <n v="1.1691666666666667"/>
    <n v="38.543956043956044"/>
    <x v="0"/>
    <s v="televis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04:01:58"/>
    <x v="3528"/>
    <b v="0"/>
    <n v="182"/>
    <b v="1"/>
    <s v="film &amp; video/television"/>
    <n v="1.0115151515151515"/>
    <n v="9.1703296703296697"/>
    <x v="0"/>
    <s v="televis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2T17:00:00"/>
    <x v="3529"/>
    <b v="0"/>
    <n v="182"/>
    <b v="1"/>
    <s v="film &amp; video/television"/>
    <n v="1.32"/>
    <n v="3.6263736263736264"/>
    <x v="0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12:00:00"/>
    <x v="3530"/>
    <b v="0"/>
    <n v="182"/>
    <b v="1"/>
    <s v="film &amp; video/television"/>
    <n v="1"/>
    <n v="15.109890109890109"/>
    <x v="0"/>
    <s v="television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07:42:14"/>
    <x v="3531"/>
    <b v="0"/>
    <n v="182"/>
    <b v="1"/>
    <s v="film &amp; video/television"/>
    <n v="1.28"/>
    <n v="7.0329670329670328"/>
    <x v="0"/>
    <s v="televis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7T19:59:00"/>
    <x v="3532"/>
    <b v="0"/>
    <n v="182"/>
    <b v="1"/>
    <s v="film &amp; video/television"/>
    <n v="1.1895833333333334"/>
    <n v="6.2747252747252746"/>
    <x v="0"/>
    <s v="television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1:16:07"/>
    <x v="3533"/>
    <b v="0"/>
    <n v="182"/>
    <b v="1"/>
    <s v="film &amp; video/television"/>
    <n v="1.262"/>
    <n v="3.4670329670329672"/>
    <x v="0"/>
    <s v="television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07:00:23"/>
    <x v="3534"/>
    <b v="0"/>
    <n v="182"/>
    <b v="1"/>
    <s v="film &amp; video/television"/>
    <n v="1.5620000000000001"/>
    <n v="42.912087912087912"/>
    <x v="0"/>
    <s v="television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0:00:00"/>
    <x v="3535"/>
    <b v="0"/>
    <n v="182"/>
    <b v="1"/>
    <s v="film &amp; video/television"/>
    <n v="1.0315000000000001"/>
    <n v="11.335164835164836"/>
    <x v="0"/>
    <s v="televis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03:59:00"/>
    <x v="3536"/>
    <b v="0"/>
    <n v="182"/>
    <b v="1"/>
    <s v="film &amp; video/television"/>
    <n v="1.5333333333333334"/>
    <n v="1.2637362637362637"/>
    <x v="0"/>
    <s v="television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6T23:59:00"/>
    <x v="3537"/>
    <b v="0"/>
    <n v="182"/>
    <b v="1"/>
    <s v="film &amp; video/television"/>
    <n v="1.8044444444444445"/>
    <n v="6.6923076923076925"/>
    <x v="0"/>
    <s v="television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02:05:40"/>
    <x v="3538"/>
    <b v="0"/>
    <n v="182"/>
    <b v="1"/>
    <s v="film &amp; video/television"/>
    <n v="1.2845"/>
    <n v="14.115384615384615"/>
    <x v="0"/>
    <s v="television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0:08:42"/>
    <x v="3539"/>
    <b v="0"/>
    <n v="182"/>
    <b v="1"/>
    <s v="film &amp; video/television"/>
    <n v="1.1966666666666668"/>
    <n v="3.9450549450549453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5T16:04:51"/>
    <x v="3540"/>
    <b v="0"/>
    <n v="182"/>
    <b v="1"/>
    <s v="film &amp; video/television"/>
    <n v="1.23"/>
    <n v="2.0274725274725274"/>
    <x v="0"/>
    <s v="television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09:31:15"/>
    <x v="3541"/>
    <b v="0"/>
    <n v="182"/>
    <b v="1"/>
    <s v="film &amp; video/television"/>
    <n v="1.05"/>
    <n v="6.9230769230769234"/>
    <x v="0"/>
    <s v="television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06:23:42"/>
    <x v="3542"/>
    <b v="0"/>
    <n v="182"/>
    <b v="1"/>
    <s v="film &amp; video/television"/>
    <n v="1.0223636363636364"/>
    <n v="30.895604395604394"/>
    <x v="0"/>
    <s v="television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0:07:39"/>
    <x v="3543"/>
    <b v="0"/>
    <n v="182"/>
    <b v="1"/>
    <s v="film &amp; video/television"/>
    <n v="1.0466666666666666"/>
    <n v="8.6263736263736259"/>
    <x v="0"/>
    <s v="television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1:57:37"/>
    <x v="3544"/>
    <b v="0"/>
    <n v="182"/>
    <b v="1"/>
    <s v="film &amp; video/television"/>
    <n v="1"/>
    <n v="13.736263736263735"/>
    <x v="0"/>
    <s v="television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1:22:39"/>
    <x v="3545"/>
    <b v="0"/>
    <n v="182"/>
    <b v="1"/>
    <s v="film &amp; video/television"/>
    <n v="1.004"/>
    <n v="1.3791208791208791"/>
    <x v="0"/>
    <s v="television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31T19:59:00"/>
    <x v="3546"/>
    <b v="0"/>
    <n v="182"/>
    <b v="1"/>
    <s v="film &amp; video/television"/>
    <n v="1.0227272727272727"/>
    <n v="6.1813186813186816"/>
    <x v="0"/>
    <s v="televisio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3T19:59:00"/>
    <x v="3547"/>
    <b v="0"/>
    <n v="182"/>
    <b v="1"/>
    <s v="film &amp; video/television"/>
    <n v="1.1440928571428572"/>
    <n v="220.01785714285714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4T17:00:00"/>
    <x v="3548"/>
    <b v="0"/>
    <n v="182"/>
    <b v="1"/>
    <s v="film &amp; video/television"/>
    <n v="1.019047619047619"/>
    <n v="11.758241758241759"/>
    <x v="0"/>
    <s v="television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1:27:53"/>
    <x v="3549"/>
    <b v="0"/>
    <n v="182"/>
    <b v="1"/>
    <s v="film &amp; video/television"/>
    <n v="1.02"/>
    <n v="5.604395604395604"/>
    <x v="0"/>
    <s v="television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13:26:38"/>
    <x v="3550"/>
    <b v="0"/>
    <n v="182"/>
    <b v="1"/>
    <s v="film &amp; video/television"/>
    <n v="1.048"/>
    <n v="14.395604395604396"/>
    <x v="0"/>
    <s v="television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14:07:00"/>
    <x v="3551"/>
    <b v="0"/>
    <n v="182"/>
    <b v="1"/>
    <s v="film &amp; video/television"/>
    <n v="1.0183333333333333"/>
    <n v="8.3928571428571423"/>
    <x v="0"/>
    <s v="televis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06:05:24"/>
    <x v="3552"/>
    <b v="0"/>
    <n v="182"/>
    <b v="1"/>
    <s v="film &amp; video/television"/>
    <n v="1"/>
    <n v="4.2472527472527473"/>
    <x v="0"/>
    <s v="television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1T16:00:00"/>
    <x v="3553"/>
    <b v="0"/>
    <n v="182"/>
    <b v="1"/>
    <s v="film &amp; video/television"/>
    <n v="1.0627272727272727"/>
    <n v="32.115384615384613"/>
    <x v="0"/>
    <s v="television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09:00:00"/>
    <x v="3554"/>
    <b v="0"/>
    <n v="182"/>
    <b v="1"/>
    <s v="film &amp; video/television"/>
    <n v="1.1342219999999998"/>
    <n v="31.159945054945052"/>
    <x v="0"/>
    <s v="televisio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03:36:34"/>
    <x v="3555"/>
    <b v="0"/>
    <n v="182"/>
    <b v="1"/>
    <s v="film &amp; video/television"/>
    <n v="1"/>
    <n v="13.186813186813186"/>
    <x v="0"/>
    <s v="television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07:35:24"/>
    <x v="3556"/>
    <b v="0"/>
    <n v="182"/>
    <b v="1"/>
    <s v="film &amp; video/television"/>
    <n v="1.0045454545454546"/>
    <n v="12.142857142857142"/>
    <x v="0"/>
    <s v="televis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4T22:38:31"/>
    <x v="3557"/>
    <b v="0"/>
    <n v="182"/>
    <b v="1"/>
    <s v="film &amp; video/television"/>
    <n v="1.0003599999999999"/>
    <n v="549.64835164835165"/>
    <x v="0"/>
    <s v="television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13:00:00"/>
    <x v="3558"/>
    <b v="0"/>
    <n v="182"/>
    <b v="1"/>
    <s v="film &amp; video/television"/>
    <n v="1.44"/>
    <n v="2.7692307692307692"/>
    <x v="0"/>
    <s v="television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0:58:00"/>
    <x v="3559"/>
    <b v="0"/>
    <n v="182"/>
    <b v="1"/>
    <s v="film &amp; video/television"/>
    <n v="1.0349999999999999"/>
    <n v="5.686813186813187"/>
    <x v="0"/>
    <s v="television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6T18:45:00"/>
    <x v="3560"/>
    <b v="0"/>
    <n v="182"/>
    <b v="1"/>
    <s v="film &amp; video/television"/>
    <n v="1.0843750000000001"/>
    <n v="19.065934065934066"/>
    <x v="0"/>
    <s v="television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0:36:00"/>
    <x v="3561"/>
    <b v="0"/>
    <n v="182"/>
    <b v="1"/>
    <s v="film &amp; video/television"/>
    <n v="1.024"/>
    <n v="14.065934065934066"/>
    <x v="0"/>
    <s v="television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14:00:00"/>
    <x v="3562"/>
    <b v="0"/>
    <n v="182"/>
    <b v="1"/>
    <s v="film &amp; video/television"/>
    <n v="1.4888888888888889"/>
    <n v="2.5769230769230771"/>
    <x v="0"/>
    <s v="televis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1:00:00"/>
    <x v="3563"/>
    <b v="0"/>
    <n v="182"/>
    <b v="1"/>
    <s v="film &amp; video/television"/>
    <n v="1.0549000000000002"/>
    <n v="2.8980769230769234"/>
    <x v="0"/>
    <s v="television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08:00:00"/>
    <x v="3564"/>
    <b v="0"/>
    <n v="182"/>
    <b v="1"/>
    <s v="film &amp; video/television"/>
    <n v="1.0049999999999999"/>
    <n v="5.5219780219780219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09:50:08"/>
    <x v="3565"/>
    <b v="0"/>
    <n v="182"/>
    <b v="1"/>
    <s v="film &amp; video/television"/>
    <n v="1.3055555555555556"/>
    <n v="6.4560439560439562"/>
    <x v="0"/>
    <s v="television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04:11:23"/>
    <x v="3566"/>
    <b v="0"/>
    <n v="182"/>
    <b v="1"/>
    <s v="film &amp; video/television"/>
    <n v="1.0475000000000001"/>
    <n v="11.510989010989011"/>
    <x v="0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1:27:24"/>
    <x v="3567"/>
    <b v="0"/>
    <n v="182"/>
    <b v="1"/>
    <s v="film &amp; video/television"/>
    <n v="1.0880000000000001"/>
    <n v="5.9780219780219781"/>
    <x v="0"/>
    <s v="televis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09:46:34"/>
    <x v="3568"/>
    <b v="0"/>
    <n v="182"/>
    <b v="1"/>
    <s v="film &amp; video/television"/>
    <n v="1.1100000000000001"/>
    <n v="6.0989010989010985"/>
    <x v="0"/>
    <s v="televis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08:31:36"/>
    <x v="3569"/>
    <b v="0"/>
    <n v="182"/>
    <b v="1"/>
    <s v="film &amp; video/television"/>
    <n v="1.0047999999999999"/>
    <n v="27.604395604395606"/>
    <x v="0"/>
    <s v="television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0T23:00:00"/>
    <x v="3570"/>
    <b v="0"/>
    <n v="182"/>
    <b v="1"/>
    <s v="film &amp; video/television"/>
    <n v="1.1435"/>
    <n v="12.565934065934066"/>
    <x v="0"/>
    <s v="television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12:36:53"/>
    <x v="3571"/>
    <b v="0"/>
    <n v="182"/>
    <b v="1"/>
    <s v="film &amp; video/television"/>
    <n v="1.2206666666666666"/>
    <n v="10.06043956043956"/>
    <x v="0"/>
    <s v="television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05:41:22"/>
    <x v="3572"/>
    <b v="0"/>
    <n v="182"/>
    <b v="1"/>
    <s v="film &amp; video/television"/>
    <n v="1"/>
    <n v="2.7472527472527473"/>
    <x v="0"/>
    <s v="television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02:00:46"/>
    <x v="3573"/>
    <b v="0"/>
    <n v="182"/>
    <b v="1"/>
    <s v="film &amp; video/television"/>
    <n v="1.028"/>
    <n v="16.945054945054945"/>
    <x v="0"/>
    <s v="television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15:37:28"/>
    <x v="3574"/>
    <b v="0"/>
    <n v="182"/>
    <b v="1"/>
    <s v="film &amp; video/television"/>
    <n v="1.0612068965517241"/>
    <n v="33.818681318681321"/>
    <x v="0"/>
    <s v="television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0T19:59:00"/>
    <x v="3575"/>
    <b v="0"/>
    <n v="182"/>
    <b v="1"/>
    <s v="film &amp; video/television"/>
    <n v="1.0133000000000001"/>
    <n v="55.675824175824175"/>
    <x v="0"/>
    <s v="television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06:10:54"/>
    <x v="3576"/>
    <b v="0"/>
    <n v="182"/>
    <b v="1"/>
    <s v="film &amp; video/television"/>
    <n v="1"/>
    <n v="0.5494505494505495"/>
    <x v="0"/>
    <s v="television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5T22:28:00"/>
    <x v="3577"/>
    <b v="0"/>
    <n v="182"/>
    <b v="1"/>
    <s v="film &amp; video/television"/>
    <n v="1.3"/>
    <n v="4.2857142857142856"/>
    <x v="0"/>
    <s v="television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09:36:17"/>
    <x v="3578"/>
    <b v="0"/>
    <n v="182"/>
    <b v="1"/>
    <s v="film &amp; video/television"/>
    <n v="1.0001333333333333"/>
    <n v="8.2428571428571438"/>
    <x v="0"/>
    <s v="television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09:17:36"/>
    <x v="3579"/>
    <b v="0"/>
    <n v="182"/>
    <b v="1"/>
    <s v="film &amp; video/television"/>
    <n v="1"/>
    <n v="2.7472527472527473"/>
    <x v="0"/>
    <s v="television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2-28T20:59:00"/>
    <x v="3580"/>
    <b v="0"/>
    <n v="182"/>
    <b v="1"/>
    <s v="film &amp; video/television"/>
    <n v="1.1388888888888888"/>
    <n v="5.6318681318681323"/>
    <x v="0"/>
    <s v="televisio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03:18:30"/>
    <x v="3581"/>
    <b v="0"/>
    <n v="182"/>
    <b v="1"/>
    <s v="film &amp; video/television"/>
    <n v="1"/>
    <n v="8.2417582417582409"/>
    <x v="0"/>
    <s v="television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4T18:18:02"/>
    <x v="3582"/>
    <b v="0"/>
    <n v="182"/>
    <b v="1"/>
    <s v="film &amp; video/television"/>
    <n v="2.87"/>
    <n v="15.76923076923077"/>
    <x v="0"/>
    <s v="television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1:13:25"/>
    <x v="3583"/>
    <b v="0"/>
    <n v="182"/>
    <b v="1"/>
    <s v="film &amp; video/television"/>
    <n v="1.085"/>
    <n v="17.884615384615383"/>
    <x v="0"/>
    <s v="television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2T23:35:44"/>
    <x v="3584"/>
    <b v="0"/>
    <n v="182"/>
    <b v="1"/>
    <s v="film &amp; video/television"/>
    <n v="1.155"/>
    <n v="19.03846153846154"/>
    <x v="0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09:11:30"/>
    <x v="3585"/>
    <b v="0"/>
    <n v="182"/>
    <b v="1"/>
    <s v="film &amp; video/television"/>
    <n v="1.1911764705882353"/>
    <n v="22.252747252747252"/>
    <x v="0"/>
    <s v="television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08:44:30"/>
    <x v="3586"/>
    <b v="0"/>
    <n v="182"/>
    <b v="1"/>
    <s v="film &amp; video/television"/>
    <n v="1.0942666666666667"/>
    <n v="45.093406593406591"/>
    <x v="0"/>
    <s v="television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1:00:00"/>
    <x v="3587"/>
    <b v="0"/>
    <n v="182"/>
    <b v="1"/>
    <s v="film &amp; video/television"/>
    <n v="1.266"/>
    <n v="3.4780219780219781"/>
    <x v="0"/>
    <s v="television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15:00:00"/>
    <x v="3588"/>
    <b v="0"/>
    <n v="182"/>
    <b v="1"/>
    <s v="film &amp; video/television"/>
    <n v="1.0049999999999999"/>
    <n v="1.1043956043956045"/>
    <x v="0"/>
    <s v="televis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07:32:27"/>
    <x v="3589"/>
    <b v="0"/>
    <n v="182"/>
    <b v="1"/>
    <s v="film &amp; video/television"/>
    <n v="1.2749999999999999"/>
    <n v="28.021978021978022"/>
    <x v="0"/>
    <s v="television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0:00:34"/>
    <x v="3590"/>
    <b v="0"/>
    <n v="182"/>
    <b v="1"/>
    <s v="film &amp; video/television"/>
    <n v="1.0005999999999999"/>
    <n v="27.489010989010989"/>
    <x v="0"/>
    <s v="television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3T20:59:00"/>
    <x v="3591"/>
    <b v="0"/>
    <n v="182"/>
    <b v="1"/>
    <s v="film &amp; video/television"/>
    <n v="1.75"/>
    <n v="6.7307692307692308"/>
    <x v="0"/>
    <s v="televis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0T20:59:00"/>
    <x v="3592"/>
    <b v="0"/>
    <n v="182"/>
    <b v="1"/>
    <s v="film &amp; video/television"/>
    <n v="1.2725"/>
    <n v="13.983516483516484"/>
    <x v="0"/>
    <s v="television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12:26:00"/>
    <x v="3593"/>
    <b v="0"/>
    <n v="182"/>
    <b v="1"/>
    <s v="film &amp; video/television"/>
    <n v="1.1063333333333334"/>
    <n v="18.236263736263737"/>
    <x v="0"/>
    <s v="television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3T17:36:22"/>
    <x v="3594"/>
    <b v="0"/>
    <n v="182"/>
    <b v="1"/>
    <s v="film &amp; video/television"/>
    <n v="1.2593749999999999"/>
    <n v="11.071428571428571"/>
    <x v="0"/>
    <s v="television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2T22:59:00"/>
    <x v="3595"/>
    <b v="0"/>
    <n v="182"/>
    <b v="1"/>
    <s v="film &amp; video/television"/>
    <n v="1.1850000000000001"/>
    <n v="16.928571428571427"/>
    <x v="0"/>
    <s v="television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09:09:42"/>
    <x v="3596"/>
    <b v="0"/>
    <n v="182"/>
    <b v="1"/>
    <s v="film &amp; video/television"/>
    <n v="1.0772727272727274"/>
    <n v="6.5109890109890109"/>
    <x v="0"/>
    <s v="television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2T21:59:00"/>
    <x v="3597"/>
    <b v="0"/>
    <n v="182"/>
    <b v="1"/>
    <s v="film &amp; video/television"/>
    <n v="1.026"/>
    <n v="14.093406593406593"/>
    <x v="0"/>
    <s v="television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2T20:59:00"/>
    <x v="3598"/>
    <b v="0"/>
    <n v="182"/>
    <b v="1"/>
    <s v="film &amp; video/television"/>
    <n v="1.101"/>
    <n v="6.0494505494505493"/>
    <x v="0"/>
    <s v="television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29T16:00:00"/>
    <x v="3599"/>
    <b v="0"/>
    <n v="182"/>
    <b v="1"/>
    <s v="film &amp; video/television"/>
    <n v="2.02"/>
    <n v="5.5494505494505493"/>
    <x v="0"/>
    <s v="television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12:22:44"/>
    <x v="3600"/>
    <b v="0"/>
    <n v="182"/>
    <b v="1"/>
    <s v="film &amp; video/television"/>
    <n v="1.3"/>
    <n v="7.1428571428571425E-2"/>
    <x v="0"/>
    <s v="television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15:58:02"/>
    <x v="3601"/>
    <b v="0"/>
    <n v="182"/>
    <b v="1"/>
    <s v="film &amp; video/television"/>
    <n v="1.0435000000000001"/>
    <n v="11.467032967032967"/>
    <x v="0"/>
    <s v="televisio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13:27:59"/>
    <x v="3602"/>
    <b v="0"/>
    <n v="182"/>
    <b v="1"/>
    <s v="film &amp; video/television"/>
    <n v="1.0004999999999999"/>
    <n v="21.989010989010989"/>
    <x v="0"/>
    <s v="television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13:44:40"/>
    <x v="3603"/>
    <b v="0"/>
    <n v="182"/>
    <b v="1"/>
    <s v="film &amp; video/television"/>
    <n v="1.7066666666666668"/>
    <n v="14.065934065934066"/>
    <x v="0"/>
    <s v="television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8T22:59:00"/>
    <x v="3604"/>
    <b v="0"/>
    <n v="182"/>
    <b v="1"/>
    <s v="film &amp; video/television"/>
    <n v="1.1283333333333334"/>
    <n v="18.598901098901099"/>
    <x v="0"/>
    <s v="television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1:02:06"/>
    <x v="3605"/>
    <b v="0"/>
    <n v="182"/>
    <b v="1"/>
    <s v="film &amp; video/television"/>
    <n v="1.84"/>
    <n v="2.5274725274725274"/>
    <x v="0"/>
    <s v="televisio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06:30:57"/>
    <x v="3606"/>
    <b v="0"/>
    <n v="182"/>
    <b v="1"/>
    <s v="film &amp; video/television"/>
    <n v="1.3026666666666666"/>
    <n v="21.472527472527471"/>
    <x v="0"/>
    <s v="televis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4T16:00:00"/>
    <x v="3607"/>
    <b v="0"/>
    <n v="182"/>
    <b v="1"/>
    <s v="film &amp; video/television"/>
    <n v="1.0545454545454545"/>
    <n v="3.1868131868131866"/>
    <x v="0"/>
    <s v="television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06:00:00"/>
    <x v="3608"/>
    <b v="0"/>
    <n v="182"/>
    <b v="1"/>
    <s v="film &amp; video/television"/>
    <n v="1"/>
    <n v="4.395604395604396"/>
    <x v="0"/>
    <s v="television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14:48:05"/>
    <x v="3609"/>
    <b v="0"/>
    <n v="182"/>
    <b v="1"/>
    <s v="film &amp; video/television"/>
    <n v="1.5331632653061225"/>
    <n v="16.510989010989011"/>
    <x v="0"/>
    <s v="television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02:22:16"/>
    <x v="3610"/>
    <b v="0"/>
    <n v="182"/>
    <b v="1"/>
    <s v="film &amp; video/television"/>
    <n v="1.623"/>
    <n v="8.9175824175824179"/>
    <x v="0"/>
    <s v="television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0:53:21"/>
    <x v="3611"/>
    <b v="0"/>
    <n v="182"/>
    <b v="1"/>
    <s v="film &amp; video/television"/>
    <n v="1.36"/>
    <n v="18.681318681318682"/>
    <x v="0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09:26:51"/>
    <x v="3612"/>
    <b v="0"/>
    <n v="182"/>
    <b v="1"/>
    <s v="film &amp; video/television"/>
    <n v="1.444"/>
    <n v="39.670329670329672"/>
    <x v="0"/>
    <s v="television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06:09:34"/>
    <x v="3613"/>
    <b v="0"/>
    <n v="182"/>
    <b v="1"/>
    <s v="film &amp; video/television"/>
    <n v="1"/>
    <n v="6.8681318681318677"/>
    <x v="0"/>
    <s v="television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8T17:00:16"/>
    <x v="3614"/>
    <b v="0"/>
    <n v="182"/>
    <b v="1"/>
    <s v="film &amp; video/television"/>
    <n v="1.008"/>
    <n v="13.846153846153847"/>
    <x v="0"/>
    <s v="televis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06:14:56"/>
    <x v="3615"/>
    <b v="0"/>
    <n v="182"/>
    <b v="1"/>
    <s v="film &amp; video/television"/>
    <n v="1.0680000000000001"/>
    <n v="14.67032967032967"/>
    <x v="0"/>
    <s v="television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13:47:44"/>
    <x v="3616"/>
    <b v="0"/>
    <n v="182"/>
    <b v="1"/>
    <s v="film &amp; video/television"/>
    <n v="1.248"/>
    <n v="17.142857142857142"/>
    <x v="0"/>
    <s v="television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7T16:00:00"/>
    <x v="3617"/>
    <b v="0"/>
    <n v="182"/>
    <b v="1"/>
    <s v="film &amp; video/television"/>
    <n v="1.1891891891891893"/>
    <n v="4.8351648351648349"/>
    <x v="0"/>
    <s v="television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07:04:10"/>
    <x v="3618"/>
    <b v="0"/>
    <n v="182"/>
    <b v="1"/>
    <s v="film &amp; video/television"/>
    <n v="1.01"/>
    <n v="11.098901098901099"/>
    <x v="0"/>
    <s v="television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14:00:00"/>
    <x v="3619"/>
    <b v="0"/>
    <n v="182"/>
    <b v="1"/>
    <s v="film &amp; video/television"/>
    <n v="1.1299999999999999"/>
    <n v="6.2087912087912089"/>
    <x v="0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4T20:00:00"/>
    <x v="3620"/>
    <b v="0"/>
    <n v="182"/>
    <b v="1"/>
    <s v="film &amp; video/television"/>
    <n v="1.0519047619047619"/>
    <n v="60.68681318681319"/>
    <x v="0"/>
    <s v="television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13:00:00"/>
    <x v="3621"/>
    <b v="0"/>
    <n v="182"/>
    <b v="1"/>
    <s v="film &amp; video/television"/>
    <n v="1.0973333333333333"/>
    <n v="18.087912087912088"/>
    <x v="0"/>
    <s v="television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7T19:23:00"/>
    <x v="3622"/>
    <b v="0"/>
    <n v="182"/>
    <b v="1"/>
    <s v="film &amp; video/television"/>
    <n v="1.00099"/>
    <n v="5.499945054945055"/>
    <x v="0"/>
    <s v="television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5T23:00:00"/>
    <x v="3623"/>
    <b v="0"/>
    <n v="182"/>
    <b v="1"/>
    <s v="film &amp; video/television"/>
    <n v="1.2"/>
    <n v="16.483516483516482"/>
    <x v="0"/>
    <s v="television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0:34:50"/>
    <x v="3624"/>
    <b v="0"/>
    <n v="182"/>
    <b v="1"/>
    <s v="film &amp; video/television"/>
    <n v="1.0493333333333332"/>
    <n v="17.296703296703296"/>
    <x v="0"/>
    <s v="televisio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07:39:37"/>
    <x v="3625"/>
    <b v="0"/>
    <n v="182"/>
    <b v="1"/>
    <s v="film &amp; video/television"/>
    <n v="1.0266666666666666"/>
    <n v="16.923076923076923"/>
    <x v="0"/>
    <s v="televisio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08:00:57"/>
    <x v="3626"/>
    <b v="0"/>
    <n v="182"/>
    <b v="1"/>
    <s v="film &amp; video/television"/>
    <n v="1.0182500000000001"/>
    <n v="22.37912087912088"/>
    <x v="0"/>
    <s v="television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0T19:59:00"/>
    <x v="3627"/>
    <b v="0"/>
    <n v="182"/>
    <b v="1"/>
    <s v="film &amp; video/television"/>
    <n v="1"/>
    <n v="10.989010989010989"/>
    <x v="0"/>
    <s v="television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12:59:56"/>
    <x v="3628"/>
    <b v="0"/>
    <n v="182"/>
    <b v="1"/>
    <s v="film &amp; video/television"/>
    <n v="0"/>
    <n v="0"/>
    <x v="0"/>
    <s v="television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09:00:00"/>
    <x v="3629"/>
    <b v="0"/>
    <n v="182"/>
    <b v="1"/>
    <s v="film &amp; video/television"/>
    <n v="1.9999999999999999E-6"/>
    <n v="1.098901098901099E-2"/>
    <x v="0"/>
    <s v="television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13:19:50"/>
    <x v="3630"/>
    <b v="0"/>
    <n v="182"/>
    <b v="1"/>
    <s v="film &amp; video/television"/>
    <n v="3.3333333333333332E-4"/>
    <n v="5.4945054945054949E-3"/>
    <x v="0"/>
    <s v="television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2T19:59:00"/>
    <x v="3631"/>
    <b v="0"/>
    <n v="182"/>
    <b v="1"/>
    <s v="film &amp; video/television"/>
    <n v="0.51023391812865493"/>
    <n v="47.939560439560438"/>
    <x v="0"/>
    <s v="television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14:29:09"/>
    <x v="3632"/>
    <b v="0"/>
    <n v="182"/>
    <b v="1"/>
    <s v="film &amp; video/television"/>
    <n v="0.2"/>
    <n v="0.5494505494505495"/>
    <x v="0"/>
    <s v="television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8T17:00:00"/>
    <x v="3633"/>
    <b v="0"/>
    <n v="182"/>
    <b v="1"/>
    <s v="film &amp; video/television"/>
    <n v="0.35239999999999999"/>
    <n v="9.6813186813186807"/>
    <x v="0"/>
    <s v="television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3T19:59:00"/>
    <x v="3634"/>
    <b v="0"/>
    <n v="182"/>
    <b v="1"/>
    <s v="film &amp; video/television"/>
    <n v="4.2466666666666666E-2"/>
    <n v="17.5"/>
    <x v="0"/>
    <s v="television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13:11:16"/>
    <x v="3635"/>
    <b v="0"/>
    <n v="182"/>
    <b v="1"/>
    <s v="film &amp; video/television"/>
    <n v="0.36457142857142855"/>
    <n v="7.0109890109890109"/>
    <x v="0"/>
    <s v="television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08:40:29"/>
    <x v="3636"/>
    <b v="0"/>
    <n v="182"/>
    <b v="1"/>
    <s v="film &amp; video/television"/>
    <n v="0"/>
    <n v="0"/>
    <x v="0"/>
    <s v="televis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08:48:55"/>
    <x v="3637"/>
    <b v="0"/>
    <n v="182"/>
    <b v="1"/>
    <s v="film &amp; video/television"/>
    <n v="0.30866666666666664"/>
    <n v="5.0879120879120876"/>
    <x v="0"/>
    <s v="television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07:08:52"/>
    <x v="3638"/>
    <b v="0"/>
    <n v="182"/>
    <b v="1"/>
    <s v="film &amp; video/television"/>
    <n v="6.545454545454546E-2"/>
    <n v="1.1868131868131868"/>
    <x v="0"/>
    <s v="television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07:11:00"/>
    <x v="3639"/>
    <b v="0"/>
    <n v="182"/>
    <b v="1"/>
    <s v="film &amp; video/television"/>
    <n v="4.0000000000000003E-5"/>
    <n v="5.4945054945054949E-3"/>
    <x v="0"/>
    <s v="television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0:45:30"/>
    <x v="3640"/>
    <b v="0"/>
    <n v="182"/>
    <b v="1"/>
    <s v="film &amp; video/television"/>
    <n v="5.5E-2"/>
    <n v="0.30219780219780218"/>
    <x v="0"/>
    <s v="television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4T21:00:00"/>
    <x v="3641"/>
    <b v="0"/>
    <n v="182"/>
    <b v="1"/>
    <s v="film &amp; video/television"/>
    <n v="0"/>
    <n v="0"/>
    <x v="0"/>
    <s v="television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09:00:00"/>
    <x v="3642"/>
    <b v="0"/>
    <n v="182"/>
    <b v="1"/>
    <s v="film &amp; video/television"/>
    <n v="2.1428571428571429E-2"/>
    <n v="8.2417582417582416E-2"/>
    <x v="0"/>
    <s v="television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6T20:27:19"/>
    <x v="3643"/>
    <b v="0"/>
    <n v="182"/>
    <b v="1"/>
    <s v="film &amp; video/television"/>
    <n v="0"/>
    <n v="0"/>
    <x v="0"/>
    <s v="televis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7T20:59:00"/>
    <x v="3644"/>
    <b v="0"/>
    <n v="182"/>
    <b v="1"/>
    <s v="film &amp; video/television"/>
    <n v="0.16420000000000001"/>
    <n v="4.5109890109890109"/>
    <x v="0"/>
    <s v="television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1T16:17:18"/>
    <x v="3645"/>
    <b v="0"/>
    <n v="182"/>
    <b v="1"/>
    <s v="film &amp; video/television"/>
    <n v="1E-3"/>
    <n v="5.4945054945054949E-3"/>
    <x v="0"/>
    <s v="television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15:30:00"/>
    <x v="3646"/>
    <b v="0"/>
    <n v="182"/>
    <b v="1"/>
    <s v="film &amp; video/television"/>
    <n v="4.8099999999999997E-2"/>
    <n v="2.6428571428571428"/>
    <x v="0"/>
    <s v="televis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09:58:47"/>
    <x v="3647"/>
    <b v="0"/>
    <n v="182"/>
    <b v="1"/>
    <s v="film &amp; video/television"/>
    <n v="0.06"/>
    <n v="0.16483516483516483"/>
    <x v="0"/>
    <s v="television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4T23:00:45"/>
    <x v="3648"/>
    <b v="0"/>
    <n v="182"/>
    <b v="1"/>
    <s v="film &amp; video/television"/>
    <n v="1.003825"/>
    <n v="220.62087912087912"/>
    <x v="0"/>
    <s v="television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09:06:34"/>
    <x v="3649"/>
    <b v="0"/>
    <n v="182"/>
    <b v="1"/>
    <s v="film &amp; video/television"/>
    <n v="1.04"/>
    <n v="4.2857142857142856"/>
    <x v="0"/>
    <s v="television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03:29:44"/>
    <x v="3650"/>
    <b v="0"/>
    <n v="182"/>
    <b v="1"/>
    <s v="film &amp; video/television"/>
    <n v="1"/>
    <n v="2.7472527472527473"/>
    <x v="0"/>
    <s v="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07:59:00"/>
    <x v="3651"/>
    <b v="0"/>
    <n v="182"/>
    <b v="1"/>
    <s v="film &amp; video/television"/>
    <n v="1.04"/>
    <n v="2.8571428571428572"/>
    <x v="0"/>
    <s v="television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4T19:59:00"/>
    <x v="3652"/>
    <b v="0"/>
    <n v="182"/>
    <b v="1"/>
    <s v="film &amp; video/television"/>
    <n v="2.5066666666666668"/>
    <n v="4.1318681318681323"/>
    <x v="0"/>
    <s v="television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0:43:27"/>
    <x v="3653"/>
    <b v="0"/>
    <n v="182"/>
    <b v="1"/>
    <s v="film &amp; video/television"/>
    <n v="1.0049999999999999"/>
    <n v="11.043956043956044"/>
    <x v="0"/>
    <s v="television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09:00:00"/>
    <x v="3654"/>
    <b v="0"/>
    <n v="182"/>
    <b v="1"/>
    <s v="film &amp; video/television"/>
    <n v="1.744"/>
    <n v="14.373626373626374"/>
    <x v="0"/>
    <s v="television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7T22:59:00"/>
    <x v="3655"/>
    <b v="0"/>
    <n v="182"/>
    <b v="1"/>
    <s v="film &amp; video/television"/>
    <n v="1.1626000000000001"/>
    <n v="31.939560439560438"/>
    <x v="0"/>
    <s v="televisio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14:59:00"/>
    <x v="3656"/>
    <b v="0"/>
    <n v="182"/>
    <b v="1"/>
    <s v="film &amp; video/television"/>
    <n v="1.0582"/>
    <n v="29.071428571428573"/>
    <x v="0"/>
    <s v="televisio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13:42:00"/>
    <x v="3657"/>
    <b v="0"/>
    <n v="182"/>
    <b v="1"/>
    <s v="film &amp; video/television"/>
    <n v="1.1074999999999999"/>
    <n v="12.17032967032967"/>
    <x v="0"/>
    <s v="television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1T19:59:00"/>
    <x v="3658"/>
    <b v="0"/>
    <n v="182"/>
    <b v="1"/>
    <s v="film &amp; video/television"/>
    <n v="1.0066666666666666"/>
    <n v="8.2967032967032974"/>
    <x v="0"/>
    <s v="television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06:39:00"/>
    <x v="3659"/>
    <b v="0"/>
    <n v="182"/>
    <b v="1"/>
    <s v="film &amp; video/television"/>
    <n v="1.0203333333333333"/>
    <n v="16.818681318681318"/>
    <x v="0"/>
    <s v="television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13:08:45"/>
    <x v="3660"/>
    <b v="0"/>
    <n v="182"/>
    <b v="1"/>
    <s v="film &amp; video/television"/>
    <n v="1"/>
    <n v="1.3736263736263736"/>
    <x v="0"/>
    <s v="television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09T20:00:00"/>
    <x v="3661"/>
    <b v="0"/>
    <n v="182"/>
    <b v="1"/>
    <s v="film &amp; video/television"/>
    <n v="1.1100000000000001"/>
    <n v="18.296703296703296"/>
    <x v="0"/>
    <s v="television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0T20:16:54"/>
    <x v="3662"/>
    <b v="0"/>
    <n v="182"/>
    <b v="1"/>
    <s v="film &amp; video/television"/>
    <n v="1.0142500000000001"/>
    <n v="44.582417582417584"/>
    <x v="0"/>
    <s v="television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03:50:30"/>
    <x v="3663"/>
    <b v="0"/>
    <n v="182"/>
    <b v="1"/>
    <s v="film &amp; video/television"/>
    <n v="1.04"/>
    <n v="1.2857142857142858"/>
    <x v="0"/>
    <s v="televis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5T21:58:09"/>
    <x v="3664"/>
    <b v="0"/>
    <n v="182"/>
    <b v="1"/>
    <s v="film &amp; video/television"/>
    <n v="1.09375"/>
    <n v="4.8076923076923075"/>
    <x v="0"/>
    <s v="televisio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1:54:00"/>
    <x v="3665"/>
    <b v="0"/>
    <n v="182"/>
    <b v="1"/>
    <s v="film &amp; video/television"/>
    <n v="1.1516129032258065"/>
    <n v="3.9230769230769229"/>
    <x v="0"/>
    <s v="television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3T23:00:00"/>
    <x v="3666"/>
    <b v="0"/>
    <n v="182"/>
    <b v="1"/>
    <s v="film &amp; video/television"/>
    <n v="1"/>
    <n v="6.5934065934065931"/>
    <x v="0"/>
    <s v="television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15:16:59"/>
    <x v="3667"/>
    <b v="0"/>
    <n v="182"/>
    <b v="1"/>
    <s v="film &amp; video/television"/>
    <n v="1.0317033333333334"/>
    <n v="17.006098901098902"/>
    <x v="0"/>
    <s v="televisio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0:33:00"/>
    <x v="3668"/>
    <b v="0"/>
    <n v="182"/>
    <b v="1"/>
    <s v="film &amp; video/television"/>
    <n v="1.0349999999999999"/>
    <n v="5.686813186813187"/>
    <x v="0"/>
    <s v="televisio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08:12:17"/>
    <x v="3669"/>
    <b v="0"/>
    <n v="182"/>
    <b v="1"/>
    <s v="film &amp; video/television"/>
    <n v="1.3819999999999999"/>
    <n v="7.5934065934065931"/>
    <x v="0"/>
    <s v="television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15:00:00"/>
    <x v="3670"/>
    <b v="0"/>
    <n v="182"/>
    <b v="1"/>
    <s v="film &amp; video/television"/>
    <n v="1.0954545454545455"/>
    <n v="1.3241758241758241"/>
    <x v="0"/>
    <s v="television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0T19:59:00"/>
    <x v="3671"/>
    <b v="0"/>
    <n v="182"/>
    <b v="1"/>
    <s v="film &amp; video/television"/>
    <n v="1.0085714285714287"/>
    <n v="19.395604395604394"/>
    <x v="0"/>
    <s v="televisio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14:43:04"/>
    <x v="3672"/>
    <b v="0"/>
    <n v="182"/>
    <b v="1"/>
    <s v="film &amp; video/television"/>
    <n v="1.0153333333333334"/>
    <n v="16.736263736263737"/>
    <x v="0"/>
    <s v="television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04:52:00"/>
    <x v="3673"/>
    <b v="0"/>
    <n v="182"/>
    <b v="1"/>
    <s v="film &amp; video/television"/>
    <n v="1.13625"/>
    <n v="24.972527472527471"/>
    <x v="0"/>
    <s v="television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12:57:09"/>
    <x v="3674"/>
    <b v="0"/>
    <n v="182"/>
    <b v="1"/>
    <s v="film &amp; video/television"/>
    <n v="1"/>
    <n v="24.725274725274726"/>
    <x v="0"/>
    <s v="television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15:00:00"/>
    <x v="3675"/>
    <b v="0"/>
    <n v="182"/>
    <b v="1"/>
    <s v="film &amp; video/television"/>
    <n v="1.4"/>
    <n v="0.38461538461538464"/>
    <x v="0"/>
    <s v="television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1:34:44"/>
    <x v="3676"/>
    <b v="0"/>
    <n v="182"/>
    <b v="1"/>
    <s v="film &amp; video/television"/>
    <n v="1.2875000000000001"/>
    <n v="5.6593406593406597"/>
    <x v="0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2T19:59:00"/>
    <x v="3677"/>
    <b v="0"/>
    <n v="182"/>
    <b v="1"/>
    <s v="film &amp; video/television"/>
    <n v="1.0290416666666666"/>
    <n v="67.848901098901095"/>
    <x v="0"/>
    <s v="televisio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04:44:58"/>
    <x v="3678"/>
    <b v="0"/>
    <n v="182"/>
    <b v="1"/>
    <s v="film &amp; video/television"/>
    <n v="1.0249999999999999"/>
    <n v="11.263736263736265"/>
    <x v="0"/>
    <s v="television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6-30T20:59:00"/>
    <x v="3679"/>
    <b v="0"/>
    <n v="182"/>
    <b v="1"/>
    <s v="film &amp; video/television"/>
    <n v="1.101"/>
    <n v="12.098901098901099"/>
    <x v="0"/>
    <s v="television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02:53:54"/>
    <x v="3680"/>
    <b v="0"/>
    <n v="182"/>
    <b v="1"/>
    <s v="film &amp; video/television"/>
    <n v="1.1276666666666666"/>
    <n v="18.587912087912088"/>
    <x v="0"/>
    <s v="television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07:38:10"/>
    <x v="3681"/>
    <b v="0"/>
    <n v="182"/>
    <b v="1"/>
    <s v="film &amp; video/television"/>
    <n v="1.119"/>
    <n v="6.1483516483516487"/>
    <x v="0"/>
    <s v="televisio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5T22:59:00"/>
    <x v="3682"/>
    <b v="0"/>
    <n v="182"/>
    <b v="1"/>
    <s v="film &amp; video/television"/>
    <n v="1.3919999999999999"/>
    <n v="22.945054945054945"/>
    <x v="0"/>
    <s v="television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19T18:48:16"/>
    <x v="3683"/>
    <b v="0"/>
    <n v="182"/>
    <b v="1"/>
    <s v="film &amp; video/television"/>
    <n v="1.1085714285714285"/>
    <n v="21.318681318681318"/>
    <x v="0"/>
    <s v="television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1T20:19:46"/>
    <x v="3684"/>
    <b v="0"/>
    <n v="182"/>
    <b v="1"/>
    <s v="film &amp; video/television"/>
    <n v="1.3906666666666667"/>
    <n v="5.7307692307692308"/>
    <x v="0"/>
    <s v="television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13:00:00"/>
    <x v="3685"/>
    <b v="0"/>
    <n v="182"/>
    <b v="1"/>
    <s v="film &amp; video/television"/>
    <n v="1.0569999999999999"/>
    <n v="29.03846153846154"/>
    <x v="0"/>
    <s v="television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8T19:59:00"/>
    <x v="3686"/>
    <b v="0"/>
    <n v="182"/>
    <b v="1"/>
    <s v="film &amp; video/television"/>
    <n v="1.0142857142857142"/>
    <n v="1.9505494505494505"/>
    <x v="0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6T21:14:15"/>
    <x v="3687"/>
    <b v="0"/>
    <n v="182"/>
    <b v="1"/>
    <s v="film &amp; video/television"/>
    <n v="1.0024500000000001"/>
    <n v="27.539835164835164"/>
    <x v="0"/>
    <s v="television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0:53:24"/>
    <x v="3688"/>
    <b v="0"/>
    <n v="182"/>
    <b v="1"/>
    <s v="film &amp; video/television"/>
    <n v="1.0916666666666666"/>
    <n v="17.994505494505493"/>
    <x v="0"/>
    <s v="television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14:25:00"/>
    <x v="3689"/>
    <b v="0"/>
    <n v="182"/>
    <b v="1"/>
    <s v="film &amp; video/television"/>
    <n v="1.1833333333333333"/>
    <n v="19.505494505494507"/>
    <x v="0"/>
    <s v="television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07:21:23"/>
    <x v="3690"/>
    <b v="0"/>
    <n v="182"/>
    <b v="1"/>
    <s v="film &amp; video/television"/>
    <n v="1.2"/>
    <n v="9.8901098901098905"/>
    <x v="0"/>
    <s v="television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1T20:59:00"/>
    <x v="3691"/>
    <b v="0"/>
    <n v="182"/>
    <b v="1"/>
    <s v="film &amp; video/television"/>
    <n v="1.2796000000000001"/>
    <n v="281.23076923076923"/>
    <x v="0"/>
    <s v="television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8T16:00:00"/>
    <x v="3692"/>
    <b v="0"/>
    <n v="182"/>
    <b v="1"/>
    <s v="film &amp; video/television"/>
    <n v="1.26"/>
    <n v="6.9230769230769234"/>
    <x v="0"/>
    <s v="television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14:30:00"/>
    <x v="3693"/>
    <b v="0"/>
    <n v="182"/>
    <b v="1"/>
    <s v="film &amp; video/television"/>
    <n v="1.2912912912912913"/>
    <n v="2.3626373626373627"/>
    <x v="0"/>
    <s v="televis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5T18:00:00"/>
    <x v="3694"/>
    <b v="0"/>
    <n v="182"/>
    <b v="1"/>
    <s v="film &amp; video/television"/>
    <n v="1.0742857142857143"/>
    <n v="20.659340659340661"/>
    <x v="0"/>
    <s v="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12:53:30"/>
    <x v="3695"/>
    <b v="0"/>
    <n v="182"/>
    <b v="1"/>
    <s v="film &amp; video/television"/>
    <n v="1.00125"/>
    <n v="22.005494505494507"/>
    <x v="0"/>
    <s v="televis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06:48:36"/>
    <x v="3696"/>
    <b v="0"/>
    <n v="182"/>
    <b v="1"/>
    <s v="film &amp; video/television"/>
    <n v="1.55"/>
    <n v="17.032967032967033"/>
    <x v="0"/>
    <s v="television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03:10:48"/>
    <x v="3697"/>
    <b v="0"/>
    <n v="182"/>
    <b v="1"/>
    <s v="film &amp; video/television"/>
    <n v="1.08"/>
    <n v="11.868131868131869"/>
    <x v="0"/>
    <s v="television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1:21:27"/>
    <x v="3698"/>
    <b v="0"/>
    <n v="182"/>
    <b v="1"/>
    <s v="film &amp; video/television"/>
    <n v="1.1052"/>
    <n v="30.362637362637361"/>
    <x v="0"/>
    <s v="television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06:26:56"/>
    <x v="3699"/>
    <b v="0"/>
    <n v="182"/>
    <b v="1"/>
    <s v="film &amp; video/television"/>
    <n v="1.008"/>
    <n v="13.846153846153847"/>
    <x v="0"/>
    <s v="television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08:00:00"/>
    <x v="3700"/>
    <b v="0"/>
    <n v="182"/>
    <b v="1"/>
    <s v="film &amp; video/television"/>
    <n v="1.212"/>
    <n v="3.3296703296703298"/>
    <x v="0"/>
    <s v="television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04:59:53"/>
    <x v="3701"/>
    <b v="0"/>
    <n v="182"/>
    <b v="1"/>
    <s v="film &amp; video/television"/>
    <n v="1.0033333333333334"/>
    <n v="8.2692307692307701"/>
    <x v="0"/>
    <s v="television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14:59:00"/>
    <x v="3702"/>
    <b v="0"/>
    <n v="182"/>
    <b v="1"/>
    <s v="film &amp; video/television"/>
    <n v="1.0916666666666666"/>
    <n v="17.994505494505493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2T22:59:00"/>
    <x v="3703"/>
    <b v="0"/>
    <n v="182"/>
    <b v="1"/>
    <s v="film &amp; video/television"/>
    <n v="1.2342857142857142"/>
    <n v="7.1208791208791204"/>
    <x v="0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08:33:14"/>
    <x v="3704"/>
    <b v="0"/>
    <n v="182"/>
    <b v="1"/>
    <s v="film &amp; video/television"/>
    <n v="1.3633666666666666"/>
    <n v="2.2473076923076922"/>
    <x v="0"/>
    <s v="television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0:00:00"/>
    <x v="3705"/>
    <b v="0"/>
    <n v="182"/>
    <b v="1"/>
    <s v="film &amp; video/television"/>
    <n v="1.0346657233816767"/>
    <n v="16.071428571428573"/>
    <x v="0"/>
    <s v="televisio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13:55:49"/>
    <x v="3706"/>
    <b v="0"/>
    <n v="182"/>
    <b v="1"/>
    <s v="film &amp; video/television"/>
    <n v="1.2133333333333334"/>
    <n v="10"/>
    <x v="0"/>
    <s v="television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1T21:26:00"/>
    <x v="3707"/>
    <b v="0"/>
    <n v="182"/>
    <b v="1"/>
    <s v="film &amp; video/television"/>
    <n v="1.86"/>
    <n v="10.219780219780219"/>
    <x v="0"/>
    <s v="television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3T19:24:46"/>
    <x v="3708"/>
    <b v="0"/>
    <n v="182"/>
    <b v="1"/>
    <s v="film &amp; video/television"/>
    <n v="3"/>
    <n v="11.538461538461538"/>
    <x v="0"/>
    <s v="televisio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08:59:06"/>
    <x v="3709"/>
    <b v="0"/>
    <n v="182"/>
    <b v="1"/>
    <s v="film &amp; video/television"/>
    <n v="1.0825"/>
    <n v="5.947802197802198"/>
    <x v="0"/>
    <s v="television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05:49:48"/>
    <x v="3710"/>
    <b v="0"/>
    <n v="182"/>
    <b v="1"/>
    <s v="film &amp; video/television"/>
    <n v="1.4115384615384616"/>
    <n v="10.082417582417582"/>
    <x v="0"/>
    <s v="television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08:00:00"/>
    <x v="3711"/>
    <b v="0"/>
    <n v="182"/>
    <b v="1"/>
    <s v="film &amp; video/television"/>
    <n v="1.1399999999999999"/>
    <n v="3.1318681318681318"/>
    <x v="0"/>
    <s v="television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0T22:59:00"/>
    <x v="3712"/>
    <b v="0"/>
    <n v="182"/>
    <b v="1"/>
    <s v="film &amp; video/television"/>
    <n v="1.5373333333333334"/>
    <n v="63.35164835164835"/>
    <x v="0"/>
    <s v="television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09:42:46"/>
    <x v="3713"/>
    <b v="0"/>
    <n v="182"/>
    <b v="1"/>
    <s v="film &amp; video/television"/>
    <n v="1.0149999999999999"/>
    <n v="11.153846153846153"/>
    <x v="0"/>
    <s v="television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5T19:59:00"/>
    <x v="3714"/>
    <b v="0"/>
    <n v="182"/>
    <b v="1"/>
    <s v="film &amp; video/television"/>
    <n v="1.0235000000000001"/>
    <n v="56.236263736263737"/>
    <x v="0"/>
    <s v="televis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04:52:00"/>
    <x v="3715"/>
    <b v="0"/>
    <n v="182"/>
    <b v="1"/>
    <s v="film &amp; video/television"/>
    <n v="1.0257142857142858"/>
    <n v="19.725274725274726"/>
    <x v="0"/>
    <s v="television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13:18:29"/>
    <x v="3716"/>
    <b v="0"/>
    <n v="182"/>
    <b v="1"/>
    <s v="film &amp; video/television"/>
    <n v="1.5575000000000001"/>
    <n v="6.8461538461538458"/>
    <x v="0"/>
    <s v="television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12:47:29"/>
    <x v="3717"/>
    <b v="0"/>
    <n v="182"/>
    <b v="1"/>
    <s v="film &amp; video/television"/>
    <n v="1.0075000000000001"/>
    <n v="22.142857142857142"/>
    <x v="0"/>
    <s v="television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09:11:15"/>
    <x v="3718"/>
    <b v="0"/>
    <n v="182"/>
    <b v="1"/>
    <s v="film &amp; video/television"/>
    <n v="2.3940000000000001"/>
    <n v="6.5769230769230766"/>
    <x v="0"/>
    <s v="television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09:31:06"/>
    <x v="3719"/>
    <b v="0"/>
    <n v="182"/>
    <b v="1"/>
    <s v="film &amp; video/television"/>
    <n v="2.1"/>
    <n v="2.3076923076923075"/>
    <x v="0"/>
    <s v="television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15:50:06"/>
    <x v="3720"/>
    <b v="0"/>
    <n v="182"/>
    <b v="1"/>
    <s v="film &amp; video/television"/>
    <n v="1.0451515151515152"/>
    <n v="18.950549450549449"/>
    <x v="0"/>
    <s v="televisio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15:28:04"/>
    <x v="3721"/>
    <b v="0"/>
    <n v="182"/>
    <b v="1"/>
    <s v="film &amp; video/television"/>
    <n v="1.008"/>
    <n v="27.692307692307693"/>
    <x v="0"/>
    <s v="television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14:59:00"/>
    <x v="3722"/>
    <b v="0"/>
    <n v="182"/>
    <b v="1"/>
    <s v="film &amp; video/television"/>
    <n v="1.1120000000000001"/>
    <n v="9.1648351648351642"/>
    <x v="0"/>
    <s v="television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1:04:22"/>
    <x v="3723"/>
    <b v="0"/>
    <n v="182"/>
    <b v="1"/>
    <s v="film &amp; video/television"/>
    <n v="1.0204444444444445"/>
    <n v="25.23076923076923"/>
    <x v="0"/>
    <s v="televis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15:00:00"/>
    <x v="3724"/>
    <b v="0"/>
    <n v="182"/>
    <b v="1"/>
    <s v="film &amp; video/television"/>
    <n v="1.0254767441860466"/>
    <n v="24.228296703296703"/>
    <x v="0"/>
    <s v="television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13:30:00"/>
    <x v="3725"/>
    <b v="0"/>
    <n v="182"/>
    <b v="1"/>
    <s v="film &amp; video/television"/>
    <n v="1.27"/>
    <n v="2.0934065934065935"/>
    <x v="0"/>
    <s v="television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13:00:00"/>
    <x v="3726"/>
    <b v="0"/>
    <n v="182"/>
    <b v="1"/>
    <s v="film &amp; video/television"/>
    <n v="3.3870588235294119"/>
    <n v="15.818681318681319"/>
    <x v="0"/>
    <s v="television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19T20:55:00"/>
    <x v="3727"/>
    <b v="0"/>
    <n v="182"/>
    <b v="1"/>
    <s v="film &amp; video/television"/>
    <n v="1.0075000000000001"/>
    <n v="11.071428571428571"/>
    <x v="0"/>
    <s v="television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8T20:06:16"/>
    <x v="3728"/>
    <b v="0"/>
    <n v="182"/>
    <b v="1"/>
    <s v="film &amp; video/television"/>
    <n v="9.3100000000000002E-2"/>
    <n v="10.23076923076923"/>
    <x v="0"/>
    <s v="televis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2T19:55:12"/>
    <x v="3729"/>
    <b v="0"/>
    <n v="182"/>
    <b v="1"/>
    <s v="film &amp; video/television"/>
    <n v="7.2400000000000006E-2"/>
    <n v="1.9890109890109891"/>
    <x v="0"/>
    <s v="televis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08:15:59"/>
    <x v="3730"/>
    <b v="0"/>
    <n v="182"/>
    <b v="1"/>
    <s v="film &amp; video/television"/>
    <n v="0.1"/>
    <n v="0.5494505494505495"/>
    <x v="0"/>
    <s v="television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09T19:23:00"/>
    <x v="3731"/>
    <b v="0"/>
    <n v="182"/>
    <b v="1"/>
    <s v="film &amp; video/television"/>
    <n v="0.11272727272727273"/>
    <n v="3.4065934065934065"/>
    <x v="0"/>
    <s v="television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04:00:00"/>
    <x v="3732"/>
    <b v="0"/>
    <n v="182"/>
    <b v="1"/>
    <s v="film &amp; video/television"/>
    <n v="0.15411764705882353"/>
    <n v="0.71978021978021978"/>
    <x v="0"/>
    <s v="television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14:30:00"/>
    <x v="3733"/>
    <b v="0"/>
    <n v="182"/>
    <b v="1"/>
    <s v="film &amp; video/television"/>
    <n v="0"/>
    <n v="0"/>
    <x v="0"/>
    <s v="television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13:38:16"/>
    <x v="3734"/>
    <b v="0"/>
    <n v="182"/>
    <b v="1"/>
    <s v="film &amp; video/television"/>
    <n v="0.28466666666666668"/>
    <n v="2.3461538461538463"/>
    <x v="0"/>
    <s v="television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08:38:09"/>
    <x v="3735"/>
    <b v="0"/>
    <n v="182"/>
    <b v="1"/>
    <s v="film &amp; video/television"/>
    <n v="0.13333333333333333"/>
    <n v="0.10989010989010989"/>
    <x v="0"/>
    <s v="television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0:00:00"/>
    <x v="3736"/>
    <b v="0"/>
    <n v="182"/>
    <b v="1"/>
    <s v="film &amp; video/television"/>
    <n v="6.6666666666666671E-3"/>
    <n v="5.4945054945054944E-2"/>
    <x v="0"/>
    <s v="television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1T22:59:00"/>
    <x v="3737"/>
    <b v="0"/>
    <n v="182"/>
    <b v="1"/>
    <s v="film &amp; video/television"/>
    <n v="0.21428571428571427"/>
    <n v="0.82417582417582413"/>
    <x v="0"/>
    <s v="television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14:00:00"/>
    <x v="3738"/>
    <b v="0"/>
    <n v="182"/>
    <b v="1"/>
    <s v="film &amp; video/television"/>
    <n v="0.18"/>
    <n v="1.4835164835164836"/>
    <x v="0"/>
    <s v="televisio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02:47:48"/>
    <x v="3739"/>
    <b v="0"/>
    <n v="182"/>
    <b v="1"/>
    <s v="film &amp; video/television"/>
    <n v="0.20125000000000001"/>
    <n v="4.4230769230769234"/>
    <x v="0"/>
    <s v="televis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1T17:53:58"/>
    <x v="3740"/>
    <b v="0"/>
    <n v="182"/>
    <b v="1"/>
    <s v="film &amp; video/television"/>
    <n v="0.17899999999999999"/>
    <n v="1.9670329670329669"/>
    <x v="0"/>
    <s v="television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14:05:50"/>
    <x v="3741"/>
    <b v="0"/>
    <n v="182"/>
    <b v="1"/>
    <s v="film &amp; video/television"/>
    <n v="0"/>
    <n v="0"/>
    <x v="0"/>
    <s v="television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5T21:09:04"/>
    <x v="3742"/>
    <b v="0"/>
    <n v="182"/>
    <b v="1"/>
    <s v="film &amp; video/television"/>
    <n v="0.02"/>
    <n v="0.5494505494505495"/>
    <x v="0"/>
    <s v="television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09:02:44"/>
    <x v="3743"/>
    <b v="0"/>
    <n v="182"/>
    <b v="1"/>
    <s v="film &amp; video/television"/>
    <n v="0"/>
    <n v="0"/>
    <x v="0"/>
    <s v="televisio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4T19:59:00"/>
    <x v="3744"/>
    <b v="0"/>
    <n v="182"/>
    <b v="1"/>
    <s v="film &amp; video/television"/>
    <n v="0"/>
    <n v="0"/>
    <x v="0"/>
    <s v="televisio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08:45:02"/>
    <x v="3745"/>
    <b v="0"/>
    <n v="182"/>
    <b v="1"/>
    <s v="film &amp; video/television"/>
    <n v="0.1"/>
    <n v="5.4945054945054944E-2"/>
    <x v="0"/>
    <s v="television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1:20:39"/>
    <x v="3746"/>
    <b v="0"/>
    <n v="182"/>
    <b v="1"/>
    <s v="film &amp; video/television"/>
    <n v="2.3764705882352941E-2"/>
    <n v="1.1098901098901099"/>
    <x v="0"/>
    <s v="television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14:59:00"/>
    <x v="3747"/>
    <b v="0"/>
    <n v="182"/>
    <b v="1"/>
    <s v="film &amp; video/television"/>
    <n v="0.01"/>
    <n v="0.13736263736263737"/>
    <x v="0"/>
    <s v="televisio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5T21:59:00"/>
    <x v="3748"/>
    <b v="0"/>
    <n v="182"/>
    <b v="1"/>
    <s v="film &amp; video/television"/>
    <n v="1.0351999999999999"/>
    <n v="28.439560439560438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8T19:59:00"/>
    <x v="3749"/>
    <b v="0"/>
    <n v="182"/>
    <b v="1"/>
    <s v="film &amp; video/television"/>
    <n v="1.05"/>
    <n v="2.8846153846153846"/>
    <x v="0"/>
    <s v="televis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09T23:59:00"/>
    <x v="3750"/>
    <b v="0"/>
    <n v="182"/>
    <b v="1"/>
    <s v="film &amp; video/television"/>
    <n v="1.0044999999999999"/>
    <n v="33.115384615384613"/>
    <x v="0"/>
    <s v="televisio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15:51:13"/>
    <x v="3751"/>
    <b v="0"/>
    <n v="182"/>
    <b v="1"/>
    <s v="film &amp; video/television"/>
    <n v="1.3260000000000001"/>
    <n v="7.2857142857142856"/>
    <x v="0"/>
    <s v="television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13:00:00"/>
    <x v="3752"/>
    <b v="0"/>
    <n v="182"/>
    <b v="1"/>
    <s v="film &amp; video/television"/>
    <n v="1.1299999999999999"/>
    <n v="3.1043956043956045"/>
    <x v="0"/>
    <s v="television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2T16:00:00"/>
    <x v="3753"/>
    <b v="0"/>
    <n v="182"/>
    <b v="1"/>
    <s v="film &amp; video/television"/>
    <n v="1.0334000000000001"/>
    <n v="28.390109890109891"/>
    <x v="0"/>
    <s v="television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5T20:59:00"/>
    <x v="3754"/>
    <b v="0"/>
    <n v="182"/>
    <b v="1"/>
    <s v="film &amp; video/television"/>
    <n v="1.2"/>
    <n v="16.483516483516482"/>
    <x v="0"/>
    <s v="televisio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12:48:27"/>
    <x v="3755"/>
    <b v="0"/>
    <n v="182"/>
    <b v="1"/>
    <s v="film &amp; video/television"/>
    <n v="1.2963636363636364"/>
    <n v="3.9175824175824174"/>
    <x v="0"/>
    <s v="televis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1:33:18"/>
    <x v="3756"/>
    <b v="0"/>
    <n v="182"/>
    <b v="1"/>
    <s v="film &amp; video/television"/>
    <n v="1.0111111111111111"/>
    <n v="25"/>
    <x v="0"/>
    <s v="televis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12:25:15"/>
    <x v="3757"/>
    <b v="0"/>
    <n v="182"/>
    <b v="1"/>
    <s v="film &amp; video/television"/>
    <n v="1.0851428571428572"/>
    <n v="20.868131868131869"/>
    <x v="0"/>
    <s v="television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8T21:00:00"/>
    <x v="3758"/>
    <b v="0"/>
    <n v="182"/>
    <b v="1"/>
    <s v="film &amp; video/television"/>
    <n v="1.0233333333333334"/>
    <n v="8.4340659340659343"/>
    <x v="0"/>
    <s v="television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5T18:35:53"/>
    <x v="3759"/>
    <b v="0"/>
    <n v="182"/>
    <b v="1"/>
    <s v="film &amp; video/television"/>
    <n v="1.1024425000000002"/>
    <n v="24.229505494505496"/>
    <x v="0"/>
    <s v="televisio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04:36:26"/>
    <x v="3760"/>
    <b v="0"/>
    <n v="182"/>
    <b v="1"/>
    <s v="film &amp; video/television"/>
    <n v="1.010154"/>
    <n v="27.751483516483518"/>
    <x v="0"/>
    <s v="television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15:00:00"/>
    <x v="3761"/>
    <b v="0"/>
    <n v="182"/>
    <b v="1"/>
    <s v="film &amp; video/television"/>
    <n v="1"/>
    <n v="2.7472527472527473"/>
    <x v="0"/>
    <s v="televisio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1:31:29"/>
    <x v="3762"/>
    <b v="0"/>
    <n v="182"/>
    <b v="1"/>
    <s v="film &amp; video/television"/>
    <n v="1.0624"/>
    <n v="7.2967032967032965"/>
    <x v="0"/>
    <s v="television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09:00:26"/>
    <x v="3763"/>
    <b v="0"/>
    <n v="182"/>
    <b v="1"/>
    <s v="film &amp; video/television"/>
    <n v="1"/>
    <n v="27.472527472527471"/>
    <x v="0"/>
    <s v="television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8T16:36:00"/>
    <x v="3764"/>
    <b v="0"/>
    <n v="182"/>
    <b v="1"/>
    <s v="film &amp; video/television"/>
    <n v="1"/>
    <n v="8.2417582417582409"/>
    <x v="0"/>
    <s v="television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0:38:02"/>
    <x v="3765"/>
    <b v="0"/>
    <n v="182"/>
    <b v="1"/>
    <s v="film &amp; video/television"/>
    <n v="1.1345714285714286"/>
    <n v="43.637362637362635"/>
    <x v="0"/>
    <s v="televisio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2T20:00:45"/>
    <x v="3766"/>
    <b v="0"/>
    <n v="182"/>
    <b v="1"/>
    <s v="film &amp; video/television"/>
    <n v="1.0265010000000001"/>
    <n v="56.401153846153846"/>
    <x v="0"/>
    <s v="television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28T20:59:00"/>
    <x v="3767"/>
    <b v="0"/>
    <n v="182"/>
    <b v="1"/>
    <s v="film &amp; video/television"/>
    <n v="1.1675"/>
    <n v="12.82967032967033"/>
    <x v="0"/>
    <s v="television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09:28:10"/>
    <x v="3768"/>
    <b v="0"/>
    <n v="182"/>
    <b v="1"/>
    <s v="film &amp; video/television"/>
    <n v="1.0765274999999999"/>
    <n v="23.659945054945052"/>
    <x v="0"/>
    <s v="televisio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06:21:19"/>
    <x v="3769"/>
    <b v="0"/>
    <n v="182"/>
    <b v="1"/>
    <s v="film &amp; video/television"/>
    <n v="1"/>
    <n v="6.0439560439560438"/>
    <x v="0"/>
    <s v="television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14:20:10"/>
    <x v="3770"/>
    <b v="0"/>
    <n v="182"/>
    <b v="1"/>
    <s v="film &amp; video/television"/>
    <n v="1"/>
    <n v="10.989010989010989"/>
    <x v="0"/>
    <s v="television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7T16:00:00"/>
    <x v="3771"/>
    <b v="0"/>
    <n v="182"/>
    <b v="1"/>
    <s v="film &amp; video/television"/>
    <n v="1.46"/>
    <n v="8.0219780219780219"/>
    <x v="0"/>
    <s v="television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8T22:00:00"/>
    <x v="3772"/>
    <b v="0"/>
    <n v="182"/>
    <b v="1"/>
    <s v="film &amp; video/television"/>
    <n v="1.1020000000000001"/>
    <n v="30.274725274725274"/>
    <x v="0"/>
    <s v="television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4T18:08:00"/>
    <x v="3773"/>
    <b v="0"/>
    <n v="182"/>
    <b v="1"/>
    <s v="film &amp; video/television"/>
    <n v="1.0820000000000001"/>
    <n v="29.725274725274726"/>
    <x v="0"/>
    <s v="television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1:00:55"/>
    <x v="3774"/>
    <b v="0"/>
    <n v="182"/>
    <b v="1"/>
    <s v="film &amp; video/television"/>
    <n v="1"/>
    <n v="13.736263736263735"/>
    <x v="0"/>
    <s v="television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8T20:00:00"/>
    <x v="3775"/>
    <b v="0"/>
    <n v="182"/>
    <b v="1"/>
    <s v="film &amp; video/television"/>
    <n v="1.0024999999999999"/>
    <n v="11.016483516483516"/>
    <x v="0"/>
    <s v="television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7-31T17:00:00"/>
    <x v="3776"/>
    <b v="0"/>
    <n v="182"/>
    <b v="1"/>
    <s v="film &amp; video/television"/>
    <n v="1.0671250000000001"/>
    <n v="46.906593406593409"/>
    <x v="0"/>
    <s v="televisio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6T20:00:00"/>
    <x v="3777"/>
    <b v="0"/>
    <n v="182"/>
    <b v="1"/>
    <s v="film &amp; video/television"/>
    <n v="1.4319999999999999"/>
    <n v="15.736263736263735"/>
    <x v="0"/>
    <s v="television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1:39:40"/>
    <x v="3778"/>
    <b v="0"/>
    <n v="182"/>
    <b v="1"/>
    <s v="film &amp; video/television"/>
    <n v="1.0504166666666668"/>
    <n v="13.851648351648352"/>
    <x v="0"/>
    <s v="television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08:39:00"/>
    <x v="3779"/>
    <b v="0"/>
    <n v="182"/>
    <b v="1"/>
    <s v="film &amp; video/television"/>
    <n v="1.0398000000000001"/>
    <n v="85.697802197802204"/>
    <x v="0"/>
    <s v="television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12:06:00"/>
    <x v="3780"/>
    <b v="0"/>
    <n v="182"/>
    <b v="1"/>
    <s v="film &amp; video/television"/>
    <n v="1.2"/>
    <n v="16.483516483516482"/>
    <x v="0"/>
    <s v="televisio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13:11:25"/>
    <x v="3781"/>
    <b v="0"/>
    <n v="182"/>
    <b v="1"/>
    <s v="film &amp; video/television"/>
    <n v="1.0966666666666667"/>
    <n v="27.115384615384617"/>
    <x v="0"/>
    <s v="television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15:00:00"/>
    <x v="3782"/>
    <b v="0"/>
    <n v="182"/>
    <b v="1"/>
    <s v="film &amp; video/television"/>
    <n v="1.0175000000000001"/>
    <n v="11.181318681318681"/>
    <x v="0"/>
    <s v="televis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08:00:00"/>
    <x v="3783"/>
    <b v="0"/>
    <n v="182"/>
    <b v="1"/>
    <s v="film &amp; video/television"/>
    <n v="1.2891666666666666"/>
    <n v="8.5"/>
    <x v="0"/>
    <s v="television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15:32:12"/>
    <x v="3784"/>
    <b v="0"/>
    <n v="182"/>
    <b v="1"/>
    <s v="film &amp; video/television"/>
    <n v="1.1499999999999999"/>
    <n v="6.3186813186813184"/>
    <x v="0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02:03:00"/>
    <x v="3785"/>
    <b v="0"/>
    <n v="182"/>
    <b v="1"/>
    <s v="film &amp; video/television"/>
    <n v="1.5075000000000001"/>
    <n v="16.565934065934066"/>
    <x v="0"/>
    <s v="televisio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6T16:54:35"/>
    <x v="3786"/>
    <b v="0"/>
    <n v="182"/>
    <b v="1"/>
    <s v="film &amp; video/television"/>
    <n v="1.1096666666666666"/>
    <n v="36.582417582417584"/>
    <x v="0"/>
    <s v="televis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0T19:59:00"/>
    <x v="3787"/>
    <b v="0"/>
    <n v="182"/>
    <b v="1"/>
    <s v="film &amp; video/television"/>
    <n v="1.0028571428571429"/>
    <n v="1.9285714285714286"/>
    <x v="0"/>
    <s v="televisio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08:18:00"/>
    <x v="3788"/>
    <b v="0"/>
    <n v="182"/>
    <b v="1"/>
    <s v="film &amp; video/television"/>
    <n v="6.6666666666666671E-3"/>
    <n v="2.7472527472527473"/>
    <x v="0"/>
    <s v="television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1:10:18"/>
    <x v="3789"/>
    <b v="0"/>
    <n v="182"/>
    <b v="1"/>
    <s v="film &amp; video/television"/>
    <n v="3.267605633802817E-2"/>
    <n v="0.63736263736263732"/>
    <x v="0"/>
    <s v="television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09:00:23"/>
    <x v="3790"/>
    <b v="0"/>
    <n v="182"/>
    <b v="1"/>
    <s v="film &amp; video/television"/>
    <n v="0"/>
    <n v="0"/>
    <x v="0"/>
    <s v="television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08:36:32"/>
    <x v="3791"/>
    <b v="0"/>
    <n v="182"/>
    <b v="1"/>
    <s v="film &amp; video/television"/>
    <n v="0"/>
    <n v="0"/>
    <x v="0"/>
    <s v="television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02:43:42"/>
    <x v="3792"/>
    <b v="0"/>
    <n v="182"/>
    <b v="1"/>
    <s v="film &amp; video/television"/>
    <n v="2.8E-3"/>
    <n v="0.19230769230769232"/>
    <x v="0"/>
    <s v="televisio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14:32:09"/>
    <x v="3793"/>
    <b v="0"/>
    <n v="182"/>
    <b v="1"/>
    <s v="film &amp; video/television"/>
    <n v="0.59657142857142853"/>
    <n v="22.945054945054945"/>
    <x v="0"/>
    <s v="television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05:55:54"/>
    <x v="3794"/>
    <b v="0"/>
    <n v="182"/>
    <b v="1"/>
    <s v="film &amp; video/television"/>
    <n v="0.01"/>
    <n v="0.27472527472527475"/>
    <x v="0"/>
    <s v="television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14:30:00"/>
    <x v="3795"/>
    <b v="0"/>
    <n v="182"/>
    <b v="1"/>
    <s v="film &amp; video/television"/>
    <n v="1.6666666666666666E-2"/>
    <n v="5.4945054945054944E-2"/>
    <x v="0"/>
    <s v="television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3T16:42:36"/>
    <x v="3796"/>
    <b v="0"/>
    <n v="182"/>
    <b v="1"/>
    <s v="film &amp; video/television"/>
    <n v="4.4444444444444447E-5"/>
    <n v="5.4945054945054949E-3"/>
    <x v="0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13:09:25"/>
    <x v="3797"/>
    <b v="0"/>
    <n v="182"/>
    <b v="1"/>
    <s v="film &amp; video/television"/>
    <n v="0.89666666666666661"/>
    <n v="29.560439560439562"/>
    <x v="0"/>
    <s v="televis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09:20:48"/>
    <x v="3798"/>
    <b v="0"/>
    <n v="182"/>
    <b v="1"/>
    <s v="film &amp; video/television"/>
    <n v="1.4642857142857143E-2"/>
    <n v="5.6318681318681323"/>
    <x v="0"/>
    <s v="television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14:20:43"/>
    <x v="3799"/>
    <b v="0"/>
    <n v="182"/>
    <b v="1"/>
    <s v="film &amp; video/television"/>
    <n v="4.02E-2"/>
    <n v="2.2087912087912089"/>
    <x v="0"/>
    <s v="television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0T20:59:00"/>
    <x v="3800"/>
    <b v="0"/>
    <n v="182"/>
    <b v="1"/>
    <s v="film &amp; video/television"/>
    <n v="4.0045454545454544E-2"/>
    <n v="4.8406593406593403"/>
    <x v="0"/>
    <s v="television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08:13:36"/>
    <x v="3801"/>
    <b v="0"/>
    <n v="182"/>
    <b v="1"/>
    <s v="film &amp; video/television"/>
    <n v="8.5199999999999998E-2"/>
    <n v="2.3406593406593408"/>
    <x v="0"/>
    <s v="television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1T19:01:46"/>
    <x v="3802"/>
    <b v="0"/>
    <n v="182"/>
    <b v="1"/>
    <s v="film &amp; video/television"/>
    <n v="0"/>
    <n v="0"/>
    <x v="0"/>
    <s v="television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15:19:28"/>
    <x v="3803"/>
    <b v="0"/>
    <n v="182"/>
    <b v="1"/>
    <s v="film &amp; video/television"/>
    <n v="0.19650000000000001"/>
    <n v="12.956043956043956"/>
    <x v="0"/>
    <s v="televis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0T23:00:00"/>
    <x v="3804"/>
    <b v="0"/>
    <n v="182"/>
    <b v="1"/>
    <s v="film &amp; video/television"/>
    <n v="0"/>
    <n v="0"/>
    <x v="0"/>
    <s v="televisio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13:17:20"/>
    <x v="3805"/>
    <b v="0"/>
    <n v="182"/>
    <b v="1"/>
    <s v="film &amp; video/television"/>
    <n v="2.0000000000000002E-5"/>
    <n v="1.6483516483516484E-2"/>
    <x v="0"/>
    <s v="television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8T22:13:01"/>
    <x v="3806"/>
    <b v="0"/>
    <n v="182"/>
    <b v="1"/>
    <s v="film &amp; video/television"/>
    <n v="6.6666666666666664E-4"/>
    <n v="2.7472527472527472E-2"/>
    <x v="0"/>
    <s v="televisio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13:48:59"/>
    <x v="3807"/>
    <b v="0"/>
    <n v="182"/>
    <b v="1"/>
    <s v="film &amp; video/television"/>
    <n v="0.30333333333333334"/>
    <n v="2.5"/>
    <x v="0"/>
    <s v="television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1:53:39"/>
    <x v="3808"/>
    <b v="0"/>
    <n v="182"/>
    <b v="1"/>
    <s v="film &amp; video/television"/>
    <n v="1"/>
    <n v="5.4945054945054945"/>
    <x v="0"/>
    <s v="televis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15:00:00"/>
    <x v="3809"/>
    <b v="0"/>
    <n v="182"/>
    <b v="1"/>
    <s v="film &amp; video/television"/>
    <n v="1.0125"/>
    <n v="11.126373626373626"/>
    <x v="0"/>
    <s v="televisio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1:22:38"/>
    <x v="3810"/>
    <b v="0"/>
    <n v="182"/>
    <b v="1"/>
    <s v="film &amp; video/television"/>
    <n v="1.2173333333333334"/>
    <n v="10.032967032967033"/>
    <x v="0"/>
    <s v="television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03:00:00"/>
    <x v="3811"/>
    <b v="0"/>
    <n v="182"/>
    <b v="1"/>
    <s v="film &amp; video/television"/>
    <n v="3.3"/>
    <n v="4.5329670329670328"/>
    <x v="0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5-31T19:59:00"/>
    <x v="3812"/>
    <b v="0"/>
    <n v="182"/>
    <b v="1"/>
    <s v="film &amp; video/television"/>
    <n v="1.0954999999999999"/>
    <n v="12.038461538461538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13:43:00"/>
    <x v="3813"/>
    <b v="0"/>
    <n v="182"/>
    <b v="1"/>
    <s v="film &amp; video/television"/>
    <n v="1.0095190476190474"/>
    <n v="11.648296703296703"/>
    <x v="0"/>
    <s v="televisio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3-31T19:59:00"/>
    <x v="3814"/>
    <b v="0"/>
    <n v="182"/>
    <b v="1"/>
    <s v="film &amp; video/television"/>
    <n v="1.4013333333333333"/>
    <n v="11.549450549450549"/>
    <x v="0"/>
    <s v="television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15:00:00"/>
    <x v="3815"/>
    <b v="0"/>
    <n v="182"/>
    <b v="1"/>
    <s v="film &amp; video/television"/>
    <n v="1.0000100000000001"/>
    <n v="5.4945604395604395"/>
    <x v="0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08:33:43"/>
    <x v="3816"/>
    <b v="0"/>
    <n v="182"/>
    <b v="1"/>
    <s v="film &amp; video/television"/>
    <n v="1.19238"/>
    <n v="9.8273076923076914"/>
    <x v="0"/>
    <s v="televisio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3T19:59:00"/>
    <x v="3817"/>
    <b v="0"/>
    <n v="182"/>
    <b v="1"/>
    <s v="film &amp; video/television"/>
    <n v="1.0725"/>
    <n v="11.785714285714286"/>
    <x v="0"/>
    <s v="television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1:13:02"/>
    <x v="3818"/>
    <b v="0"/>
    <n v="182"/>
    <b v="1"/>
    <s v="film &amp; video/television"/>
    <n v="2.2799999999999998"/>
    <n v="3.1318681318681318"/>
    <x v="0"/>
    <s v="television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13:02:00"/>
    <x v="3819"/>
    <b v="0"/>
    <n v="182"/>
    <b v="1"/>
    <s v="film &amp; video/television"/>
    <n v="1.0640000000000001"/>
    <n v="5.8461538461538458"/>
    <x v="0"/>
    <s v="televisio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07:38:37"/>
    <x v="3820"/>
    <b v="0"/>
    <n v="182"/>
    <b v="1"/>
    <s v="film &amp; video/television"/>
    <n v="1.4333333333333333"/>
    <n v="2.3626373626373627"/>
    <x v="0"/>
    <s v="televisio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3T20:20:07"/>
    <x v="3821"/>
    <b v="0"/>
    <n v="182"/>
    <b v="1"/>
    <s v="film &amp; video/television"/>
    <n v="1.0454285714285714"/>
    <n v="20.104395604395606"/>
    <x v="0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14:59:00"/>
    <x v="3822"/>
    <b v="0"/>
    <n v="182"/>
    <b v="1"/>
    <s v="film &amp; video/television"/>
    <n v="1.1002000000000001"/>
    <n v="30.225274725274726"/>
    <x v="0"/>
    <s v="television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19T19:59:00"/>
    <x v="3823"/>
    <b v="0"/>
    <n v="182"/>
    <b v="1"/>
    <s v="film &amp; video/television"/>
    <n v="1.06"/>
    <n v="14.56043956043956"/>
    <x v="0"/>
    <s v="televisio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05:41:00"/>
    <x v="3824"/>
    <b v="0"/>
    <n v="182"/>
    <b v="1"/>
    <s v="film &amp; video/television"/>
    <n v="1.08"/>
    <n v="1.4835164835164836"/>
    <x v="0"/>
    <s v="television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6T17:40:14"/>
    <x v="3825"/>
    <b v="0"/>
    <n v="182"/>
    <b v="1"/>
    <s v="film &amp; video/television"/>
    <n v="1.0542"/>
    <n v="28.96153846153846"/>
    <x v="0"/>
    <s v="television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02:09:54"/>
    <x v="3826"/>
    <b v="0"/>
    <n v="182"/>
    <b v="1"/>
    <s v="film &amp; video/television"/>
    <n v="1.1916666666666667"/>
    <n v="3.9285714285714284"/>
    <x v="0"/>
    <s v="television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6T16:00:00"/>
    <x v="3827"/>
    <b v="0"/>
    <n v="182"/>
    <b v="1"/>
    <s v="film &amp; video/television"/>
    <n v="1.5266666666666666"/>
    <n v="25.164835164835164"/>
    <x v="0"/>
    <s v="televisio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05:39:47"/>
    <x v="3828"/>
    <b v="0"/>
    <n v="182"/>
    <b v="1"/>
    <s v="film &amp; video/television"/>
    <n v="1"/>
    <n v="27.472527472527471"/>
    <x v="0"/>
    <s v="television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12:46:11"/>
    <x v="3829"/>
    <b v="0"/>
    <n v="182"/>
    <b v="1"/>
    <s v="film &amp; video/television"/>
    <n v="1.002"/>
    <n v="2.7527472527472527"/>
    <x v="0"/>
    <s v="television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09:46:51"/>
    <x v="3830"/>
    <b v="0"/>
    <n v="182"/>
    <b v="1"/>
    <s v="film &amp; video/television"/>
    <n v="2.25"/>
    <n v="1.2362637362637363"/>
    <x v="0"/>
    <s v="televis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13:22:25"/>
    <x v="3831"/>
    <b v="0"/>
    <n v="182"/>
    <b v="1"/>
    <s v="film &amp; video/television"/>
    <n v="1.0602199999999999"/>
    <n v="2.9126923076923079"/>
    <x v="0"/>
    <s v="television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19T18:45:35"/>
    <x v="3832"/>
    <b v="0"/>
    <n v="182"/>
    <b v="1"/>
    <s v="film &amp; video/television"/>
    <n v="1.0466666666666666"/>
    <n v="6.9010989010989015"/>
    <x v="0"/>
    <s v="televisio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1:09:00"/>
    <x v="3833"/>
    <b v="0"/>
    <n v="182"/>
    <b v="1"/>
    <s v="film &amp; video/television"/>
    <n v="1.1666666666666667"/>
    <n v="7.6923076923076925"/>
    <x v="0"/>
    <s v="television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02:41:07"/>
    <x v="3834"/>
    <b v="0"/>
    <n v="182"/>
    <b v="1"/>
    <s v="film &amp; video/television"/>
    <n v="1.0903333333333334"/>
    <n v="17.972527472527471"/>
    <x v="0"/>
    <s v="televis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14:36:48"/>
    <x v="3835"/>
    <b v="0"/>
    <n v="182"/>
    <b v="1"/>
    <s v="film &amp; video/television"/>
    <n v="1.6"/>
    <n v="1.7582417582417582"/>
    <x v="0"/>
    <s v="television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2T20:09:00"/>
    <x v="3836"/>
    <b v="0"/>
    <n v="182"/>
    <b v="1"/>
    <s v="film &amp; video/television"/>
    <n v="1.125"/>
    <n v="4.9450549450549453"/>
    <x v="0"/>
    <s v="television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0:22:38"/>
    <x v="3837"/>
    <b v="0"/>
    <n v="182"/>
    <b v="1"/>
    <s v="film &amp; video/television"/>
    <n v="1.0209999999999999"/>
    <n v="11.219780219780219"/>
    <x v="0"/>
    <s v="television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09:03:29"/>
    <x v="3838"/>
    <b v="0"/>
    <n v="182"/>
    <b v="1"/>
    <s v="film &amp; video/television"/>
    <n v="1.00824"/>
    <n v="553.97802197802196"/>
    <x v="0"/>
    <s v="television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29T19:25:24"/>
    <x v="3839"/>
    <b v="0"/>
    <n v="182"/>
    <b v="1"/>
    <s v="film &amp; video/television"/>
    <n v="1.0125"/>
    <n v="11.126373626373626"/>
    <x v="0"/>
    <s v="television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07:50:29"/>
    <x v="3840"/>
    <b v="0"/>
    <n v="182"/>
    <b v="1"/>
    <s v="film &amp; video/television"/>
    <n v="65"/>
    <n v="0.35714285714285715"/>
    <x v="0"/>
    <s v="television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0:51:27"/>
    <x v="3841"/>
    <b v="0"/>
    <n v="182"/>
    <b v="1"/>
    <s v="film &amp; video/television"/>
    <n v="8.72E-2"/>
    <n v="4.7912087912087911"/>
    <x v="0"/>
    <s v="televis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03:50:52"/>
    <x v="3842"/>
    <b v="0"/>
    <n v="182"/>
    <b v="1"/>
    <s v="film &amp; video/television"/>
    <n v="0.21940000000000001"/>
    <n v="6.0274725274725274"/>
    <x v="0"/>
    <s v="television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31T17:44:24"/>
    <x v="3843"/>
    <b v="0"/>
    <n v="182"/>
    <b v="1"/>
    <s v="film &amp; video/television"/>
    <n v="0.21299999999999999"/>
    <n v="5.8516483516483513"/>
    <x v="0"/>
    <s v="television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2T22:59:00"/>
    <x v="3844"/>
    <b v="0"/>
    <n v="182"/>
    <b v="1"/>
    <s v="film &amp; video/television"/>
    <n v="0.41489795918367345"/>
    <n v="22.340659340659339"/>
    <x v="0"/>
    <s v="television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07:02:54"/>
    <x v="3845"/>
    <b v="0"/>
    <n v="182"/>
    <b v="1"/>
    <s v="film &amp; video/television"/>
    <n v="2.1049999999999999E-2"/>
    <n v="4.6263736263736268"/>
    <x v="0"/>
    <s v="television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3T22:59:00"/>
    <x v="3846"/>
    <b v="0"/>
    <n v="182"/>
    <b v="1"/>
    <s v="film &amp; video/television"/>
    <n v="2.7E-2"/>
    <n v="1.0384615384615385"/>
    <x v="0"/>
    <s v="television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8T21:23:11"/>
    <x v="3847"/>
    <b v="0"/>
    <n v="182"/>
    <b v="1"/>
    <s v="film &amp; video/television"/>
    <n v="0.16161904761904761"/>
    <n v="9.3241758241758248"/>
    <x v="0"/>
    <s v="televisio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1:36:29"/>
    <x v="3848"/>
    <b v="0"/>
    <n v="182"/>
    <b v="1"/>
    <s v="film &amp; video/television"/>
    <n v="0.16376923076923078"/>
    <n v="11.697802197802197"/>
    <x v="0"/>
    <s v="television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0:24:44"/>
    <x v="3849"/>
    <b v="0"/>
    <n v="182"/>
    <b v="1"/>
    <s v="film &amp; video/television"/>
    <n v="7.0433333333333334E-2"/>
    <n v="11.609890109890109"/>
    <x v="0"/>
    <s v="television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31T18:59:03"/>
    <x v="3850"/>
    <b v="0"/>
    <n v="182"/>
    <b v="1"/>
    <s v="film &amp; video/television"/>
    <n v="3.7999999999999999E-2"/>
    <n v="0.2087912087912088"/>
    <x v="0"/>
    <s v="television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02:32:59"/>
    <x v="3851"/>
    <b v="0"/>
    <n v="182"/>
    <b v="1"/>
    <s v="film &amp; video/television"/>
    <n v="0.34079999999999999"/>
    <n v="4.6813186813186816"/>
    <x v="0"/>
    <s v="televisio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6T19:34:36"/>
    <x v="3852"/>
    <b v="0"/>
    <n v="182"/>
    <b v="1"/>
    <s v="film &amp; video/television"/>
    <n v="2E-3"/>
    <n v="0.10989010989010989"/>
    <x v="0"/>
    <s v="television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12:09:38"/>
    <x v="3853"/>
    <b v="0"/>
    <n v="182"/>
    <b v="1"/>
    <s v="film &amp; video/television"/>
    <n v="2.5999999999999998E-4"/>
    <n v="0.14285714285714285"/>
    <x v="0"/>
    <s v="television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13:14:18"/>
    <x v="3854"/>
    <b v="0"/>
    <n v="182"/>
    <b v="1"/>
    <s v="film &amp; video/television"/>
    <n v="0.16254545454545455"/>
    <n v="9.8241758241758248"/>
    <x v="0"/>
    <s v="television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14:17:51"/>
    <x v="3855"/>
    <b v="0"/>
    <n v="182"/>
    <b v="1"/>
    <s v="film &amp; video/television"/>
    <n v="2.5000000000000001E-2"/>
    <n v="0.13736263736263737"/>
    <x v="0"/>
    <s v="television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08:50:03"/>
    <x v="3856"/>
    <b v="0"/>
    <n v="182"/>
    <b v="1"/>
    <s v="film &amp; video/television"/>
    <n v="2.0000000000000001E-4"/>
    <n v="5.4945054945054949E-3"/>
    <x v="0"/>
    <s v="television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09:12:00"/>
    <x v="3857"/>
    <b v="0"/>
    <n v="182"/>
    <b v="1"/>
    <s v="film &amp; video/television"/>
    <n v="5.1999999999999998E-2"/>
    <n v="1.4285714285714286"/>
    <x v="0"/>
    <s v="television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13:00:00"/>
    <x v="3858"/>
    <b v="0"/>
    <n v="182"/>
    <b v="1"/>
    <s v="film &amp; video/television"/>
    <n v="0.02"/>
    <n v="5.4945054945054944E-2"/>
    <x v="0"/>
    <s v="television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13:00:00"/>
    <x v="3859"/>
    <b v="0"/>
    <n v="182"/>
    <b v="1"/>
    <s v="film &amp; video/television"/>
    <n v="4.0000000000000002E-4"/>
    <n v="5.4945054945054949E-3"/>
    <x v="0"/>
    <s v="televisio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07:51:50"/>
    <x v="3860"/>
    <b v="0"/>
    <n v="182"/>
    <b v="1"/>
    <s v="film &amp; video/television"/>
    <n v="0.17666666666666667"/>
    <n v="5.8241758241758239"/>
    <x v="0"/>
    <s v="television"/>
  </r>
  <r>
    <n v="3861"/>
    <s v="READY OR NOT HERE I COME"/>
    <s v="THE COMING OF THE LORD!"/>
    <n v="2000"/>
    <n v="100"/>
    <x v="2"/>
    <s v="US"/>
    <s v="USD"/>
    <n v="1415828820"/>
    <n v="1412258977"/>
    <d v="2014-11-12T13:47:00"/>
    <x v="3861"/>
    <b v="0"/>
    <n v="182"/>
    <b v="1"/>
    <s v="film &amp; video/television"/>
    <n v="0.05"/>
    <n v="0.5494505494505495"/>
    <x v="0"/>
    <s v="television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08:59:00"/>
    <x v="3862"/>
    <b v="0"/>
    <n v="182"/>
    <b v="1"/>
    <s v="film &amp; video/television"/>
    <n v="1.3333333333333334E-4"/>
    <n v="5.4945054945054949E-3"/>
    <x v="0"/>
    <s v="television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08:11:45"/>
    <x v="3863"/>
    <b v="0"/>
    <n v="182"/>
    <b v="1"/>
    <s v="film &amp; video/television"/>
    <n v="0"/>
    <n v="0"/>
    <x v="0"/>
    <s v="television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14:24:14"/>
    <x v="3864"/>
    <b v="0"/>
    <n v="182"/>
    <b v="1"/>
    <s v="film &amp; video/television"/>
    <n v="1.2E-2"/>
    <n v="0.32967032967032966"/>
    <x v="0"/>
    <s v="television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29T21:30:00"/>
    <x v="3865"/>
    <b v="0"/>
    <n v="182"/>
    <b v="1"/>
    <s v="film &amp; video/television"/>
    <n v="0.26937422295897223"/>
    <n v="3.5714285714285716"/>
    <x v="0"/>
    <s v="television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2T19:29:00"/>
    <x v="3866"/>
    <b v="0"/>
    <n v="182"/>
    <b v="1"/>
    <s v="film &amp; video/television"/>
    <n v="5.4999999999999997E-3"/>
    <n v="6.043956043956044E-2"/>
    <x v="0"/>
    <s v="television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1:32:19"/>
    <x v="3867"/>
    <b v="0"/>
    <n v="182"/>
    <b v="1"/>
    <s v="film &amp; video/television"/>
    <n v="0.1255"/>
    <n v="1.3791208791208791"/>
    <x v="0"/>
    <s v="television"/>
  </r>
  <r>
    <n v="3868"/>
    <s v="1000 words (Canceled)"/>
    <s v="New collection of music by Scott Evan Davis!"/>
    <n v="5000"/>
    <n v="10"/>
    <x v="1"/>
    <s v="GB"/>
    <s v="GBP"/>
    <n v="1410191405"/>
    <n v="1408031405"/>
    <d v="2014-09-08T07:50:05"/>
    <x v="3868"/>
    <b v="0"/>
    <n v="182"/>
    <b v="1"/>
    <s v="film &amp; video/television"/>
    <n v="2E-3"/>
    <n v="5.4945054945054944E-2"/>
    <x v="0"/>
    <s v="television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3T19:11:00"/>
    <x v="3869"/>
    <b v="0"/>
    <n v="182"/>
    <b v="1"/>
    <s v="film &amp; video/television"/>
    <n v="3.44748684310884E-2"/>
    <n v="2.4835164835164836"/>
    <x v="0"/>
    <s v="television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2T20:07:58"/>
    <x v="3870"/>
    <b v="0"/>
    <n v="182"/>
    <b v="1"/>
    <s v="film &amp; video/television"/>
    <n v="0.15"/>
    <n v="8.2417582417582409"/>
    <x v="0"/>
    <s v="televisio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09:44:10"/>
    <x v="3871"/>
    <b v="0"/>
    <n v="182"/>
    <b v="1"/>
    <s v="film &amp; video/television"/>
    <n v="2.6666666666666668E-2"/>
    <n v="0.21978021978021978"/>
    <x v="0"/>
    <s v="televisio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3T19:29:56"/>
    <x v="3872"/>
    <b v="0"/>
    <n v="182"/>
    <b v="1"/>
    <s v="film &amp; video/television"/>
    <n v="0"/>
    <n v="0"/>
    <x v="0"/>
    <s v="televisio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08:42:15"/>
    <x v="3873"/>
    <b v="0"/>
    <n v="182"/>
    <b v="1"/>
    <s v="film &amp; video/television"/>
    <n v="0"/>
    <n v="0"/>
    <x v="0"/>
    <s v="television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3T17:00:00"/>
    <x v="3874"/>
    <b v="0"/>
    <n v="182"/>
    <b v="1"/>
    <s v="film &amp; video/television"/>
    <n v="0"/>
    <n v="0"/>
    <x v="0"/>
    <s v="televisio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02:00:00"/>
    <x v="3875"/>
    <b v="0"/>
    <n v="182"/>
    <b v="1"/>
    <s v="film &amp; video/television"/>
    <n v="0"/>
    <n v="0"/>
    <x v="0"/>
    <s v="television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06:58:48"/>
    <x v="3876"/>
    <b v="0"/>
    <n v="182"/>
    <b v="1"/>
    <s v="film &amp; video/television"/>
    <n v="0.52794871794871789"/>
    <n v="11.313186813186814"/>
    <x v="0"/>
    <s v="televisio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08:15:52"/>
    <x v="3877"/>
    <b v="0"/>
    <n v="182"/>
    <b v="1"/>
    <s v="film &amp; video/television"/>
    <n v="4.9639999999999997E-2"/>
    <n v="6.8186813186813184"/>
    <x v="0"/>
    <s v="televis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29T19:59:00"/>
    <x v="3878"/>
    <b v="0"/>
    <n v="182"/>
    <b v="1"/>
    <s v="film &amp; video/television"/>
    <n v="5.5555555555555556E-4"/>
    <n v="5.4945054945054944E-2"/>
    <x v="0"/>
    <s v="television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12:39:56"/>
    <x v="3879"/>
    <b v="0"/>
    <n v="182"/>
    <b v="1"/>
    <s v="film &amp; video/television"/>
    <n v="0"/>
    <n v="0"/>
    <x v="0"/>
    <s v="televis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15:00:00"/>
    <x v="3880"/>
    <b v="0"/>
    <n v="182"/>
    <b v="1"/>
    <s v="film &amp; video/television"/>
    <n v="0.13066666666666665"/>
    <n v="5.384615384615385"/>
    <x v="0"/>
    <s v="televisio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19T16:26:39"/>
    <x v="3881"/>
    <b v="0"/>
    <n v="182"/>
    <b v="1"/>
    <s v="film &amp; video/television"/>
    <n v="0.05"/>
    <n v="0.13736263736263737"/>
    <x v="0"/>
    <s v="televisio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15:03:00"/>
    <x v="3882"/>
    <b v="0"/>
    <n v="182"/>
    <b v="1"/>
    <s v="film &amp; video/television"/>
    <n v="0"/>
    <n v="0"/>
    <x v="0"/>
    <s v="televisio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06:27:49"/>
    <x v="3883"/>
    <b v="0"/>
    <n v="182"/>
    <b v="1"/>
    <s v="film &amp; video/television"/>
    <n v="0"/>
    <n v="0"/>
    <x v="0"/>
    <s v="television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09:59:52"/>
    <x v="3884"/>
    <b v="0"/>
    <n v="182"/>
    <b v="1"/>
    <s v="film &amp; video/television"/>
    <n v="0"/>
    <n v="0"/>
    <x v="0"/>
    <s v="television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14:49:51"/>
    <x v="3885"/>
    <b v="0"/>
    <n v="182"/>
    <b v="1"/>
    <s v="film &amp; video/television"/>
    <n v="0"/>
    <n v="0"/>
    <x v="0"/>
    <s v="television"/>
  </r>
  <r>
    <n v="3886"/>
    <s v="a (Canceled)"/>
    <n v="1"/>
    <n v="10000"/>
    <n v="0"/>
    <x v="1"/>
    <s v="AU"/>
    <s v="AUD"/>
    <n v="1418275702"/>
    <n v="1415683702"/>
    <d v="2014-12-10T21:28:22"/>
    <x v="3886"/>
    <b v="0"/>
    <n v="182"/>
    <b v="1"/>
    <s v="film &amp; video/television"/>
    <n v="0"/>
    <n v="0"/>
    <x v="0"/>
    <s v="televis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14:00:00"/>
    <x v="3887"/>
    <b v="0"/>
    <n v="182"/>
    <b v="1"/>
    <s v="film &amp; video/television"/>
    <n v="1.7500000000000002E-2"/>
    <n v="0.19230769230769232"/>
    <x v="0"/>
    <s v="television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05:05:58"/>
    <x v="3888"/>
    <b v="0"/>
    <n v="182"/>
    <b v="1"/>
    <s v="film &amp; video/television"/>
    <n v="0.27100000000000002"/>
    <n v="2.9780219780219781"/>
    <x v="0"/>
    <s v="televisio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15:26:00"/>
    <x v="3889"/>
    <b v="0"/>
    <n v="182"/>
    <b v="1"/>
    <s v="film &amp; video/television"/>
    <n v="1.4749999999999999E-2"/>
    <n v="0.64835164835164838"/>
    <x v="0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0:12:24"/>
    <x v="3890"/>
    <b v="0"/>
    <n v="182"/>
    <b v="1"/>
    <s v="film &amp; video/television"/>
    <n v="0.16826666666666668"/>
    <n v="13.868131868131869"/>
    <x v="0"/>
    <s v="television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2T20:59:00"/>
    <x v="3891"/>
    <b v="0"/>
    <n v="182"/>
    <b v="1"/>
    <s v="film &amp; video/television"/>
    <n v="0.32500000000000001"/>
    <n v="1.4285714285714286"/>
    <x v="0"/>
    <s v="television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3T23:00:00"/>
    <x v="3892"/>
    <b v="0"/>
    <n v="182"/>
    <b v="1"/>
    <s v="film &amp; video/television"/>
    <n v="0"/>
    <n v="0"/>
    <x v="0"/>
    <s v="television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6-30T22:00:00"/>
    <x v="3893"/>
    <b v="0"/>
    <n v="182"/>
    <b v="1"/>
    <s v="film &amp; video/television"/>
    <n v="0.2155"/>
    <n v="59.203296703296701"/>
    <x v="0"/>
    <s v="television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5T20:59:00"/>
    <x v="3894"/>
    <b v="0"/>
    <n v="182"/>
    <b v="1"/>
    <s v="film &amp; video/television"/>
    <n v="3.4666666666666665E-2"/>
    <n v="2.8571428571428572"/>
    <x v="0"/>
    <s v="television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7T22:00:18"/>
    <x v="3895"/>
    <b v="0"/>
    <n v="182"/>
    <b v="1"/>
    <s v="film &amp; video/television"/>
    <n v="0.05"/>
    <n v="0.27472527472527475"/>
    <x v="0"/>
    <s v="televisio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6T20:36:18"/>
    <x v="3896"/>
    <b v="0"/>
    <n v="182"/>
    <b v="1"/>
    <s v="film &amp; video/television"/>
    <n v="0.10625"/>
    <n v="0.93406593406593408"/>
    <x v="0"/>
    <s v="televis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12:58:03"/>
    <x v="3897"/>
    <b v="0"/>
    <n v="182"/>
    <b v="1"/>
    <s v="film &amp; video/television"/>
    <n v="0.17599999999999999"/>
    <n v="2.4175824175824174"/>
    <x v="0"/>
    <s v="televis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08:00:00"/>
    <x v="3898"/>
    <b v="0"/>
    <n v="182"/>
    <b v="1"/>
    <s v="film &amp; video/television"/>
    <n v="0.3256"/>
    <n v="4.4725274725274726"/>
    <x v="0"/>
    <s v="television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0:36:01"/>
    <x v="3899"/>
    <b v="0"/>
    <n v="182"/>
    <b v="1"/>
    <s v="film &amp; video/television"/>
    <n v="1.2500000000000001E-2"/>
    <n v="0.68681318681318682"/>
    <x v="0"/>
    <s v="television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0T18:13:11"/>
    <x v="3900"/>
    <b v="0"/>
    <n v="182"/>
    <b v="1"/>
    <s v="film &amp; video/television"/>
    <n v="5.3999999999999999E-2"/>
    <n v="0.74175824175824179"/>
    <x v="0"/>
    <s v="televisio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1:49:59"/>
    <x v="3901"/>
    <b v="0"/>
    <n v="182"/>
    <b v="1"/>
    <s v="film &amp; video/television"/>
    <n v="8.3333333333333332E-3"/>
    <n v="0.13736263736263737"/>
    <x v="0"/>
    <s v="television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04:14:02"/>
    <x v="3902"/>
    <b v="0"/>
    <n v="182"/>
    <b v="1"/>
    <s v="film &amp; video/television"/>
    <n v="0.48833333333333334"/>
    <n v="8.0494505494505493"/>
    <x v="0"/>
    <s v="television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1:38:00"/>
    <x v="3903"/>
    <b v="0"/>
    <n v="182"/>
    <b v="1"/>
    <s v="film &amp; video/television"/>
    <n v="0"/>
    <n v="0"/>
    <x v="0"/>
    <s v="television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4T21:04:00"/>
    <x v="3904"/>
    <b v="0"/>
    <n v="182"/>
    <b v="1"/>
    <s v="film &amp; video/television"/>
    <n v="2.9999999999999997E-4"/>
    <n v="1.6483516483516484E-2"/>
    <x v="0"/>
    <s v="televis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15:00:00"/>
    <x v="3905"/>
    <b v="0"/>
    <n v="182"/>
    <b v="1"/>
    <s v="film &amp; video/television"/>
    <n v="0.11533333333333333"/>
    <n v="0.9505494505494505"/>
    <x v="0"/>
    <s v="television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05:25:00"/>
    <x v="3906"/>
    <b v="0"/>
    <n v="182"/>
    <b v="1"/>
    <s v="film &amp; video/television"/>
    <n v="0.67333333333333334"/>
    <n v="5.5494505494505493"/>
    <x v="0"/>
    <s v="televis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12:08:00"/>
    <x v="3907"/>
    <b v="0"/>
    <n v="182"/>
    <b v="1"/>
    <s v="film &amp; video/television"/>
    <n v="0.153"/>
    <n v="0.84065934065934067"/>
    <x v="0"/>
    <s v="television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8T19:14:56"/>
    <x v="3908"/>
    <b v="0"/>
    <n v="182"/>
    <b v="1"/>
    <s v="film &amp; video/television"/>
    <n v="8.666666666666667E-2"/>
    <n v="0.35714285714285715"/>
    <x v="0"/>
    <s v="television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0:37:22"/>
    <x v="3909"/>
    <b v="0"/>
    <n v="182"/>
    <b v="1"/>
    <s v="film &amp; video/television"/>
    <n v="2.2499999999999998E-3"/>
    <n v="0.74175824175824179"/>
    <x v="0"/>
    <s v="television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0:09:57"/>
    <x v="3910"/>
    <b v="0"/>
    <n v="182"/>
    <b v="1"/>
    <s v="film &amp; video/television"/>
    <n v="3.0833333333333334E-2"/>
    <n v="1.0164835164835164"/>
    <x v="0"/>
    <s v="televis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12:29:37"/>
    <x v="3911"/>
    <b v="0"/>
    <n v="182"/>
    <b v="1"/>
    <s v="film &amp; video/television"/>
    <n v="0.37412499999999999"/>
    <n v="16.445054945054945"/>
    <x v="0"/>
    <s v="television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4T20:35:00"/>
    <x v="3912"/>
    <b v="0"/>
    <n v="182"/>
    <b v="1"/>
    <s v="film &amp; video/television"/>
    <n v="6.666666666666667E-5"/>
    <n v="5.4945054945054949E-3"/>
    <x v="0"/>
    <s v="television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29T22:04:09"/>
    <x v="3913"/>
    <b v="0"/>
    <n v="182"/>
    <b v="1"/>
    <s v="film &amp; video/television"/>
    <n v="0.1"/>
    <n v="5.4945054945054945"/>
    <x v="0"/>
    <s v="televis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14:59:00"/>
    <x v="3914"/>
    <b v="0"/>
    <n v="182"/>
    <b v="1"/>
    <s v="film &amp; video/television"/>
    <n v="0.36359999999999998"/>
    <n v="4.9945054945054945"/>
    <x v="0"/>
    <s v="television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15:38:29"/>
    <x v="3915"/>
    <b v="0"/>
    <n v="182"/>
    <b v="1"/>
    <s v="film &amp; video/television"/>
    <n v="3.3333333333333335E-3"/>
    <n v="2.7472527472527472E-2"/>
    <x v="0"/>
    <s v="television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03:19:12"/>
    <x v="3916"/>
    <b v="0"/>
    <n v="182"/>
    <b v="1"/>
    <s v="film &amp; video/television"/>
    <n v="0"/>
    <n v="0"/>
    <x v="0"/>
    <s v="television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04:39:21"/>
    <x v="3917"/>
    <b v="0"/>
    <n v="182"/>
    <b v="1"/>
    <s v="film &amp; video/television"/>
    <n v="2.8571428571428571E-3"/>
    <n v="5.4945054945054944E-2"/>
    <x v="0"/>
    <s v="television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08:00:00"/>
    <x v="3918"/>
    <b v="0"/>
    <n v="182"/>
    <b v="1"/>
    <s v="film &amp; video/television"/>
    <n v="2E-3"/>
    <n v="0.65934065934065933"/>
    <x v="0"/>
    <s v="television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7T16:00:00"/>
    <x v="3919"/>
    <b v="0"/>
    <n v="182"/>
    <b v="1"/>
    <s v="film &amp; video/television"/>
    <n v="1.7999999999999999E-2"/>
    <n v="0.49450549450549453"/>
    <x v="0"/>
    <s v="television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02:17:40"/>
    <x v="3920"/>
    <b v="0"/>
    <n v="182"/>
    <b v="1"/>
    <s v="film &amp; video/television"/>
    <n v="5.3999999999999999E-2"/>
    <n v="0.74175824175824179"/>
    <x v="0"/>
    <s v="television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0:00:00"/>
    <x v="3921"/>
    <b v="0"/>
    <n v="182"/>
    <b v="1"/>
    <s v="film &amp; video/television"/>
    <n v="0"/>
    <n v="0"/>
    <x v="0"/>
    <s v="televis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15:00:00"/>
    <x v="3922"/>
    <b v="0"/>
    <n v="182"/>
    <b v="1"/>
    <s v="film &amp; video/television"/>
    <n v="8.1333333333333327E-2"/>
    <n v="0.33516483516483514"/>
    <x v="0"/>
    <s v="televis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15:31:11"/>
    <x v="3923"/>
    <b v="0"/>
    <n v="182"/>
    <b v="1"/>
    <s v="film &amp; video/television"/>
    <n v="0.12034782608695652"/>
    <n v="7.604395604395604"/>
    <x v="0"/>
    <s v="television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15:02:02"/>
    <x v="3924"/>
    <b v="0"/>
    <n v="182"/>
    <b v="1"/>
    <s v="film &amp; video/television"/>
    <n v="0.15266666666666667"/>
    <n v="12.582417582417582"/>
    <x v="0"/>
    <s v="television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12:53:59"/>
    <x v="3925"/>
    <b v="0"/>
    <n v="182"/>
    <b v="1"/>
    <s v="film &amp; video/television"/>
    <n v="0.1"/>
    <n v="8.2417582417582416E-2"/>
    <x v="0"/>
    <s v="televisio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6T18:02:28"/>
    <x v="3926"/>
    <b v="0"/>
    <n v="182"/>
    <b v="1"/>
    <s v="film &amp; video/television"/>
    <n v="3.0000000000000001E-3"/>
    <n v="8.2417582417582416E-2"/>
    <x v="0"/>
    <s v="television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8T22:25:04"/>
    <x v="3927"/>
    <b v="0"/>
    <n v="182"/>
    <b v="1"/>
    <s v="film &amp; video/television"/>
    <n v="0.01"/>
    <n v="0.13736263736263737"/>
    <x v="0"/>
    <s v="television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5T20:59:00"/>
    <x v="3928"/>
    <b v="0"/>
    <n v="182"/>
    <b v="1"/>
    <s v="film &amp; video/television"/>
    <n v="0.13020000000000001"/>
    <n v="3.5769230769230771"/>
    <x v="0"/>
    <s v="televis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1:51:05"/>
    <x v="3929"/>
    <b v="0"/>
    <n v="182"/>
    <b v="1"/>
    <s v="film &amp; video/television"/>
    <n v="2.265E-2"/>
    <n v="2.4890109890109891"/>
    <x v="0"/>
    <s v="television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31T22:00:00"/>
    <x v="3930"/>
    <b v="0"/>
    <n v="182"/>
    <b v="1"/>
    <s v="film &amp; video/television"/>
    <n v="0"/>
    <n v="0"/>
    <x v="0"/>
    <s v="television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5T19:38:27"/>
    <x v="3931"/>
    <b v="0"/>
    <n v="182"/>
    <b v="1"/>
    <s v="film &amp; video/television"/>
    <n v="0"/>
    <n v="0"/>
    <x v="0"/>
    <s v="television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5T19:02:44"/>
    <x v="3932"/>
    <b v="0"/>
    <n v="182"/>
    <b v="1"/>
    <s v="film &amp; video/television"/>
    <n v="8.3333333333333331E-5"/>
    <n v="5.4945054945054949E-3"/>
    <x v="0"/>
    <s v="television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6T16:43:00"/>
    <x v="3933"/>
    <b v="0"/>
    <n v="182"/>
    <b v="1"/>
    <s v="film &amp; video/television"/>
    <n v="0.15742857142857142"/>
    <n v="6.0549450549450547"/>
    <x v="0"/>
    <s v="televisio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05:00:00"/>
    <x v="3934"/>
    <b v="0"/>
    <n v="182"/>
    <b v="1"/>
    <s v="film &amp; video/television"/>
    <n v="0.11"/>
    <n v="3.0219780219780219"/>
    <x v="0"/>
    <s v="television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07:45:46"/>
    <x v="3935"/>
    <b v="0"/>
    <n v="182"/>
    <b v="1"/>
    <s v="film &amp; video/television"/>
    <n v="0.43833333333333335"/>
    <n v="7.2252747252747254"/>
    <x v="0"/>
    <s v="television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30T23:18:40"/>
    <x v="3936"/>
    <b v="0"/>
    <n v="182"/>
    <b v="1"/>
    <s v="film &amp; video/television"/>
    <n v="0"/>
    <n v="0"/>
    <x v="0"/>
    <s v="television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07:09:20"/>
    <x v="3937"/>
    <b v="0"/>
    <n v="182"/>
    <b v="1"/>
    <s v="film &amp; video/television"/>
    <n v="0.86135181975736563"/>
    <n v="13.653846153846153"/>
    <x v="0"/>
    <s v="televisio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13:44:14"/>
    <x v="3938"/>
    <b v="0"/>
    <n v="182"/>
    <b v="1"/>
    <s v="film &amp; video/television"/>
    <n v="0.12196620583717357"/>
    <n v="2.1813186813186811"/>
    <x v="0"/>
    <s v="television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6T20:30:00"/>
    <x v="3939"/>
    <b v="0"/>
    <n v="182"/>
    <b v="1"/>
    <s v="film &amp; video/television"/>
    <n v="1E-3"/>
    <n v="2.7472527472527472E-2"/>
    <x v="0"/>
    <s v="television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03:49:11"/>
    <x v="3940"/>
    <b v="0"/>
    <n v="182"/>
    <b v="1"/>
    <s v="film &amp; video/television"/>
    <n v="2.2000000000000001E-3"/>
    <n v="6.043956043956044E-2"/>
    <x v="0"/>
    <s v="televis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4T17:00:00"/>
    <x v="3941"/>
    <b v="0"/>
    <n v="182"/>
    <b v="1"/>
    <s v="film &amp; video/television"/>
    <n v="9.0909090909090905E-3"/>
    <n v="0.27472527472527475"/>
    <x v="0"/>
    <s v="television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13:41:54"/>
    <x v="3942"/>
    <b v="0"/>
    <n v="182"/>
    <b v="1"/>
    <s v="film &amp; video/television"/>
    <n v="0"/>
    <n v="0"/>
    <x v="0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08:50:00"/>
    <x v="3943"/>
    <b v="0"/>
    <n v="182"/>
    <b v="1"/>
    <s v="film &amp; video/television"/>
    <n v="0.35639999999999999"/>
    <n v="9.791208791208792"/>
    <x v="0"/>
    <s v="television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07:54:35"/>
    <x v="3944"/>
    <b v="0"/>
    <n v="182"/>
    <b v="1"/>
    <s v="film &amp; video/television"/>
    <n v="0"/>
    <n v="0"/>
    <x v="0"/>
    <s v="televis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1:14:28"/>
    <x v="3945"/>
    <b v="0"/>
    <n v="182"/>
    <b v="1"/>
    <s v="film &amp; video/television"/>
    <n v="2.5000000000000001E-3"/>
    <n v="2.7472527472527472E-2"/>
    <x v="0"/>
    <s v="television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0:00:00"/>
    <x v="3946"/>
    <b v="0"/>
    <n v="182"/>
    <b v="1"/>
    <s v="film &amp; video/television"/>
    <n v="3.2500000000000001E-2"/>
    <n v="1.0714285714285714"/>
    <x v="0"/>
    <s v="televisio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1T19:25:44"/>
    <x v="3947"/>
    <b v="0"/>
    <n v="182"/>
    <b v="1"/>
    <s v="film &amp; video/television"/>
    <n v="3.3666666666666664E-2"/>
    <n v="0.55494505494505497"/>
    <x v="0"/>
    <s v="television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6T23:48:43"/>
    <x v="3948"/>
    <b v="0"/>
    <n v="182"/>
    <b v="1"/>
    <s v="film &amp; video/television"/>
    <n v="0"/>
    <n v="0"/>
    <x v="0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0T18:53:41"/>
    <x v="3949"/>
    <b v="0"/>
    <n v="182"/>
    <b v="1"/>
    <s v="film &amp; video/television"/>
    <n v="0.15770000000000001"/>
    <n v="8.6648351648351642"/>
    <x v="0"/>
    <s v="televisio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0:35:00"/>
    <x v="3950"/>
    <b v="0"/>
    <n v="182"/>
    <b v="1"/>
    <s v="film &amp; video/television"/>
    <n v="6.2500000000000003E-3"/>
    <n v="0.13736263736263737"/>
    <x v="0"/>
    <s v="television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0:49:02"/>
    <x v="3951"/>
    <b v="0"/>
    <n v="182"/>
    <b v="1"/>
    <s v="film &amp; video/television"/>
    <n v="5.0000000000000004E-6"/>
    <n v="5.4945054945054949E-3"/>
    <x v="0"/>
    <s v="televis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0:58:10"/>
    <x v="3952"/>
    <b v="0"/>
    <n v="182"/>
    <b v="1"/>
    <s v="film &amp; video/television"/>
    <n v="9.6153846153846159E-4"/>
    <n v="0.13736263736263737"/>
    <x v="0"/>
    <s v="television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15:29:00"/>
    <x v="3953"/>
    <b v="0"/>
    <n v="182"/>
    <b v="1"/>
    <s v="film &amp; video/television"/>
    <n v="0"/>
    <n v="0"/>
    <x v="0"/>
    <s v="televisio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07:37:44"/>
    <x v="3954"/>
    <b v="0"/>
    <n v="182"/>
    <b v="1"/>
    <s v="film &amp; video/television"/>
    <n v="0"/>
    <n v="0"/>
    <x v="0"/>
    <s v="television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13:22:21"/>
    <x v="3955"/>
    <b v="0"/>
    <n v="182"/>
    <b v="1"/>
    <s v="film &amp; video/television"/>
    <n v="0.24285714285714285"/>
    <n v="2.3351648351648353"/>
    <x v="0"/>
    <s v="television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4T16:20:00"/>
    <x v="3956"/>
    <b v="0"/>
    <n v="182"/>
    <b v="1"/>
    <s v="film &amp; video/television"/>
    <n v="0"/>
    <n v="0"/>
    <x v="0"/>
    <s v="television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15:25:54"/>
    <x v="3957"/>
    <b v="0"/>
    <n v="182"/>
    <b v="1"/>
    <s v="film &amp; video/television"/>
    <n v="2.5000000000000001E-4"/>
    <n v="3.8461538461538464E-2"/>
    <x v="0"/>
    <s v="television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06:00:00"/>
    <x v="3958"/>
    <b v="0"/>
    <n v="182"/>
    <b v="1"/>
    <s v="film &amp; video/television"/>
    <n v="0.32050000000000001"/>
    <n v="3.5219780219780219"/>
    <x v="0"/>
    <s v="televis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0:55:56"/>
    <x v="3959"/>
    <b v="0"/>
    <n v="182"/>
    <b v="1"/>
    <s v="film &amp; video/television"/>
    <n v="0.24333333333333335"/>
    <n v="1.6043956043956045"/>
    <x v="0"/>
    <s v="television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12:17:36"/>
    <x v="3960"/>
    <b v="0"/>
    <n v="182"/>
    <b v="1"/>
    <s v="film &amp; video/television"/>
    <n v="1.4999999999999999E-2"/>
    <n v="0.24725274725274726"/>
    <x v="0"/>
    <s v="television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13:23:30"/>
    <x v="3961"/>
    <b v="0"/>
    <n v="182"/>
    <b v="1"/>
    <s v="film &amp; video/television"/>
    <n v="4.1999999999999997E-3"/>
    <n v="0.11538461538461539"/>
    <x v="0"/>
    <s v="televis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06:54:54"/>
    <x v="3962"/>
    <b v="0"/>
    <n v="182"/>
    <b v="1"/>
    <s v="film &amp; video/television"/>
    <n v="3.214285714285714E-2"/>
    <n v="0.24725274725274726"/>
    <x v="0"/>
    <s v="television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7T20:41:57"/>
    <x v="3963"/>
    <b v="0"/>
    <n v="182"/>
    <b v="1"/>
    <s v="film &amp; video/television"/>
    <n v="0"/>
    <n v="0"/>
    <x v="0"/>
    <s v="television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08:19:46"/>
    <x v="3964"/>
    <b v="0"/>
    <n v="182"/>
    <b v="1"/>
    <s v="film &amp; video/television"/>
    <n v="6.3E-2"/>
    <n v="0.69230769230769229"/>
    <x v="0"/>
    <s v="televis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3T20:39:40"/>
    <x v="3965"/>
    <b v="0"/>
    <n v="182"/>
    <b v="1"/>
    <s v="film &amp; video/television"/>
    <n v="0.14249999999999999"/>
    <n v="1.5659340659340659"/>
    <x v="0"/>
    <s v="television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3T18:59:00"/>
    <x v="3966"/>
    <b v="0"/>
    <n v="182"/>
    <b v="1"/>
    <s v="film &amp; video/television"/>
    <n v="6.0000000000000001E-3"/>
    <n v="0.24725274725274726"/>
    <x v="0"/>
    <s v="televisio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5T22:58:27"/>
    <x v="3967"/>
    <b v="0"/>
    <n v="182"/>
    <b v="1"/>
    <s v="film &amp; video/television"/>
    <n v="0.2411764705882353"/>
    <n v="2.2527472527472527"/>
    <x v="0"/>
    <s v="television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1:34:33"/>
    <x v="3968"/>
    <b v="0"/>
    <n v="182"/>
    <b v="1"/>
    <s v="film &amp; video/television"/>
    <n v="0.10539999999999999"/>
    <n v="2.8956043956043955"/>
    <x v="0"/>
    <s v="television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8T19:55:00"/>
    <x v="3969"/>
    <b v="0"/>
    <n v="182"/>
    <b v="1"/>
    <s v="film &amp; video/television"/>
    <n v="7.4690265486725665E-2"/>
    <n v="1.1593406593406594"/>
    <x v="0"/>
    <s v="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12:43:31"/>
    <x v="3970"/>
    <b v="0"/>
    <n v="182"/>
    <b v="1"/>
    <s v="film &amp; video/television"/>
    <n v="7.3333333333333334E-4"/>
    <n v="6.043956043956044E-2"/>
    <x v="0"/>
    <s v="television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04:52:06"/>
    <x v="3971"/>
    <b v="0"/>
    <n v="182"/>
    <b v="1"/>
    <s v="film &amp; video/television"/>
    <n v="9.7142857142857135E-3"/>
    <n v="0.74725274725274726"/>
    <x v="0"/>
    <s v="televisio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5T17:37:14"/>
    <x v="3972"/>
    <b v="0"/>
    <n v="182"/>
    <b v="1"/>
    <s v="film &amp; video/television"/>
    <n v="0.21099999999999999"/>
    <n v="1.1593406593406594"/>
    <x v="0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8T20:00:00"/>
    <x v="3973"/>
    <b v="0"/>
    <n v="182"/>
    <b v="1"/>
    <s v="film &amp; video/television"/>
    <n v="0.78100000000000003"/>
    <n v="21.456043956043956"/>
    <x v="0"/>
    <s v="television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05:07:28"/>
    <x v="3974"/>
    <b v="0"/>
    <n v="182"/>
    <b v="1"/>
    <s v="film &amp; video/television"/>
    <n v="0.32"/>
    <n v="1.7582417582417582"/>
    <x v="0"/>
    <s v="television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12:48:18"/>
    <x v="3975"/>
    <b v="0"/>
    <n v="182"/>
    <b v="1"/>
    <s v="film &amp; video/television"/>
    <n v="0"/>
    <n v="0"/>
    <x v="0"/>
    <s v="televisio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31T23:00:00"/>
    <x v="3976"/>
    <b v="0"/>
    <n v="182"/>
    <b v="1"/>
    <s v="film &amp; video/television"/>
    <n v="0.47692307692307695"/>
    <n v="3.4065934065934065"/>
    <x v="0"/>
    <s v="television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0:55:32"/>
    <x v="3977"/>
    <b v="0"/>
    <n v="182"/>
    <b v="1"/>
    <s v="film &amp; video/television"/>
    <n v="1.4500000000000001E-2"/>
    <n v="7.1703296703296706"/>
    <x v="0"/>
    <s v="televisio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07:25:53"/>
    <x v="3978"/>
    <b v="0"/>
    <n v="182"/>
    <b v="1"/>
    <s v="film &amp; video/television"/>
    <n v="0.107"/>
    <n v="1.1758241758241759"/>
    <x v="0"/>
    <s v="televis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12:00:00"/>
    <x v="3979"/>
    <b v="0"/>
    <n v="182"/>
    <b v="1"/>
    <s v="film &amp; video/television"/>
    <n v="1.8333333333333333E-2"/>
    <n v="0.60439560439560436"/>
    <x v="0"/>
    <s v="television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06:22:27"/>
    <x v="3980"/>
    <b v="0"/>
    <n v="182"/>
    <b v="1"/>
    <s v="film &amp; video/television"/>
    <n v="0.18"/>
    <n v="2.4725274725274726"/>
    <x v="0"/>
    <s v="televisio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6T20:19:09"/>
    <x v="3981"/>
    <b v="0"/>
    <n v="182"/>
    <b v="1"/>
    <s v="film &amp; video/television"/>
    <n v="4.0833333333333333E-2"/>
    <n v="6.7307692307692308"/>
    <x v="0"/>
    <s v="television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1:26:20"/>
    <x v="3982"/>
    <b v="0"/>
    <n v="182"/>
    <b v="1"/>
    <s v="film &amp; video/television"/>
    <n v="0.2"/>
    <n v="0.93406593406593408"/>
    <x v="0"/>
    <s v="television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19T22:59:00"/>
    <x v="3983"/>
    <b v="0"/>
    <n v="182"/>
    <b v="1"/>
    <s v="film &amp; video/television"/>
    <n v="0.34802513464991025"/>
    <n v="21.302197802197803"/>
    <x v="0"/>
    <s v="television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7T16:00:00"/>
    <x v="3984"/>
    <b v="0"/>
    <n v="182"/>
    <b v="1"/>
    <s v="film &amp; video/television"/>
    <n v="6.3333333333333339E-2"/>
    <n v="0.52197802197802201"/>
    <x v="0"/>
    <s v="television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13:05:00"/>
    <x v="3985"/>
    <b v="0"/>
    <n v="182"/>
    <b v="1"/>
    <s v="film &amp; video/television"/>
    <n v="0.32050000000000001"/>
    <n v="3.5219780219780219"/>
    <x v="0"/>
    <s v="televisio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05:04:00"/>
    <x v="3986"/>
    <b v="0"/>
    <n v="182"/>
    <b v="1"/>
    <s v="film &amp; video/television"/>
    <n v="9.7600000000000006E-2"/>
    <n v="2.6813186813186811"/>
    <x v="0"/>
    <s v="television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14:11:30"/>
    <x v="3987"/>
    <b v="0"/>
    <n v="182"/>
    <b v="1"/>
    <s v="film &amp; video/television"/>
    <n v="0.3775"/>
    <n v="0.82967032967032972"/>
    <x v="0"/>
    <s v="television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8T17:56:53"/>
    <x v="3988"/>
    <b v="0"/>
    <n v="182"/>
    <b v="1"/>
    <s v="film &amp; video/television"/>
    <n v="2.1333333333333333E-2"/>
    <n v="0.17582417582417584"/>
    <x v="0"/>
    <s v="television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0:59:41"/>
    <x v="3989"/>
    <b v="0"/>
    <n v="182"/>
    <b v="1"/>
    <s v="film &amp; video/television"/>
    <n v="0"/>
    <n v="0"/>
    <x v="0"/>
    <s v="television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08:08:13"/>
    <x v="3990"/>
    <b v="0"/>
    <n v="182"/>
    <b v="1"/>
    <s v="film &amp; video/television"/>
    <n v="4.1818181818181817E-2"/>
    <n v="0.37912087912087911"/>
    <x v="0"/>
    <s v="television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07:28:02"/>
    <x v="3991"/>
    <b v="0"/>
    <n v="182"/>
    <b v="1"/>
    <s v="film &amp; video/television"/>
    <n v="0.2"/>
    <n v="0.5494505494505495"/>
    <x v="0"/>
    <s v="television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15:34:19"/>
    <x v="3992"/>
    <b v="0"/>
    <n v="182"/>
    <b v="1"/>
    <s v="film &amp; video/television"/>
    <n v="5.4100000000000002E-2"/>
    <n v="2.9725274725274726"/>
    <x v="0"/>
    <s v="television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12:45:12"/>
    <x v="3993"/>
    <b v="0"/>
    <n v="182"/>
    <b v="1"/>
    <s v="film &amp; video/television"/>
    <n v="6.0000000000000002E-5"/>
    <n v="1.6483516483516484E-2"/>
    <x v="0"/>
    <s v="television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1:21:30"/>
    <x v="3994"/>
    <b v="0"/>
    <n v="182"/>
    <b v="1"/>
    <s v="film &amp; video/television"/>
    <n v="2.5000000000000001E-3"/>
    <n v="2.7472527472527472E-2"/>
    <x v="0"/>
    <s v="televis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03:27:00"/>
    <x v="3995"/>
    <b v="0"/>
    <n v="182"/>
    <b v="1"/>
    <s v="film &amp; video/television"/>
    <n v="0.35"/>
    <n v="0.38461538461538464"/>
    <x v="0"/>
    <s v="televisio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08:04:00"/>
    <x v="3996"/>
    <b v="0"/>
    <n v="182"/>
    <b v="1"/>
    <s v="film &amp; video/television"/>
    <n v="0.16566666666666666"/>
    <n v="2.7307692307692308"/>
    <x v="0"/>
    <s v="television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0:23:41"/>
    <x v="3997"/>
    <b v="0"/>
    <n v="182"/>
    <b v="1"/>
    <s v="film &amp; video/television"/>
    <n v="0"/>
    <n v="0"/>
    <x v="0"/>
    <s v="television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14:07:06"/>
    <x v="3998"/>
    <b v="0"/>
    <n v="182"/>
    <b v="1"/>
    <s v="film &amp; video/television"/>
    <n v="0.57199999999999995"/>
    <n v="3.9285714285714284"/>
    <x v="0"/>
    <s v="televis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1:51:49"/>
    <x v="3999"/>
    <b v="0"/>
    <n v="182"/>
    <b v="1"/>
    <s v="film &amp; video/television"/>
    <n v="0.16514285714285715"/>
    <n v="6.3516483516483513"/>
    <x v="0"/>
    <s v="television"/>
  </r>
  <r>
    <n v="4000"/>
    <s v="The Escorts"/>
    <s v="An Enticing Trip into the World of Assisted Dying"/>
    <n v="8000"/>
    <n v="10"/>
    <x v="2"/>
    <s v="US"/>
    <s v="USD"/>
    <n v="1462631358"/>
    <n v="1457450958"/>
    <d v="2016-05-07T06:29:18"/>
    <x v="4000"/>
    <b v="0"/>
    <n v="182"/>
    <b v="1"/>
    <s v="film &amp; video/television"/>
    <n v="1.25E-3"/>
    <n v="5.4945054945054944E-2"/>
    <x v="0"/>
    <s v="television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1:00:00"/>
    <x v="4001"/>
    <b v="0"/>
    <n v="182"/>
    <b v="1"/>
    <s v="film &amp; video/television"/>
    <n v="0.3775"/>
    <n v="2.4890109890109891"/>
    <x v="0"/>
    <s v="television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6T17:02:41"/>
    <x v="4002"/>
    <b v="0"/>
    <n v="182"/>
    <b v="1"/>
    <s v="film &amp; video/television"/>
    <n v="1.84E-2"/>
    <n v="0.12637362637362637"/>
    <x v="0"/>
    <s v="television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06:05:47"/>
    <x v="4003"/>
    <b v="0"/>
    <n v="182"/>
    <b v="1"/>
    <s v="film &amp; video/television"/>
    <n v="0.10050000000000001"/>
    <n v="1.1043956043956045"/>
    <x v="0"/>
    <s v="television"/>
  </r>
  <r>
    <n v="4004"/>
    <s v="South Florida Tours"/>
    <s v="Help Launch The Queen Into South Florida!"/>
    <n v="500"/>
    <n v="1"/>
    <x v="2"/>
    <s v="US"/>
    <s v="USD"/>
    <n v="1412740457"/>
    <n v="1410148457"/>
    <d v="2014-10-07T19:54:17"/>
    <x v="4004"/>
    <b v="0"/>
    <n v="182"/>
    <b v="1"/>
    <s v="film &amp; video/television"/>
    <n v="2E-3"/>
    <n v="5.4945054945054949E-3"/>
    <x v="0"/>
    <s v="television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1:23:05"/>
    <x v="4005"/>
    <b v="0"/>
    <n v="182"/>
    <b v="1"/>
    <s v="film &amp; video/television"/>
    <n v="1.3333333333333334E-2"/>
    <n v="0.21978021978021978"/>
    <x v="0"/>
    <s v="televis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0:33:07"/>
    <x v="4006"/>
    <b v="0"/>
    <n v="182"/>
    <b v="1"/>
    <s v="film &amp; video/television"/>
    <n v="6.666666666666667E-5"/>
    <n v="1.098901098901099E-2"/>
    <x v="0"/>
    <s v="televisio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08:28:00"/>
    <x v="4007"/>
    <b v="0"/>
    <n v="182"/>
    <b v="1"/>
    <s v="film &amp; video/television"/>
    <n v="2.5000000000000001E-3"/>
    <n v="2.7472527472527472E-2"/>
    <x v="0"/>
    <s v="television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15:08:27"/>
    <x v="4008"/>
    <b v="0"/>
    <n v="182"/>
    <b v="1"/>
    <s v="film &amp; video/television"/>
    <n v="0.06"/>
    <n v="0.32967032967032966"/>
    <x v="0"/>
    <s v="televisio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08:49:20"/>
    <x v="4009"/>
    <b v="0"/>
    <n v="182"/>
    <b v="1"/>
    <s v="film &amp; video/television"/>
    <n v="3.8860103626943004E-2"/>
    <n v="0.41208791208791207"/>
    <x v="0"/>
    <s v="television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0:29:26"/>
    <x v="4010"/>
    <b v="0"/>
    <n v="182"/>
    <b v="1"/>
    <s v="film &amp; video/television"/>
    <n v="0.24194444444444443"/>
    <n v="9.5714285714285712"/>
    <x v="0"/>
    <s v="television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05:04:38"/>
    <x v="4011"/>
    <b v="0"/>
    <n v="182"/>
    <b v="1"/>
    <s v="film &amp; video/television"/>
    <n v="7.5999999999999998E-2"/>
    <n v="0.1043956043956044"/>
    <x v="0"/>
    <s v="television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05:04:09"/>
    <x v="4012"/>
    <b v="0"/>
    <n v="182"/>
    <b v="1"/>
    <s v="film &amp; video/television"/>
    <n v="0"/>
    <n v="0"/>
    <x v="0"/>
    <s v="television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5T23:13:43"/>
    <x v="4013"/>
    <b v="0"/>
    <n v="182"/>
    <b v="1"/>
    <s v="film &amp; video/television"/>
    <n v="1.2999999999999999E-2"/>
    <n v="0.14285714285714285"/>
    <x v="0"/>
    <s v="televisio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4T21:54:29"/>
    <x v="4014"/>
    <b v="0"/>
    <n v="182"/>
    <b v="1"/>
    <s v="film &amp; video/television"/>
    <n v="0"/>
    <n v="0"/>
    <x v="0"/>
    <s v="television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0:44:23"/>
    <x v="4015"/>
    <b v="0"/>
    <n v="182"/>
    <b v="1"/>
    <s v="film &amp; video/television"/>
    <n v="1.4285714285714287E-4"/>
    <n v="5.4945054945054949E-3"/>
    <x v="0"/>
    <s v="televisio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12:56:40"/>
    <x v="4016"/>
    <b v="0"/>
    <n v="182"/>
    <b v="1"/>
    <s v="film &amp; video/television"/>
    <n v="0.14000000000000001"/>
    <n v="0.38461538461538464"/>
    <x v="0"/>
    <s v="televis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08:07:54"/>
    <x v="4017"/>
    <b v="0"/>
    <n v="182"/>
    <b v="1"/>
    <s v="film &amp; video/television"/>
    <n v="1.0500000000000001E-2"/>
    <n v="0.57692307692307687"/>
    <x v="0"/>
    <s v="television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13:51:48"/>
    <x v="4018"/>
    <b v="0"/>
    <n v="182"/>
    <b v="1"/>
    <s v="film &amp; video/television"/>
    <n v="8.666666666666667E-2"/>
    <n v="0.7142857142857143"/>
    <x v="0"/>
    <s v="television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08:28:00"/>
    <x v="4019"/>
    <b v="0"/>
    <n v="182"/>
    <b v="1"/>
    <s v="film &amp; video/television"/>
    <n v="8.2857142857142851E-3"/>
    <n v="0.15934065934065933"/>
    <x v="0"/>
    <s v="television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3T19:34:59"/>
    <x v="4020"/>
    <b v="0"/>
    <n v="182"/>
    <b v="1"/>
    <s v="film &amp; video/television"/>
    <n v="0.16666666666666666"/>
    <n v="0.5494505494505495"/>
    <x v="0"/>
    <s v="television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13:52:38"/>
    <x v="4021"/>
    <b v="0"/>
    <n v="182"/>
    <b v="1"/>
    <s v="film &amp; video/television"/>
    <n v="8.3333333333333332E-3"/>
    <n v="0.68681318681318682"/>
    <x v="0"/>
    <s v="television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1-31T18:54:00"/>
    <x v="4022"/>
    <b v="0"/>
    <n v="182"/>
    <b v="1"/>
    <s v="film &amp; video/television"/>
    <n v="0.69561111111111107"/>
    <n v="68.796703296703299"/>
    <x v="0"/>
    <s v="television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14:59:23"/>
    <x v="4023"/>
    <b v="0"/>
    <n v="182"/>
    <b v="1"/>
    <s v="film &amp; video/television"/>
    <n v="0"/>
    <n v="0"/>
    <x v="0"/>
    <s v="television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08:04:57"/>
    <x v="4024"/>
    <b v="0"/>
    <n v="182"/>
    <b v="1"/>
    <s v="film &amp; video/television"/>
    <n v="1.2500000000000001E-2"/>
    <n v="5.4945054945054944E-2"/>
    <x v="0"/>
    <s v="televis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5T21:42:16"/>
    <x v="4025"/>
    <b v="0"/>
    <n v="182"/>
    <b v="1"/>
    <s v="film &amp; video/television"/>
    <n v="0.05"/>
    <n v="1.3736263736263736"/>
    <x v="0"/>
    <s v="television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08:43:59"/>
    <x v="4026"/>
    <b v="0"/>
    <n v="182"/>
    <b v="1"/>
    <s v="film &amp; video/television"/>
    <n v="0"/>
    <n v="0"/>
    <x v="0"/>
    <s v="televis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2T17:00:00"/>
    <x v="4027"/>
    <b v="0"/>
    <n v="182"/>
    <b v="1"/>
    <s v="film &amp; video/television"/>
    <n v="7.166666666666667E-2"/>
    <n v="1.1813186813186813"/>
    <x v="0"/>
    <s v="television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14:31:40"/>
    <x v="4028"/>
    <b v="0"/>
    <n v="182"/>
    <b v="1"/>
    <s v="film &amp; video/television"/>
    <n v="0.28050000000000003"/>
    <n v="3.0824175824175826"/>
    <x v="0"/>
    <s v="television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3T16:36:10"/>
    <x v="4029"/>
    <b v="0"/>
    <n v="182"/>
    <b v="1"/>
    <s v="film &amp; video/television"/>
    <n v="0"/>
    <n v="0"/>
    <x v="0"/>
    <s v="television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0:49:00"/>
    <x v="4030"/>
    <b v="0"/>
    <n v="182"/>
    <b v="1"/>
    <s v="film &amp; video/television"/>
    <n v="0.16"/>
    <n v="2.197802197802198"/>
    <x v="0"/>
    <s v="televisio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07:02:44"/>
    <x v="4031"/>
    <b v="0"/>
    <n v="182"/>
    <b v="1"/>
    <s v="film &amp; video/television"/>
    <n v="0"/>
    <n v="0"/>
    <x v="0"/>
    <s v="televis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12:25:16"/>
    <x v="4032"/>
    <b v="0"/>
    <n v="182"/>
    <b v="1"/>
    <s v="film &amp; video/television"/>
    <n v="6.8287037037037035E-2"/>
    <n v="2.2692307692307692"/>
    <x v="0"/>
    <s v="television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1:00:00"/>
    <x v="4033"/>
    <b v="0"/>
    <n v="182"/>
    <b v="1"/>
    <s v="film &amp; video/television"/>
    <n v="0.25698702928870293"/>
    <n v="33.747197802197803"/>
    <x v="0"/>
    <s v="television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13:44:10"/>
    <x v="4034"/>
    <b v="0"/>
    <n v="182"/>
    <b v="1"/>
    <s v="film &amp; video/television"/>
    <n v="1.4814814814814815E-2"/>
    <n v="1.098901098901099"/>
    <x v="0"/>
    <s v="television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13:11:27"/>
    <x v="4035"/>
    <b v="0"/>
    <n v="182"/>
    <b v="1"/>
    <s v="film &amp; video/television"/>
    <n v="0.36849999999999999"/>
    <n v="20.247252747252748"/>
    <x v="0"/>
    <s v="televis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14:30:00"/>
    <x v="4036"/>
    <b v="0"/>
    <n v="182"/>
    <b v="1"/>
    <s v="film &amp; video/television"/>
    <n v="0.47049999999999997"/>
    <n v="15.510989010989011"/>
    <x v="0"/>
    <s v="televisio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06:25:00"/>
    <x v="4037"/>
    <b v="0"/>
    <n v="182"/>
    <b v="1"/>
    <s v="film &amp; video/television"/>
    <n v="0.11428571428571428"/>
    <n v="0.43956043956043955"/>
    <x v="0"/>
    <s v="television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1:10:10"/>
    <x v="4038"/>
    <b v="0"/>
    <n v="182"/>
    <b v="1"/>
    <s v="film &amp; video/television"/>
    <n v="0.12039999999999999"/>
    <n v="1.6538461538461537"/>
    <x v="0"/>
    <s v="television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1-30T21:59:00"/>
    <x v="4039"/>
    <b v="0"/>
    <n v="182"/>
    <b v="1"/>
    <s v="film &amp; video/television"/>
    <n v="0.6"/>
    <n v="1.6483516483516483"/>
    <x v="0"/>
    <s v="television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7T19:00:00"/>
    <x v="4040"/>
    <b v="0"/>
    <n v="182"/>
    <b v="1"/>
    <s v="film &amp; video/television"/>
    <n v="0.3125"/>
    <n v="13.736263736263735"/>
    <x v="0"/>
    <s v="television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03:22:34"/>
    <x v="4041"/>
    <b v="0"/>
    <n v="182"/>
    <b v="1"/>
    <s v="film &amp; video/television"/>
    <n v="4.1999999999999997E-3"/>
    <n v="0.11538461538461539"/>
    <x v="0"/>
    <s v="television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1:16:00"/>
    <x v="4042"/>
    <b v="0"/>
    <n v="182"/>
    <b v="1"/>
    <s v="film &amp; video/television"/>
    <n v="2.0999999999999999E-3"/>
    <n v="0.11538461538461539"/>
    <x v="0"/>
    <s v="television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14:58:45"/>
    <x v="4043"/>
    <b v="0"/>
    <n v="182"/>
    <b v="1"/>
    <s v="film &amp; video/television"/>
    <n v="0"/>
    <n v="0"/>
    <x v="0"/>
    <s v="television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09T21:00:00"/>
    <x v="4044"/>
    <b v="0"/>
    <n v="182"/>
    <b v="1"/>
    <s v="film &amp; video/television"/>
    <n v="0.375"/>
    <n v="1.2362637362637363"/>
    <x v="0"/>
    <s v="television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0T20:49:49"/>
    <x v="4045"/>
    <b v="0"/>
    <n v="182"/>
    <b v="1"/>
    <s v="film &amp; video/television"/>
    <n v="2.0000000000000001E-4"/>
    <n v="5.4945054945054949E-3"/>
    <x v="0"/>
    <s v="televis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07:36:50"/>
    <x v="4046"/>
    <b v="0"/>
    <n v="182"/>
    <b v="1"/>
    <s v="film &amp; video/television"/>
    <n v="8.2142857142857142E-2"/>
    <n v="2.5274725274725274"/>
    <x v="0"/>
    <s v="television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0T17:00:00"/>
    <x v="4047"/>
    <b v="0"/>
    <n v="182"/>
    <b v="1"/>
    <s v="film &amp; video/television"/>
    <n v="2.1999999999999999E-2"/>
    <n v="0.60439560439560436"/>
    <x v="0"/>
    <s v="television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03:13:07"/>
    <x v="4048"/>
    <b v="0"/>
    <n v="182"/>
    <b v="1"/>
    <s v="film &amp; video/television"/>
    <n v="0.17652941176470588"/>
    <n v="16.489010989010989"/>
    <x v="0"/>
    <s v="televis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15:00:15"/>
    <x v="4049"/>
    <b v="0"/>
    <n v="182"/>
    <b v="1"/>
    <s v="film &amp; video/television"/>
    <n v="8.0000000000000004E-4"/>
    <n v="8.7912087912087919E-2"/>
    <x v="0"/>
    <s v="televisio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07:16:31"/>
    <x v="4050"/>
    <b v="0"/>
    <n v="182"/>
    <b v="1"/>
    <s v="film &amp; video/television"/>
    <n v="6.6666666666666664E-4"/>
    <n v="5.4945054945054949E-3"/>
    <x v="0"/>
    <s v="television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8T22:53:00"/>
    <x v="4051"/>
    <b v="0"/>
    <n v="182"/>
    <b v="1"/>
    <s v="film &amp; video/television"/>
    <n v="0"/>
    <n v="0"/>
    <x v="0"/>
    <s v="television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13:05:16"/>
    <x v="4052"/>
    <b v="0"/>
    <n v="182"/>
    <b v="1"/>
    <s v="film &amp; video/television"/>
    <n v="0.37533333333333335"/>
    <n v="6.186813186813187"/>
    <x v="0"/>
    <s v="television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12:00:00"/>
    <x v="4053"/>
    <b v="0"/>
    <n v="182"/>
    <b v="1"/>
    <s v="film &amp; video/television"/>
    <n v="0.22"/>
    <n v="0.60439560439560436"/>
    <x v="0"/>
    <s v="television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9-30T20:00:00"/>
    <x v="4054"/>
    <b v="0"/>
    <n v="182"/>
    <b v="1"/>
    <s v="film &amp; video/television"/>
    <n v="0"/>
    <n v="0"/>
    <x v="0"/>
    <s v="televis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07:33:51"/>
    <x v="4055"/>
    <b v="0"/>
    <n v="182"/>
    <b v="1"/>
    <s v="film &amp; video/television"/>
    <n v="0.1762"/>
    <n v="4.8406593406593403"/>
    <x v="0"/>
    <s v="television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1:59:00"/>
    <x v="4056"/>
    <b v="0"/>
    <n v="182"/>
    <b v="1"/>
    <s v="film &amp; video/television"/>
    <n v="0.53"/>
    <n v="4.3681318681318677"/>
    <x v="0"/>
    <s v="televisio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15:00:00"/>
    <x v="4057"/>
    <b v="0"/>
    <n v="182"/>
    <b v="1"/>
    <s v="film &amp; video/television"/>
    <n v="0.22142857142857142"/>
    <n v="4.2582417582417582"/>
    <x v="0"/>
    <s v="television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31T19:59:00"/>
    <x v="4058"/>
    <b v="0"/>
    <n v="182"/>
    <b v="1"/>
    <s v="film &amp; video/television"/>
    <n v="2.5333333333333333E-2"/>
    <n v="0.52197802197802201"/>
    <x v="0"/>
    <s v="television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5T19:00:00"/>
    <x v="4059"/>
    <b v="0"/>
    <n v="182"/>
    <b v="1"/>
    <s v="film &amp; video/television"/>
    <n v="2.5000000000000001E-2"/>
    <n v="1.3736263736263736"/>
    <x v="0"/>
    <s v="television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08:00:00"/>
    <x v="4060"/>
    <b v="0"/>
    <n v="182"/>
    <b v="1"/>
    <s v="film &amp; video/television"/>
    <n v="2.8500000000000001E-2"/>
    <n v="1.5659340659340659"/>
    <x v="0"/>
    <s v="television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0T18:23:43"/>
    <x v="4061"/>
    <b v="0"/>
    <n v="182"/>
    <b v="1"/>
    <s v="film &amp; video/television"/>
    <n v="0"/>
    <n v="0"/>
    <x v="0"/>
    <s v="televis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09:44:28"/>
    <x v="4062"/>
    <b v="0"/>
    <n v="182"/>
    <b v="1"/>
    <s v="film &amp; video/television"/>
    <n v="2.4500000000000001E-2"/>
    <n v="2.6923076923076925"/>
    <x v="0"/>
    <s v="televisio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08:21:24"/>
    <x v="4063"/>
    <b v="0"/>
    <n v="182"/>
    <b v="1"/>
    <s v="film &amp; video/television"/>
    <n v="1.4210526315789474E-2"/>
    <n v="0.74175824175824179"/>
    <x v="0"/>
    <s v="televis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06:07:06"/>
    <x v="4064"/>
    <b v="0"/>
    <n v="182"/>
    <b v="1"/>
    <s v="film &amp; video/television"/>
    <n v="0.1925"/>
    <n v="2.1153846153846154"/>
    <x v="0"/>
    <s v="television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14:50:11"/>
    <x v="4065"/>
    <b v="0"/>
    <n v="182"/>
    <b v="1"/>
    <s v="film &amp; video/television"/>
    <n v="6.7499999999999999E-3"/>
    <n v="0.14835164835164835"/>
    <x v="0"/>
    <s v="television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8T16:56:28"/>
    <x v="4066"/>
    <b v="0"/>
    <n v="182"/>
    <b v="1"/>
    <s v="film &amp; video/television"/>
    <n v="1.6666666666666668E-3"/>
    <n v="0.13736263736263737"/>
    <x v="0"/>
    <s v="television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7T18:49:10"/>
    <x v="4067"/>
    <b v="0"/>
    <n v="182"/>
    <b v="1"/>
    <s v="film &amp; video/television"/>
    <n v="0.60899999999999999"/>
    <n v="16.73076923076923"/>
    <x v="0"/>
    <s v="television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15:05:00"/>
    <x v="4068"/>
    <b v="0"/>
    <n v="182"/>
    <b v="1"/>
    <s v="film &amp; video/television"/>
    <n v="0.01"/>
    <n v="0.19203296703296704"/>
    <x v="0"/>
    <s v="television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04:00:00"/>
    <x v="4069"/>
    <b v="0"/>
    <n v="182"/>
    <b v="1"/>
    <s v="film &amp; video/television"/>
    <n v="0.34399999999999997"/>
    <n v="2.3626373626373627"/>
    <x v="0"/>
    <s v="televisio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2-28T19:00:00"/>
    <x v="4070"/>
    <b v="0"/>
    <n v="182"/>
    <b v="1"/>
    <s v="film &amp; video/television"/>
    <n v="0.16500000000000001"/>
    <n v="0.90659340659340659"/>
    <x v="0"/>
    <s v="televisio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1:18:51"/>
    <x v="4071"/>
    <b v="0"/>
    <n v="182"/>
    <b v="1"/>
    <s v="film &amp; video/television"/>
    <n v="0"/>
    <n v="0"/>
    <x v="0"/>
    <s v="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0:35:11"/>
    <x v="4072"/>
    <b v="0"/>
    <n v="182"/>
    <b v="1"/>
    <s v="film &amp; video/television"/>
    <n v="4.0000000000000001E-3"/>
    <n v="2.197802197802198E-2"/>
    <x v="0"/>
    <s v="televisio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8T20:00:00"/>
    <x v="4073"/>
    <b v="0"/>
    <n v="182"/>
    <b v="1"/>
    <s v="film &amp; video/television"/>
    <n v="1.0571428571428572E-2"/>
    <n v="0.2032967032967033"/>
    <x v="0"/>
    <s v="television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06:16:15"/>
    <x v="4074"/>
    <b v="0"/>
    <n v="182"/>
    <b v="1"/>
    <s v="film &amp; video/television"/>
    <n v="0.26727272727272727"/>
    <n v="4.0384615384615383"/>
    <x v="0"/>
    <s v="televis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09:28:00"/>
    <x v="4075"/>
    <b v="0"/>
    <n v="182"/>
    <b v="1"/>
    <s v="film &amp; video/television"/>
    <n v="0.28799999999999998"/>
    <n v="3.1648351648351647"/>
    <x v="0"/>
    <s v="television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1:51:00"/>
    <x v="4076"/>
    <b v="0"/>
    <n v="182"/>
    <b v="1"/>
    <s v="film &amp; video/television"/>
    <n v="0"/>
    <n v="0"/>
    <x v="0"/>
    <s v="televis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09:03:14"/>
    <x v="4077"/>
    <b v="0"/>
    <n v="182"/>
    <b v="1"/>
    <s v="film &amp; video/television"/>
    <n v="8.8999999999999996E-2"/>
    <n v="7.3351648351648349"/>
    <x v="0"/>
    <s v="television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0:54:02"/>
    <x v="4078"/>
    <b v="0"/>
    <n v="182"/>
    <b v="1"/>
    <s v="film &amp; video/television"/>
    <n v="0"/>
    <n v="0"/>
    <x v="0"/>
    <s v="televisio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14:32:01"/>
    <x v="4079"/>
    <b v="0"/>
    <n v="182"/>
    <b v="1"/>
    <s v="film &amp; video/television"/>
    <n v="1.6666666666666668E-3"/>
    <n v="2.7472527472527472E-2"/>
    <x v="0"/>
    <s v="television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0:54:00"/>
    <x v="4080"/>
    <b v="0"/>
    <n v="182"/>
    <b v="1"/>
    <s v="film &amp; video/television"/>
    <n v="0"/>
    <n v="0"/>
    <x v="0"/>
    <s v="television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04:57:05"/>
    <x v="4081"/>
    <b v="0"/>
    <n v="182"/>
    <b v="1"/>
    <s v="film &amp; video/television"/>
    <n v="0.15737410071942445"/>
    <n v="1.9230769230769231"/>
    <x v="0"/>
    <s v="television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15:00:00"/>
    <x v="4082"/>
    <b v="0"/>
    <n v="182"/>
    <b v="1"/>
    <s v="film &amp; video/television"/>
    <n v="0.02"/>
    <n v="1.6483516483516484E-2"/>
    <x v="0"/>
    <s v="television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0:16:56"/>
    <x v="4083"/>
    <b v="0"/>
    <n v="182"/>
    <b v="1"/>
    <s v="film &amp; video/television"/>
    <n v="0.21685714285714286"/>
    <n v="4.1703296703296706"/>
    <x v="0"/>
    <s v="television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02:28:26"/>
    <x v="4084"/>
    <b v="0"/>
    <n v="182"/>
    <b v="1"/>
    <s v="film &amp; video/television"/>
    <n v="3.3333333333333335E-3"/>
    <n v="5.4945054945054944E-2"/>
    <x v="0"/>
    <s v="television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3T19:59:00"/>
    <x v="4085"/>
    <b v="0"/>
    <n v="182"/>
    <b v="1"/>
    <s v="film &amp; video/television"/>
    <n v="2.8571428571428571E-3"/>
    <n v="5.4945054945054944E-2"/>
    <x v="0"/>
    <s v="television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0T20:00:00"/>
    <x v="4086"/>
    <b v="0"/>
    <n v="182"/>
    <b v="1"/>
    <s v="film &amp; video/television"/>
    <n v="4.7E-2"/>
    <n v="0.25824175824175827"/>
    <x v="0"/>
    <s v="television"/>
  </r>
  <r>
    <n v="4087"/>
    <s v="Stage Production &quot;The Nail Shop&quot;"/>
    <s v="Comedy Stage Play"/>
    <n v="9600"/>
    <n v="0"/>
    <x v="2"/>
    <s v="US"/>
    <s v="USD"/>
    <n v="1468777786"/>
    <n v="1466185786"/>
    <d v="2016-07-17T09:49:46"/>
    <x v="4087"/>
    <b v="0"/>
    <n v="182"/>
    <b v="1"/>
    <s v="film &amp; video/television"/>
    <n v="0"/>
    <n v="0"/>
    <x v="0"/>
    <s v="televisio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02:26:00"/>
    <x v="4088"/>
    <b v="0"/>
    <n v="182"/>
    <b v="1"/>
    <s v="film &amp; video/television"/>
    <n v="0.108"/>
    <n v="1.1868131868131868"/>
    <x v="0"/>
    <s v="television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09:35:00"/>
    <x v="4089"/>
    <b v="0"/>
    <n v="182"/>
    <b v="1"/>
    <s v="film &amp; video/television"/>
    <n v="4.8000000000000001E-2"/>
    <n v="1.3186813186813187"/>
    <x v="0"/>
    <s v="television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07:00:00"/>
    <x v="4090"/>
    <b v="0"/>
    <n v="182"/>
    <b v="1"/>
    <s v="film &amp; video/television"/>
    <n v="3.2000000000000001E-2"/>
    <n v="0.17582417582417584"/>
    <x v="0"/>
    <s v="television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04:09:11"/>
    <x v="4091"/>
    <b v="0"/>
    <n v="182"/>
    <b v="1"/>
    <s v="film &amp; video/television"/>
    <n v="0.1275"/>
    <n v="1.1208791208791209"/>
    <x v="0"/>
    <s v="television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4T19:40:47"/>
    <x v="4092"/>
    <b v="0"/>
    <n v="182"/>
    <b v="1"/>
    <s v="film &amp; video/television"/>
    <n v="1.8181818181818181E-4"/>
    <n v="0.10989010989010989"/>
    <x v="0"/>
    <s v="televis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1:34:53"/>
    <x v="4093"/>
    <b v="0"/>
    <n v="182"/>
    <b v="1"/>
    <s v="film &amp; video/television"/>
    <n v="2.4E-2"/>
    <n v="0.32967032967032966"/>
    <x v="0"/>
    <s v="televisio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1T20:59:00"/>
    <x v="4094"/>
    <b v="0"/>
    <n v="182"/>
    <b v="1"/>
    <s v="film &amp; video/television"/>
    <n v="0.36499999999999999"/>
    <n v="4.0109890109890109"/>
    <x v="0"/>
    <s v="television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8T16:45:50"/>
    <x v="4095"/>
    <b v="0"/>
    <n v="182"/>
    <b v="1"/>
    <s v="film &amp; video/television"/>
    <n v="2.6666666666666668E-2"/>
    <n v="4.395604395604396"/>
    <x v="0"/>
    <s v="televis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0:51:00"/>
    <x v="4096"/>
    <b v="0"/>
    <n v="182"/>
    <b v="1"/>
    <s v="film &amp; video/television"/>
    <n v="0.11428571428571428"/>
    <n v="2.197802197802198"/>
    <x v="0"/>
    <s v="televisio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15:55:00"/>
    <x v="4097"/>
    <b v="0"/>
    <n v="182"/>
    <b v="1"/>
    <s v="film &amp; video/television"/>
    <n v="0"/>
    <n v="0"/>
    <x v="0"/>
    <s v="television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09:19:57"/>
    <x v="4098"/>
    <b v="0"/>
    <n v="182"/>
    <b v="1"/>
    <s v="film &amp; video/television"/>
    <n v="0"/>
    <n v="0"/>
    <x v="0"/>
    <s v="television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12:24:33"/>
    <x v="4099"/>
    <b v="0"/>
    <n v="182"/>
    <b v="1"/>
    <s v="film &amp; video/television"/>
    <n v="1.1111111111111112E-2"/>
    <n v="0.27472527472527475"/>
    <x v="0"/>
    <s v="television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4T18:59:50"/>
    <x v="4100"/>
    <b v="0"/>
    <n v="182"/>
    <b v="1"/>
    <s v="film &amp; video/television"/>
    <n v="0"/>
    <n v="0"/>
    <x v="0"/>
    <s v="televis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13:41:22"/>
    <x v="4101"/>
    <b v="0"/>
    <n v="182"/>
    <b v="1"/>
    <s v="film &amp; video/television"/>
    <n v="0"/>
    <n v="0"/>
    <x v="0"/>
    <s v="televis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12:21:13"/>
    <x v="4102"/>
    <b v="0"/>
    <n v="182"/>
    <b v="1"/>
    <s v="film &amp; video/television"/>
    <n v="0.27400000000000002"/>
    <n v="0.75274725274725274"/>
    <x v="0"/>
    <s v="television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0:32:00"/>
    <x v="4103"/>
    <b v="0"/>
    <n v="182"/>
    <b v="1"/>
    <s v="film &amp; video/television"/>
    <n v="0.1"/>
    <n v="0.5494505494505495"/>
    <x v="0"/>
    <s v="television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6T22:40:34"/>
    <x v="4104"/>
    <b v="0"/>
    <n v="182"/>
    <b v="1"/>
    <s v="film &amp; video/television"/>
    <n v="0.21366666666666667"/>
    <n v="3.5219780219780219"/>
    <x v="0"/>
    <s v="television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5T16:15:09"/>
    <x v="4105"/>
    <b v="0"/>
    <n v="182"/>
    <b v="1"/>
    <s v="film &amp; video/television"/>
    <n v="6.9696969696969702E-2"/>
    <n v="12.637362637362637"/>
    <x v="0"/>
    <s v="television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1T17:00:00"/>
    <x v="4106"/>
    <b v="0"/>
    <n v="182"/>
    <b v="1"/>
    <s v="film &amp; video/television"/>
    <n v="0.70599999999999996"/>
    <n v="19.395604395604394"/>
    <x v="0"/>
    <s v="television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14:00:01"/>
    <x v="4107"/>
    <b v="0"/>
    <n v="182"/>
    <b v="1"/>
    <s v="film &amp; video/television"/>
    <n v="2.0500000000000001E-2"/>
    <n v="0.22527472527472528"/>
    <x v="0"/>
    <s v="television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2T21:00:00"/>
    <x v="4108"/>
    <b v="0"/>
    <n v="182"/>
    <b v="1"/>
    <s v="film &amp; video/television"/>
    <n v="1.9666666666666666E-2"/>
    <n v="0.32417582417582419"/>
    <x v="0"/>
    <s v="television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05:56:44"/>
    <x v="4109"/>
    <b v="0"/>
    <n v="182"/>
    <b v="1"/>
    <s v="film &amp; video/television"/>
    <n v="0"/>
    <n v="0"/>
    <x v="0"/>
    <s v="television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07:02:31"/>
    <x v="4110"/>
    <b v="0"/>
    <n v="182"/>
    <b v="1"/>
    <s v="film &amp; video/television"/>
    <n v="0.28666666666666668"/>
    <n v="0.47252747252747251"/>
    <x v="0"/>
    <s v="television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3T19:15:40"/>
    <x v="4111"/>
    <b v="0"/>
    <n v="182"/>
    <b v="1"/>
    <s v="film &amp; video/television"/>
    <n v="3.1333333333333331E-2"/>
    <n v="0.51648351648351654"/>
    <x v="0"/>
    <s v="televis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7T16:00:00"/>
    <x v="4112"/>
    <b v="0"/>
    <n v="182"/>
    <b v="1"/>
    <s v="film &amp; video/television"/>
    <n v="4.0000000000000002E-4"/>
    <n v="5.4945054945054949E-3"/>
    <x v="0"/>
    <s v="televisio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7T22:34:00"/>
    <x v="4113"/>
    <b v="0"/>
    <n v="182"/>
    <b v="1"/>
    <s v="film &amp; video/television"/>
    <n v="2E-3"/>
    <n v="1.6483516483516484E-2"/>
    <x v="0"/>
    <s v="televis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AE3F-9713-4290-BE36-B13259CCDB1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33B09-CF2B-458F-B86D-D3DA09A4F75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5"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item="4" hier="-1"/>
  </pageFields>
  <dataFields count="1">
    <dataField name="Count of sub-category" fld="1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F8CA9-5E43-4949-B0B0-FA752A4369A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item="2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G18" sqref="G18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2" width="20.06640625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24.59765625" customWidth="1"/>
    <col min="18" max="18" width="18.265625" customWidth="1"/>
    <col min="19" max="20" width="14.73046875" customWidth="1"/>
  </cols>
  <sheetData>
    <row r="1" spans="1:20" x14ac:dyDescent="0.4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8295</v>
      </c>
      <c r="L1" s="2" t="s">
        <v>8294</v>
      </c>
      <c r="M1" s="2" t="s">
        <v>8261</v>
      </c>
      <c r="N1" s="2" t="s">
        <v>8262</v>
      </c>
      <c r="O1" s="2" t="s">
        <v>8263</v>
      </c>
      <c r="P1" s="2" t="s">
        <v>8264</v>
      </c>
      <c r="Q1" s="8" t="s">
        <v>8266</v>
      </c>
      <c r="R1" s="8" t="s">
        <v>8267</v>
      </c>
      <c r="S1" s="8" t="s">
        <v>8268</v>
      </c>
      <c r="T1" s="8" t="s">
        <v>8269</v>
      </c>
    </row>
    <row r="2" spans="1:20" ht="42.75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7">
        <f>(I2/86400)+25569+(-8/24)</f>
        <v>42207.791666666664</v>
      </c>
      <c r="L2" s="7">
        <f>(J2/86400)+25569+(-8/24)</f>
        <v>42176.673738425925</v>
      </c>
      <c r="M2" s="4" t="b">
        <v>0</v>
      </c>
      <c r="N2" s="4">
        <v>182</v>
      </c>
      <c r="O2" s="4" t="b">
        <v>1</v>
      </c>
      <c r="P2" s="4" t="s">
        <v>8265</v>
      </c>
      <c r="Q2" s="9">
        <f>E2/D2</f>
        <v>1.3685882352941177</v>
      </c>
      <c r="R2" s="10">
        <f>IFERROR(E2/N2, "Zero Backers")</f>
        <v>63.917582417582416</v>
      </c>
      <c r="S2" s="4" t="str">
        <f>LEFT(P2,FIND("/",P2)-1)</f>
        <v>film &amp; video</v>
      </c>
      <c r="T2" s="4" t="str">
        <f>RIGHT(P2,LEN(P2)-FIND("/",P2))</f>
        <v>television</v>
      </c>
    </row>
    <row r="3" spans="1:20" ht="28.5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7">
        <f t="shared" ref="K3:K66" si="0">(I3/86400)+25569+(-8/24)</f>
        <v>42796.267164351848</v>
      </c>
      <c r="L3" s="7">
        <f t="shared" ref="L3:L66" si="1">(J3/86400)+25569+(-8/24)</f>
        <v>42766.267164351848</v>
      </c>
      <c r="M3" s="4" t="b">
        <v>0</v>
      </c>
      <c r="N3" s="4">
        <v>182</v>
      </c>
      <c r="O3" s="4" t="b">
        <v>1</v>
      </c>
      <c r="P3" s="4" t="s">
        <v>8265</v>
      </c>
      <c r="Q3" s="9">
        <f t="shared" ref="Q3:Q66" si="2">E3/D3</f>
        <v>1.4260827250608272</v>
      </c>
      <c r="R3" s="10">
        <f t="shared" ref="R3:R66" si="3">IFERROR(E3/N3, "Zero Backers")</f>
        <v>80.510989010989007</v>
      </c>
      <c r="S3" s="4" t="str">
        <f t="shared" ref="S3:S66" si="4">LEFT(P3,FIND("/",P3)-1)</f>
        <v>film &amp; video</v>
      </c>
      <c r="T3" s="4" t="str">
        <f t="shared" ref="T3:T66" si="5">RIGHT(P3,LEN(P3)-FIND("/",P3))</f>
        <v>television</v>
      </c>
    </row>
    <row r="4" spans="1:20" ht="42.75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7">
        <f t="shared" si="0"/>
        <v>42415.369016203702</v>
      </c>
      <c r="L4" s="7">
        <f t="shared" si="1"/>
        <v>42405.369016203702</v>
      </c>
      <c r="M4" s="4" t="b">
        <v>0</v>
      </c>
      <c r="N4" s="4">
        <v>182</v>
      </c>
      <c r="O4" s="4" t="b">
        <v>1</v>
      </c>
      <c r="P4" s="4" t="s">
        <v>8265</v>
      </c>
      <c r="Q4" s="9">
        <f t="shared" si="2"/>
        <v>1.05</v>
      </c>
      <c r="R4" s="10">
        <f t="shared" si="3"/>
        <v>2.8846153846153846</v>
      </c>
      <c r="S4" s="4" t="str">
        <f t="shared" si="4"/>
        <v>film &amp; video</v>
      </c>
      <c r="T4" s="4" t="str">
        <f t="shared" si="5"/>
        <v>television</v>
      </c>
    </row>
    <row r="5" spans="1:20" ht="28.5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7">
        <f t="shared" si="0"/>
        <v>41858.181793981479</v>
      </c>
      <c r="L5" s="7">
        <f t="shared" si="1"/>
        <v>41828.181793981479</v>
      </c>
      <c r="M5" s="4" t="b">
        <v>0</v>
      </c>
      <c r="N5" s="4">
        <v>182</v>
      </c>
      <c r="O5" s="4" t="b">
        <v>1</v>
      </c>
      <c r="P5" s="4" t="s">
        <v>8265</v>
      </c>
      <c r="Q5" s="9">
        <f t="shared" si="2"/>
        <v>1.0389999999999999</v>
      </c>
      <c r="R5" s="10">
        <f t="shared" si="3"/>
        <v>57.087912087912088</v>
      </c>
      <c r="S5" s="4" t="str">
        <f t="shared" si="4"/>
        <v>film &amp; video</v>
      </c>
      <c r="T5" s="4" t="str">
        <f t="shared" si="5"/>
        <v>television</v>
      </c>
    </row>
    <row r="6" spans="1:20" ht="57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7">
        <f t="shared" si="0"/>
        <v>42357.500914351847</v>
      </c>
      <c r="L6" s="7">
        <f t="shared" si="1"/>
        <v>42327.500914351847</v>
      </c>
      <c r="M6" s="4" t="b">
        <v>0</v>
      </c>
      <c r="N6" s="4">
        <v>182</v>
      </c>
      <c r="O6" s="4" t="b">
        <v>1</v>
      </c>
      <c r="P6" s="4" t="s">
        <v>8265</v>
      </c>
      <c r="Q6" s="9">
        <f t="shared" si="2"/>
        <v>1.2299154545454545</v>
      </c>
      <c r="R6" s="10">
        <f t="shared" si="3"/>
        <v>297.3421978021978</v>
      </c>
      <c r="S6" s="4" t="str">
        <f t="shared" si="4"/>
        <v>film &amp; video</v>
      </c>
      <c r="T6" s="4" t="str">
        <f t="shared" si="5"/>
        <v>television</v>
      </c>
    </row>
    <row r="7" spans="1:20" ht="42.75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7">
        <f t="shared" si="0"/>
        <v>42579.899305555555</v>
      </c>
      <c r="L7" s="7">
        <f t="shared" si="1"/>
        <v>42563.599618055552</v>
      </c>
      <c r="M7" s="4" t="b">
        <v>0</v>
      </c>
      <c r="N7" s="4">
        <v>182</v>
      </c>
      <c r="O7" s="4" t="b">
        <v>1</v>
      </c>
      <c r="P7" s="4" t="s">
        <v>8265</v>
      </c>
      <c r="Q7" s="9">
        <f t="shared" si="2"/>
        <v>1.0977744436109027</v>
      </c>
      <c r="R7" s="10">
        <f t="shared" si="3"/>
        <v>24.12087912087912</v>
      </c>
      <c r="S7" s="4" t="str">
        <f t="shared" si="4"/>
        <v>film &amp; video</v>
      </c>
      <c r="T7" s="4" t="str">
        <f t="shared" si="5"/>
        <v>television</v>
      </c>
    </row>
    <row r="8" spans="1:20" ht="42.75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7">
        <f t="shared" si="0"/>
        <v>41803.739004629628</v>
      </c>
      <c r="L8" s="7">
        <f t="shared" si="1"/>
        <v>41793.739004629628</v>
      </c>
      <c r="M8" s="4" t="b">
        <v>0</v>
      </c>
      <c r="N8" s="4">
        <v>182</v>
      </c>
      <c r="O8" s="4" t="b">
        <v>1</v>
      </c>
      <c r="P8" s="4" t="s">
        <v>8265</v>
      </c>
      <c r="Q8" s="9">
        <f t="shared" si="2"/>
        <v>1.064875</v>
      </c>
      <c r="R8" s="10">
        <f t="shared" si="3"/>
        <v>46.807692307692307</v>
      </c>
      <c r="S8" s="4" t="str">
        <f t="shared" si="4"/>
        <v>film &amp; video</v>
      </c>
      <c r="T8" s="4" t="str">
        <f t="shared" si="5"/>
        <v>television</v>
      </c>
    </row>
    <row r="9" spans="1:20" ht="42.75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7">
        <f t="shared" si="0"/>
        <v>42555.713738425919</v>
      </c>
      <c r="L9" s="7">
        <f t="shared" si="1"/>
        <v>42515.713738425919</v>
      </c>
      <c r="M9" s="4" t="b">
        <v>0</v>
      </c>
      <c r="N9" s="4">
        <v>182</v>
      </c>
      <c r="O9" s="4" t="b">
        <v>1</v>
      </c>
      <c r="P9" s="4" t="s">
        <v>8265</v>
      </c>
      <c r="Q9" s="9">
        <f t="shared" si="2"/>
        <v>1.0122222222222221</v>
      </c>
      <c r="R9" s="10">
        <f t="shared" si="3"/>
        <v>50.054945054945058</v>
      </c>
      <c r="S9" s="4" t="str">
        <f t="shared" si="4"/>
        <v>film &amp; video</v>
      </c>
      <c r="T9" s="4" t="str">
        <f t="shared" si="5"/>
        <v>television</v>
      </c>
    </row>
    <row r="10" spans="1:20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7">
        <f t="shared" si="0"/>
        <v>42475.541666666664</v>
      </c>
      <c r="L10" s="7">
        <f t="shared" si="1"/>
        <v>42468.611249999994</v>
      </c>
      <c r="M10" s="4" t="b">
        <v>0</v>
      </c>
      <c r="N10" s="4">
        <v>182</v>
      </c>
      <c r="O10" s="4" t="b">
        <v>1</v>
      </c>
      <c r="P10" s="4" t="s">
        <v>8265</v>
      </c>
      <c r="Q10" s="9">
        <f t="shared" si="2"/>
        <v>1.0004342857142856</v>
      </c>
      <c r="R10" s="10">
        <f t="shared" si="3"/>
        <v>19.239120879120879</v>
      </c>
      <c r="S10" s="4" t="str">
        <f t="shared" si="4"/>
        <v>film &amp; video</v>
      </c>
      <c r="T10" s="4" t="str">
        <f t="shared" si="5"/>
        <v>television</v>
      </c>
    </row>
    <row r="11" spans="1:20" ht="42.75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7">
        <f t="shared" si="0"/>
        <v>42476.770185185182</v>
      </c>
      <c r="L11" s="7">
        <f t="shared" si="1"/>
        <v>42446.770185185182</v>
      </c>
      <c r="M11" s="4" t="b">
        <v>0</v>
      </c>
      <c r="N11" s="4">
        <v>182</v>
      </c>
      <c r="O11" s="4" t="b">
        <v>1</v>
      </c>
      <c r="P11" s="4" t="s">
        <v>8265</v>
      </c>
      <c r="Q11" s="9">
        <f t="shared" si="2"/>
        <v>1.2599800000000001</v>
      </c>
      <c r="R11" s="10">
        <f t="shared" si="3"/>
        <v>3.4614835164835167</v>
      </c>
      <c r="S11" s="4" t="str">
        <f t="shared" si="4"/>
        <v>film &amp; video</v>
      </c>
      <c r="T11" s="4" t="str">
        <f t="shared" si="5"/>
        <v>television</v>
      </c>
    </row>
    <row r="12" spans="1:20" ht="42.75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7">
        <f t="shared" si="0"/>
        <v>41814.734710648147</v>
      </c>
      <c r="L12" s="7">
        <f t="shared" si="1"/>
        <v>41779.734710648147</v>
      </c>
      <c r="M12" s="4" t="b">
        <v>0</v>
      </c>
      <c r="N12" s="4">
        <v>182</v>
      </c>
      <c r="O12" s="4" t="b">
        <v>1</v>
      </c>
      <c r="P12" s="4" t="s">
        <v>8265</v>
      </c>
      <c r="Q12" s="9">
        <f t="shared" si="2"/>
        <v>1.0049999999999999</v>
      </c>
      <c r="R12" s="10">
        <f t="shared" si="3"/>
        <v>16.565934065934066</v>
      </c>
      <c r="S12" s="4" t="str">
        <f t="shared" si="4"/>
        <v>film &amp; video</v>
      </c>
      <c r="T12" s="4" t="str">
        <f t="shared" si="5"/>
        <v>television</v>
      </c>
    </row>
    <row r="13" spans="1:20" ht="42.75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7">
        <f t="shared" si="0"/>
        <v>42603.791666666664</v>
      </c>
      <c r="L13" s="7">
        <f t="shared" si="1"/>
        <v>42572.445162037031</v>
      </c>
      <c r="M13" s="4" t="b">
        <v>0</v>
      </c>
      <c r="N13" s="4">
        <v>182</v>
      </c>
      <c r="O13" s="4" t="b">
        <v>1</v>
      </c>
      <c r="P13" s="4" t="s">
        <v>8265</v>
      </c>
      <c r="Q13" s="9">
        <f t="shared" si="2"/>
        <v>1.2050000000000001</v>
      </c>
      <c r="R13" s="10">
        <f t="shared" si="3"/>
        <v>33.104395604395606</v>
      </c>
      <c r="S13" s="4" t="str">
        <f t="shared" si="4"/>
        <v>film &amp; video</v>
      </c>
      <c r="T13" s="4" t="str">
        <f t="shared" si="5"/>
        <v>television</v>
      </c>
    </row>
    <row r="14" spans="1:20" ht="42.75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7">
        <f t="shared" si="0"/>
        <v>41835.791666666664</v>
      </c>
      <c r="L14" s="7">
        <f t="shared" si="1"/>
        <v>41791.379918981482</v>
      </c>
      <c r="M14" s="4" t="b">
        <v>0</v>
      </c>
      <c r="N14" s="4">
        <v>182</v>
      </c>
      <c r="O14" s="4" t="b">
        <v>1</v>
      </c>
      <c r="P14" s="4" t="s">
        <v>8265</v>
      </c>
      <c r="Q14" s="9">
        <f t="shared" si="2"/>
        <v>1.6529333333333334</v>
      </c>
      <c r="R14" s="10">
        <f t="shared" si="3"/>
        <v>272.46153846153845</v>
      </c>
      <c r="S14" s="4" t="str">
        <f t="shared" si="4"/>
        <v>film &amp; video</v>
      </c>
      <c r="T14" s="4" t="str">
        <f t="shared" si="5"/>
        <v>television</v>
      </c>
    </row>
    <row r="15" spans="1:20" ht="28.5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7">
        <f t="shared" si="0"/>
        <v>42544.518749999996</v>
      </c>
      <c r="L15" s="7">
        <f t="shared" si="1"/>
        <v>42508.343854166662</v>
      </c>
      <c r="M15" s="4" t="b">
        <v>0</v>
      </c>
      <c r="N15" s="4">
        <v>182</v>
      </c>
      <c r="O15" s="4" t="b">
        <v>1</v>
      </c>
      <c r="P15" s="4" t="s">
        <v>8265</v>
      </c>
      <c r="Q15" s="9">
        <f t="shared" si="2"/>
        <v>1.5997142857142856</v>
      </c>
      <c r="R15" s="10">
        <f t="shared" si="3"/>
        <v>30.763736263736263</v>
      </c>
      <c r="S15" s="4" t="str">
        <f t="shared" si="4"/>
        <v>film &amp; video</v>
      </c>
      <c r="T15" s="4" t="str">
        <f t="shared" si="5"/>
        <v>television</v>
      </c>
    </row>
    <row r="16" spans="1:20" ht="28.5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7">
        <f t="shared" si="0"/>
        <v>41833.249305555553</v>
      </c>
      <c r="L16" s="7">
        <f t="shared" si="1"/>
        <v>41807.693148148144</v>
      </c>
      <c r="M16" s="4" t="b">
        <v>0</v>
      </c>
      <c r="N16" s="4">
        <v>182</v>
      </c>
      <c r="O16" s="4" t="b">
        <v>1</v>
      </c>
      <c r="P16" s="4" t="s">
        <v>8265</v>
      </c>
      <c r="Q16" s="9">
        <f t="shared" si="2"/>
        <v>1.0093333333333334</v>
      </c>
      <c r="R16" s="10">
        <f t="shared" si="3"/>
        <v>33.274725274725277</v>
      </c>
      <c r="S16" s="4" t="str">
        <f t="shared" si="4"/>
        <v>film &amp; video</v>
      </c>
      <c r="T16" s="4" t="str">
        <f t="shared" si="5"/>
        <v>television</v>
      </c>
    </row>
    <row r="17" spans="1:20" ht="42.75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7">
        <f t="shared" si="0"/>
        <v>42274.509722222218</v>
      </c>
      <c r="L17" s="7">
        <f t="shared" si="1"/>
        <v>42256.058541666665</v>
      </c>
      <c r="M17" s="4" t="b">
        <v>0</v>
      </c>
      <c r="N17" s="4">
        <v>182</v>
      </c>
      <c r="O17" s="4" t="b">
        <v>1</v>
      </c>
      <c r="P17" s="4" t="s">
        <v>8265</v>
      </c>
      <c r="Q17" s="9">
        <f t="shared" si="2"/>
        <v>1.0660000000000001</v>
      </c>
      <c r="R17" s="10">
        <f t="shared" si="3"/>
        <v>11.714285714285714</v>
      </c>
      <c r="S17" s="4" t="str">
        <f t="shared" si="4"/>
        <v>film &amp; video</v>
      </c>
      <c r="T17" s="4" t="str">
        <f t="shared" si="5"/>
        <v>television</v>
      </c>
    </row>
    <row r="18" spans="1:20" ht="42.75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7">
        <f t="shared" si="0"/>
        <v>41805.895833333328</v>
      </c>
      <c r="L18" s="7">
        <f t="shared" si="1"/>
        <v>41760.463090277779</v>
      </c>
      <c r="M18" s="4" t="b">
        <v>0</v>
      </c>
      <c r="N18" s="4">
        <v>182</v>
      </c>
      <c r="O18" s="4" t="b">
        <v>1</v>
      </c>
      <c r="P18" s="4" t="s">
        <v>8265</v>
      </c>
      <c r="Q18" s="9">
        <f t="shared" si="2"/>
        <v>1.0024166666666667</v>
      </c>
      <c r="R18" s="10">
        <f t="shared" si="3"/>
        <v>66.093406593406598</v>
      </c>
      <c r="S18" s="4" t="str">
        <f t="shared" si="4"/>
        <v>film &amp; video</v>
      </c>
      <c r="T18" s="4" t="str">
        <f t="shared" si="5"/>
        <v>television</v>
      </c>
    </row>
    <row r="19" spans="1:20" ht="42.75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7">
        <f t="shared" si="0"/>
        <v>41947.440069444441</v>
      </c>
      <c r="L19" s="7">
        <f t="shared" si="1"/>
        <v>41917.398402777777</v>
      </c>
      <c r="M19" s="4" t="b">
        <v>0</v>
      </c>
      <c r="N19" s="4">
        <v>182</v>
      </c>
      <c r="O19" s="4" t="b">
        <v>1</v>
      </c>
      <c r="P19" s="4" t="s">
        <v>8265</v>
      </c>
      <c r="Q19" s="9">
        <f t="shared" si="2"/>
        <v>1.0066666666666666</v>
      </c>
      <c r="R19" s="10">
        <f t="shared" si="3"/>
        <v>8.2967032967032974</v>
      </c>
      <c r="S19" s="4" t="str">
        <f t="shared" si="4"/>
        <v>film &amp; video</v>
      </c>
      <c r="T19" s="4" t="str">
        <f t="shared" si="5"/>
        <v>television</v>
      </c>
    </row>
    <row r="20" spans="1:20" ht="42.75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7">
        <f t="shared" si="0"/>
        <v>41899.208981481475</v>
      </c>
      <c r="L20" s="7">
        <f t="shared" si="1"/>
        <v>41869.208981481475</v>
      </c>
      <c r="M20" s="4" t="b">
        <v>0</v>
      </c>
      <c r="N20" s="4">
        <v>182</v>
      </c>
      <c r="O20" s="4" t="b">
        <v>1</v>
      </c>
      <c r="P20" s="4" t="s">
        <v>8265</v>
      </c>
      <c r="Q20" s="9">
        <f t="shared" si="2"/>
        <v>1.0632110000000001</v>
      </c>
      <c r="R20" s="10">
        <f t="shared" si="3"/>
        <v>175.25456043956044</v>
      </c>
      <c r="S20" s="4" t="str">
        <f t="shared" si="4"/>
        <v>film &amp; video</v>
      </c>
      <c r="T20" s="4" t="str">
        <f t="shared" si="5"/>
        <v>television</v>
      </c>
    </row>
    <row r="21" spans="1:20" ht="42.75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7">
        <f t="shared" si="0"/>
        <v>42205.483032407406</v>
      </c>
      <c r="L21" s="7">
        <f t="shared" si="1"/>
        <v>42175.483032407406</v>
      </c>
      <c r="M21" s="4" t="b">
        <v>0</v>
      </c>
      <c r="N21" s="4">
        <v>182</v>
      </c>
      <c r="O21" s="4" t="b">
        <v>1</v>
      </c>
      <c r="P21" s="4" t="s">
        <v>8265</v>
      </c>
      <c r="Q21" s="9">
        <f t="shared" si="2"/>
        <v>1.4529411764705882</v>
      </c>
      <c r="R21" s="10">
        <f t="shared" si="3"/>
        <v>6.7857142857142856</v>
      </c>
      <c r="S21" s="4" t="str">
        <f t="shared" si="4"/>
        <v>film &amp; video</v>
      </c>
      <c r="T21" s="4" t="str">
        <f t="shared" si="5"/>
        <v>television</v>
      </c>
    </row>
    <row r="22" spans="1:20" ht="42.75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7">
        <f t="shared" si="0"/>
        <v>42260.424907407403</v>
      </c>
      <c r="L22" s="7">
        <f t="shared" si="1"/>
        <v>42200.424907407403</v>
      </c>
      <c r="M22" s="4" t="b">
        <v>0</v>
      </c>
      <c r="N22" s="4">
        <v>182</v>
      </c>
      <c r="O22" s="4" t="b">
        <v>1</v>
      </c>
      <c r="P22" s="4" t="s">
        <v>8265</v>
      </c>
      <c r="Q22" s="9">
        <f t="shared" si="2"/>
        <v>1.002</v>
      </c>
      <c r="R22" s="10">
        <f t="shared" si="3"/>
        <v>11.010989010989011</v>
      </c>
      <c r="S22" s="4" t="str">
        <f t="shared" si="4"/>
        <v>film &amp; video</v>
      </c>
      <c r="T22" s="4" t="str">
        <f t="shared" si="5"/>
        <v>television</v>
      </c>
    </row>
    <row r="23" spans="1:20" ht="42.75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7">
        <f t="shared" si="0"/>
        <v>41908.293854166666</v>
      </c>
      <c r="L23" s="7">
        <f t="shared" si="1"/>
        <v>41878.293854166666</v>
      </c>
      <c r="M23" s="4" t="b">
        <v>0</v>
      </c>
      <c r="N23" s="4">
        <v>182</v>
      </c>
      <c r="O23" s="4" t="b">
        <v>1</v>
      </c>
      <c r="P23" s="4" t="s">
        <v>8265</v>
      </c>
      <c r="Q23" s="9">
        <f t="shared" si="2"/>
        <v>1.0913513513513513</v>
      </c>
      <c r="R23" s="10">
        <f t="shared" si="3"/>
        <v>110.93406593406593</v>
      </c>
      <c r="S23" s="4" t="str">
        <f t="shared" si="4"/>
        <v>film &amp; video</v>
      </c>
      <c r="T23" s="4" t="str">
        <f t="shared" si="5"/>
        <v>television</v>
      </c>
    </row>
    <row r="24" spans="1:20" ht="28.5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7">
        <f t="shared" si="0"/>
        <v>42004.999305555553</v>
      </c>
      <c r="L24" s="7">
        <f t="shared" si="1"/>
        <v>41989.578009259254</v>
      </c>
      <c r="M24" s="4" t="b">
        <v>0</v>
      </c>
      <c r="N24" s="4">
        <v>182</v>
      </c>
      <c r="O24" s="4" t="b">
        <v>1</v>
      </c>
      <c r="P24" s="4" t="s">
        <v>8265</v>
      </c>
      <c r="Q24" s="9">
        <f t="shared" si="2"/>
        <v>1.1714285714285715</v>
      </c>
      <c r="R24" s="10">
        <f t="shared" si="3"/>
        <v>2.2527472527472527</v>
      </c>
      <c r="S24" s="4" t="str">
        <f t="shared" si="4"/>
        <v>film &amp; video</v>
      </c>
      <c r="T24" s="4" t="str">
        <f t="shared" si="5"/>
        <v>television</v>
      </c>
    </row>
    <row r="25" spans="1:20" ht="42.75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7">
        <f t="shared" si="0"/>
        <v>42124.305555555555</v>
      </c>
      <c r="L25" s="7">
        <f t="shared" si="1"/>
        <v>42097.445613425924</v>
      </c>
      <c r="M25" s="4" t="b">
        <v>0</v>
      </c>
      <c r="N25" s="4">
        <v>182</v>
      </c>
      <c r="O25" s="4" t="b">
        <v>1</v>
      </c>
      <c r="P25" s="4" t="s">
        <v>8265</v>
      </c>
      <c r="Q25" s="9">
        <f t="shared" si="2"/>
        <v>1.1850000000000001</v>
      </c>
      <c r="R25" s="10">
        <f t="shared" si="3"/>
        <v>13.021978021978022</v>
      </c>
      <c r="S25" s="4" t="str">
        <f t="shared" si="4"/>
        <v>film &amp; video</v>
      </c>
      <c r="T25" s="4" t="str">
        <f t="shared" si="5"/>
        <v>television</v>
      </c>
    </row>
    <row r="26" spans="1:20" ht="28.5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7">
        <f t="shared" si="0"/>
        <v>42262.485416666663</v>
      </c>
      <c r="L26" s="7">
        <f t="shared" si="1"/>
        <v>42229.486840277772</v>
      </c>
      <c r="M26" s="4" t="b">
        <v>0</v>
      </c>
      <c r="N26" s="4">
        <v>182</v>
      </c>
      <c r="O26" s="4" t="b">
        <v>1</v>
      </c>
      <c r="P26" s="4" t="s">
        <v>8265</v>
      </c>
      <c r="Q26" s="9">
        <f t="shared" si="2"/>
        <v>1.0880768571428572</v>
      </c>
      <c r="R26" s="10">
        <f t="shared" si="3"/>
        <v>209.24554945054948</v>
      </c>
      <c r="S26" s="4" t="str">
        <f t="shared" si="4"/>
        <v>film &amp; video</v>
      </c>
      <c r="T26" s="4" t="str">
        <f t="shared" si="5"/>
        <v>television</v>
      </c>
    </row>
    <row r="27" spans="1:20" ht="42.75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7">
        <f t="shared" si="0"/>
        <v>42377.691678240742</v>
      </c>
      <c r="L27" s="7">
        <f t="shared" si="1"/>
        <v>42317.691678240742</v>
      </c>
      <c r="M27" s="4" t="b">
        <v>0</v>
      </c>
      <c r="N27" s="4">
        <v>182</v>
      </c>
      <c r="O27" s="4" t="b">
        <v>1</v>
      </c>
      <c r="P27" s="4" t="s">
        <v>8265</v>
      </c>
      <c r="Q27" s="9">
        <f t="shared" si="2"/>
        <v>1.3333333333333333</v>
      </c>
      <c r="R27" s="10">
        <f t="shared" si="3"/>
        <v>4.395604395604396</v>
      </c>
      <c r="S27" s="4" t="str">
        <f t="shared" si="4"/>
        <v>film &amp; video</v>
      </c>
      <c r="T27" s="4" t="str">
        <f t="shared" si="5"/>
        <v>television</v>
      </c>
    </row>
    <row r="28" spans="1:20" ht="42.75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7">
        <f t="shared" si="0"/>
        <v>41868.182222222218</v>
      </c>
      <c r="L28" s="7">
        <f t="shared" si="1"/>
        <v>41828.182222222218</v>
      </c>
      <c r="M28" s="4" t="b">
        <v>0</v>
      </c>
      <c r="N28" s="4">
        <v>182</v>
      </c>
      <c r="O28" s="4" t="b">
        <v>1</v>
      </c>
      <c r="P28" s="4" t="s">
        <v>8265</v>
      </c>
      <c r="Q28" s="9">
        <f t="shared" si="2"/>
        <v>1.552</v>
      </c>
      <c r="R28" s="10">
        <f t="shared" si="3"/>
        <v>10.659340659340659</v>
      </c>
      <c r="S28" s="4" t="str">
        <f t="shared" si="4"/>
        <v>film &amp; video</v>
      </c>
      <c r="T28" s="4" t="str">
        <f t="shared" si="5"/>
        <v>television</v>
      </c>
    </row>
    <row r="29" spans="1:20" ht="42.75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7">
        <f t="shared" si="0"/>
        <v>41958.873067129629</v>
      </c>
      <c r="L29" s="7">
        <f t="shared" si="1"/>
        <v>41928.831400462957</v>
      </c>
      <c r="M29" s="4" t="b">
        <v>0</v>
      </c>
      <c r="N29" s="4">
        <v>182</v>
      </c>
      <c r="O29" s="4" t="b">
        <v>1</v>
      </c>
      <c r="P29" s="4" t="s">
        <v>8265</v>
      </c>
      <c r="Q29" s="9">
        <f t="shared" si="2"/>
        <v>1.1172500000000001</v>
      </c>
      <c r="R29" s="10">
        <f t="shared" si="3"/>
        <v>122.77472527472527</v>
      </c>
      <c r="S29" s="4" t="str">
        <f t="shared" si="4"/>
        <v>film &amp; video</v>
      </c>
      <c r="T29" s="4" t="str">
        <f t="shared" si="5"/>
        <v>television</v>
      </c>
    </row>
    <row r="30" spans="1:20" ht="28.5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7">
        <f t="shared" si="0"/>
        <v>42354.630601851844</v>
      </c>
      <c r="L30" s="7">
        <f t="shared" si="1"/>
        <v>42324.630601851844</v>
      </c>
      <c r="M30" s="4" t="b">
        <v>0</v>
      </c>
      <c r="N30" s="4">
        <v>182</v>
      </c>
      <c r="O30" s="4" t="b">
        <v>1</v>
      </c>
      <c r="P30" s="4" t="s">
        <v>8265</v>
      </c>
      <c r="Q30" s="9">
        <f t="shared" si="2"/>
        <v>1.0035000000000001</v>
      </c>
      <c r="R30" s="10">
        <f t="shared" si="3"/>
        <v>66.164835164835168</v>
      </c>
      <c r="S30" s="4" t="str">
        <f t="shared" si="4"/>
        <v>film &amp; video</v>
      </c>
      <c r="T30" s="4" t="str">
        <f t="shared" si="5"/>
        <v>television</v>
      </c>
    </row>
    <row r="31" spans="1:20" ht="42.75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7">
        <f t="shared" si="0"/>
        <v>41842.339907407404</v>
      </c>
      <c r="L31" s="7">
        <f t="shared" si="1"/>
        <v>41812.339907407404</v>
      </c>
      <c r="M31" s="4" t="b">
        <v>0</v>
      </c>
      <c r="N31" s="4">
        <v>182</v>
      </c>
      <c r="O31" s="4" t="b">
        <v>1</v>
      </c>
      <c r="P31" s="4" t="s">
        <v>8265</v>
      </c>
      <c r="Q31" s="9">
        <f t="shared" si="2"/>
        <v>1.2333333333333334</v>
      </c>
      <c r="R31" s="10">
        <f t="shared" si="3"/>
        <v>20.329670329670328</v>
      </c>
      <c r="S31" s="4" t="str">
        <f t="shared" si="4"/>
        <v>film &amp; video</v>
      </c>
      <c r="T31" s="4" t="str">
        <f t="shared" si="5"/>
        <v>television</v>
      </c>
    </row>
    <row r="32" spans="1:20" ht="42.75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7">
        <f t="shared" si="0"/>
        <v>41871.959664351853</v>
      </c>
      <c r="L32" s="7">
        <f t="shared" si="1"/>
        <v>41841.959664351853</v>
      </c>
      <c r="M32" s="4" t="b">
        <v>0</v>
      </c>
      <c r="N32" s="4">
        <v>182</v>
      </c>
      <c r="O32" s="4" t="b">
        <v>1</v>
      </c>
      <c r="P32" s="4" t="s">
        <v>8265</v>
      </c>
      <c r="Q32" s="9">
        <f t="shared" si="2"/>
        <v>1.0129975</v>
      </c>
      <c r="R32" s="10">
        <f t="shared" si="3"/>
        <v>22.263681318681318</v>
      </c>
      <c r="S32" s="4" t="str">
        <f t="shared" si="4"/>
        <v>film &amp; video</v>
      </c>
      <c r="T32" s="4" t="str">
        <f t="shared" si="5"/>
        <v>television</v>
      </c>
    </row>
    <row r="33" spans="1:20" ht="42.75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7">
        <f t="shared" si="0"/>
        <v>42394.458726851844</v>
      </c>
      <c r="L33" s="7">
        <f t="shared" si="1"/>
        <v>42376.458726851844</v>
      </c>
      <c r="M33" s="4" t="b">
        <v>0</v>
      </c>
      <c r="N33" s="4">
        <v>182</v>
      </c>
      <c r="O33" s="4" t="b">
        <v>1</v>
      </c>
      <c r="P33" s="4" t="s">
        <v>8265</v>
      </c>
      <c r="Q33" s="9">
        <f t="shared" si="2"/>
        <v>1</v>
      </c>
      <c r="R33" s="10">
        <f t="shared" si="3"/>
        <v>7.1428571428571425E-2</v>
      </c>
      <c r="S33" s="4" t="str">
        <f t="shared" si="4"/>
        <v>film &amp; video</v>
      </c>
      <c r="T33" s="4" t="str">
        <f t="shared" si="5"/>
        <v>television</v>
      </c>
    </row>
    <row r="34" spans="1:20" ht="42.75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7">
        <f t="shared" si="0"/>
        <v>42502.832638888889</v>
      </c>
      <c r="L34" s="7">
        <f t="shared" si="1"/>
        <v>42461.294178240736</v>
      </c>
      <c r="M34" s="4" t="b">
        <v>0</v>
      </c>
      <c r="N34" s="4">
        <v>182</v>
      </c>
      <c r="O34" s="4" t="b">
        <v>1</v>
      </c>
      <c r="P34" s="4" t="s">
        <v>8265</v>
      </c>
      <c r="Q34" s="9">
        <f t="shared" si="2"/>
        <v>1.0024604569420035</v>
      </c>
      <c r="R34" s="10">
        <f t="shared" si="3"/>
        <v>156.7032967032967</v>
      </c>
      <c r="S34" s="4" t="str">
        <f t="shared" si="4"/>
        <v>film &amp; video</v>
      </c>
      <c r="T34" s="4" t="str">
        <f t="shared" si="5"/>
        <v>television</v>
      </c>
    </row>
    <row r="35" spans="1:20" ht="42.75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7">
        <f t="shared" si="0"/>
        <v>42316.369224537033</v>
      </c>
      <c r="L35" s="7">
        <f t="shared" si="1"/>
        <v>42286.327557870369</v>
      </c>
      <c r="M35" s="4" t="b">
        <v>0</v>
      </c>
      <c r="N35" s="4">
        <v>182</v>
      </c>
      <c r="O35" s="4" t="b">
        <v>1</v>
      </c>
      <c r="P35" s="4" t="s">
        <v>8265</v>
      </c>
      <c r="Q35" s="9">
        <f t="shared" si="2"/>
        <v>1.0209523809523811</v>
      </c>
      <c r="R35" s="10">
        <f t="shared" si="3"/>
        <v>29.450549450549449</v>
      </c>
      <c r="S35" s="4" t="str">
        <f t="shared" si="4"/>
        <v>film &amp; video</v>
      </c>
      <c r="T35" s="4" t="str">
        <f t="shared" si="5"/>
        <v>television</v>
      </c>
    </row>
    <row r="36" spans="1:20" ht="42.75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7">
        <f t="shared" si="0"/>
        <v>41855.988437499997</v>
      </c>
      <c r="L36" s="7">
        <f t="shared" si="1"/>
        <v>41840.988437499997</v>
      </c>
      <c r="M36" s="4" t="b">
        <v>0</v>
      </c>
      <c r="N36" s="4">
        <v>182</v>
      </c>
      <c r="O36" s="4" t="b">
        <v>1</v>
      </c>
      <c r="P36" s="4" t="s">
        <v>8265</v>
      </c>
      <c r="Q36" s="9">
        <f t="shared" si="2"/>
        <v>1.3046153846153845</v>
      </c>
      <c r="R36" s="10">
        <f t="shared" si="3"/>
        <v>18.637362637362639</v>
      </c>
      <c r="S36" s="4" t="str">
        <f t="shared" si="4"/>
        <v>film &amp; video</v>
      </c>
      <c r="T36" s="4" t="str">
        <f t="shared" si="5"/>
        <v>television</v>
      </c>
    </row>
    <row r="37" spans="1:20" ht="42.75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7">
        <f t="shared" si="0"/>
        <v>42121.666666666664</v>
      </c>
      <c r="L37" s="7">
        <f t="shared" si="1"/>
        <v>42097.958495370367</v>
      </c>
      <c r="M37" s="4" t="b">
        <v>0</v>
      </c>
      <c r="N37" s="4">
        <v>182</v>
      </c>
      <c r="O37" s="4" t="b">
        <v>1</v>
      </c>
      <c r="P37" s="4" t="s">
        <v>8265</v>
      </c>
      <c r="Q37" s="9">
        <f t="shared" si="2"/>
        <v>1.665</v>
      </c>
      <c r="R37" s="10">
        <f t="shared" si="3"/>
        <v>9.1483516483516478</v>
      </c>
      <c r="S37" s="4" t="str">
        <f t="shared" si="4"/>
        <v>film &amp; video</v>
      </c>
      <c r="T37" s="4" t="str">
        <f t="shared" si="5"/>
        <v>television</v>
      </c>
    </row>
    <row r="38" spans="1:20" ht="28.5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7">
        <f t="shared" si="0"/>
        <v>42097.93200231481</v>
      </c>
      <c r="L38" s="7">
        <f t="shared" si="1"/>
        <v>42067.973668981482</v>
      </c>
      <c r="M38" s="4" t="b">
        <v>0</v>
      </c>
      <c r="N38" s="4">
        <v>182</v>
      </c>
      <c r="O38" s="4" t="b">
        <v>1</v>
      </c>
      <c r="P38" s="4" t="s">
        <v>8265</v>
      </c>
      <c r="Q38" s="9">
        <f t="shared" si="2"/>
        <v>1.4215</v>
      </c>
      <c r="R38" s="10">
        <f t="shared" si="3"/>
        <v>46.862637362637365</v>
      </c>
      <c r="S38" s="4" t="str">
        <f t="shared" si="4"/>
        <v>film &amp; video</v>
      </c>
      <c r="T38" s="4" t="str">
        <f t="shared" si="5"/>
        <v>television</v>
      </c>
    </row>
    <row r="39" spans="1:20" ht="42.75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7">
        <f t="shared" si="0"/>
        <v>42062.359710648147</v>
      </c>
      <c r="L39" s="7">
        <f t="shared" si="1"/>
        <v>42032.359710648147</v>
      </c>
      <c r="M39" s="4" t="b">
        <v>0</v>
      </c>
      <c r="N39" s="4">
        <v>182</v>
      </c>
      <c r="O39" s="4" t="b">
        <v>1</v>
      </c>
      <c r="P39" s="4" t="s">
        <v>8265</v>
      </c>
      <c r="Q39" s="9">
        <f t="shared" si="2"/>
        <v>1.8344090909090909</v>
      </c>
      <c r="R39" s="10">
        <f t="shared" si="3"/>
        <v>221.74175824175825</v>
      </c>
      <c r="S39" s="4" t="str">
        <f t="shared" si="4"/>
        <v>film &amp; video</v>
      </c>
      <c r="T39" s="4" t="str">
        <f t="shared" si="5"/>
        <v>television</v>
      </c>
    </row>
    <row r="40" spans="1:20" ht="42.75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7">
        <f t="shared" si="0"/>
        <v>41404.72388888889</v>
      </c>
      <c r="L40" s="7">
        <f t="shared" si="1"/>
        <v>41374.72388888889</v>
      </c>
      <c r="M40" s="4" t="b">
        <v>0</v>
      </c>
      <c r="N40" s="4">
        <v>182</v>
      </c>
      <c r="O40" s="4" t="b">
        <v>1</v>
      </c>
      <c r="P40" s="4" t="s">
        <v>8265</v>
      </c>
      <c r="Q40" s="9">
        <f t="shared" si="2"/>
        <v>1.1004</v>
      </c>
      <c r="R40" s="10">
        <f t="shared" si="3"/>
        <v>15.115384615384615</v>
      </c>
      <c r="S40" s="4" t="str">
        <f t="shared" si="4"/>
        <v>film &amp; video</v>
      </c>
      <c r="T40" s="4" t="str">
        <f t="shared" si="5"/>
        <v>television</v>
      </c>
    </row>
    <row r="41" spans="1:20" ht="42.75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7">
        <f t="shared" si="0"/>
        <v>41784.624305555553</v>
      </c>
      <c r="L41" s="7">
        <f t="shared" si="1"/>
        <v>41753.713749999995</v>
      </c>
      <c r="M41" s="4" t="b">
        <v>0</v>
      </c>
      <c r="N41" s="4">
        <v>182</v>
      </c>
      <c r="O41" s="4" t="b">
        <v>1</v>
      </c>
      <c r="P41" s="4" t="s">
        <v>8265</v>
      </c>
      <c r="Q41" s="9">
        <f t="shared" si="2"/>
        <v>1.3098000000000001</v>
      </c>
      <c r="R41" s="10">
        <f t="shared" si="3"/>
        <v>179.91758241758242</v>
      </c>
      <c r="S41" s="4" t="str">
        <f t="shared" si="4"/>
        <v>film &amp; video</v>
      </c>
      <c r="T41" s="4" t="str">
        <f t="shared" si="5"/>
        <v>television</v>
      </c>
    </row>
    <row r="42" spans="1:20" ht="42.75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7">
        <f t="shared" si="0"/>
        <v>41808.833333333328</v>
      </c>
      <c r="L42" s="7">
        <f t="shared" si="1"/>
        <v>41788.880648148144</v>
      </c>
      <c r="M42" s="4" t="b">
        <v>0</v>
      </c>
      <c r="N42" s="4">
        <v>182</v>
      </c>
      <c r="O42" s="4" t="b">
        <v>1</v>
      </c>
      <c r="P42" s="4" t="s">
        <v>8265</v>
      </c>
      <c r="Q42" s="9">
        <f t="shared" si="2"/>
        <v>1.0135000000000001</v>
      </c>
      <c r="R42" s="10">
        <f t="shared" si="3"/>
        <v>11.137362637362637</v>
      </c>
      <c r="S42" s="4" t="str">
        <f t="shared" si="4"/>
        <v>film &amp; video</v>
      </c>
      <c r="T42" s="4" t="str">
        <f t="shared" si="5"/>
        <v>television</v>
      </c>
    </row>
    <row r="43" spans="1:20" ht="42.75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7">
        <f t="shared" si="0"/>
        <v>41917.235578703701</v>
      </c>
      <c r="L43" s="7">
        <f t="shared" si="1"/>
        <v>41887.235578703701</v>
      </c>
      <c r="M43" s="4" t="b">
        <v>0</v>
      </c>
      <c r="N43" s="4">
        <v>182</v>
      </c>
      <c r="O43" s="4" t="b">
        <v>1</v>
      </c>
      <c r="P43" s="4" t="s">
        <v>8265</v>
      </c>
      <c r="Q43" s="9">
        <f t="shared" si="2"/>
        <v>1</v>
      </c>
      <c r="R43" s="10">
        <f t="shared" si="3"/>
        <v>10.989010989010989</v>
      </c>
      <c r="S43" s="4" t="str">
        <f t="shared" si="4"/>
        <v>film &amp; video</v>
      </c>
      <c r="T43" s="4" t="str">
        <f t="shared" si="5"/>
        <v>television</v>
      </c>
    </row>
    <row r="44" spans="1:20" ht="42.75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7">
        <f t="shared" si="0"/>
        <v>42001.305856481478</v>
      </c>
      <c r="L44" s="7">
        <f t="shared" si="1"/>
        <v>41971.305856481478</v>
      </c>
      <c r="M44" s="4" t="b">
        <v>0</v>
      </c>
      <c r="N44" s="4">
        <v>182</v>
      </c>
      <c r="O44" s="4" t="b">
        <v>1</v>
      </c>
      <c r="P44" s="4" t="s">
        <v>8265</v>
      </c>
      <c r="Q44" s="9">
        <f t="shared" si="2"/>
        <v>1.4185714285714286</v>
      </c>
      <c r="R44" s="10">
        <f t="shared" si="3"/>
        <v>109.12087912087912</v>
      </c>
      <c r="S44" s="4" t="str">
        <f t="shared" si="4"/>
        <v>film &amp; video</v>
      </c>
      <c r="T44" s="4" t="str">
        <f t="shared" si="5"/>
        <v>television</v>
      </c>
    </row>
    <row r="45" spans="1:20" ht="42.75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7">
        <f t="shared" si="0"/>
        <v>41832.666666666664</v>
      </c>
      <c r="L45" s="7">
        <f t="shared" si="1"/>
        <v>41802.457013888888</v>
      </c>
      <c r="M45" s="4" t="b">
        <v>0</v>
      </c>
      <c r="N45" s="4">
        <v>182</v>
      </c>
      <c r="O45" s="4" t="b">
        <v>1</v>
      </c>
      <c r="P45" s="4" t="s">
        <v>8265</v>
      </c>
      <c r="Q45" s="9">
        <f t="shared" si="2"/>
        <v>3.0865999999999998</v>
      </c>
      <c r="R45" s="10">
        <f t="shared" si="3"/>
        <v>169.5934065934066</v>
      </c>
      <c r="S45" s="4" t="str">
        <f t="shared" si="4"/>
        <v>film &amp; video</v>
      </c>
      <c r="T45" s="4" t="str">
        <f t="shared" si="5"/>
        <v>television</v>
      </c>
    </row>
    <row r="46" spans="1:20" ht="42.75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7">
        <f t="shared" si="0"/>
        <v>41918.765474537031</v>
      </c>
      <c r="L46" s="7">
        <f t="shared" si="1"/>
        <v>41873.765474537031</v>
      </c>
      <c r="M46" s="4" t="b">
        <v>0</v>
      </c>
      <c r="N46" s="4">
        <v>182</v>
      </c>
      <c r="O46" s="4" t="b">
        <v>1</v>
      </c>
      <c r="P46" s="4" t="s">
        <v>8265</v>
      </c>
      <c r="Q46" s="9">
        <f t="shared" si="2"/>
        <v>1</v>
      </c>
      <c r="R46" s="10">
        <f t="shared" si="3"/>
        <v>10.989010989010989</v>
      </c>
      <c r="S46" s="4" t="str">
        <f t="shared" si="4"/>
        <v>film &amp; video</v>
      </c>
      <c r="T46" s="4" t="str">
        <f t="shared" si="5"/>
        <v>television</v>
      </c>
    </row>
    <row r="47" spans="1:20" ht="42.75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7">
        <f t="shared" si="0"/>
        <v>42487.290590277778</v>
      </c>
      <c r="L47" s="7">
        <f t="shared" si="1"/>
        <v>42457.290590277778</v>
      </c>
      <c r="M47" s="4" t="b">
        <v>0</v>
      </c>
      <c r="N47" s="4">
        <v>182</v>
      </c>
      <c r="O47" s="4" t="b">
        <v>1</v>
      </c>
      <c r="P47" s="4" t="s">
        <v>8265</v>
      </c>
      <c r="Q47" s="9">
        <f t="shared" si="2"/>
        <v>1.2</v>
      </c>
      <c r="R47" s="10">
        <f t="shared" si="3"/>
        <v>32.967032967032964</v>
      </c>
      <c r="S47" s="4" t="str">
        <f t="shared" si="4"/>
        <v>film &amp; video</v>
      </c>
      <c r="T47" s="4" t="str">
        <f t="shared" si="5"/>
        <v>television</v>
      </c>
    </row>
    <row r="48" spans="1:20" ht="42.75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7">
        <f t="shared" si="0"/>
        <v>42353.631643518514</v>
      </c>
      <c r="L48" s="7">
        <f t="shared" si="1"/>
        <v>42323.631643518514</v>
      </c>
      <c r="M48" s="4" t="b">
        <v>0</v>
      </c>
      <c r="N48" s="4">
        <v>182</v>
      </c>
      <c r="O48" s="4" t="b">
        <v>1</v>
      </c>
      <c r="P48" s="4" t="s">
        <v>8265</v>
      </c>
      <c r="Q48" s="9">
        <f t="shared" si="2"/>
        <v>1.0416666666666667</v>
      </c>
      <c r="R48" s="10">
        <f t="shared" si="3"/>
        <v>48.07692307692308</v>
      </c>
      <c r="S48" s="4" t="str">
        <f t="shared" si="4"/>
        <v>film &amp; video</v>
      </c>
      <c r="T48" s="4" t="str">
        <f t="shared" si="5"/>
        <v>television</v>
      </c>
    </row>
    <row r="49" spans="1:20" ht="42.75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7">
        <f t="shared" si="0"/>
        <v>41992.527858796289</v>
      </c>
      <c r="L49" s="7">
        <f t="shared" si="1"/>
        <v>41932.486192129625</v>
      </c>
      <c r="M49" s="4" t="b">
        <v>0</v>
      </c>
      <c r="N49" s="4">
        <v>182</v>
      </c>
      <c r="O49" s="4" t="b">
        <v>1</v>
      </c>
      <c r="P49" s="4" t="s">
        <v>8265</v>
      </c>
      <c r="Q49" s="9">
        <f t="shared" si="2"/>
        <v>1.0761100000000001</v>
      </c>
      <c r="R49" s="10">
        <f t="shared" si="3"/>
        <v>29.563461538461539</v>
      </c>
      <c r="S49" s="4" t="str">
        <f t="shared" si="4"/>
        <v>film &amp; video</v>
      </c>
      <c r="T49" s="4" t="str">
        <f t="shared" si="5"/>
        <v>television</v>
      </c>
    </row>
    <row r="50" spans="1:20" ht="42.75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7">
        <f t="shared" si="0"/>
        <v>42064.166666666664</v>
      </c>
      <c r="L50" s="7">
        <f t="shared" si="1"/>
        <v>42033.183564814812</v>
      </c>
      <c r="M50" s="4" t="b">
        <v>0</v>
      </c>
      <c r="N50" s="4">
        <v>182</v>
      </c>
      <c r="O50" s="4" t="b">
        <v>1</v>
      </c>
      <c r="P50" s="4" t="s">
        <v>8265</v>
      </c>
      <c r="Q50" s="9">
        <f t="shared" si="2"/>
        <v>1.0794999999999999</v>
      </c>
      <c r="R50" s="10">
        <f t="shared" si="3"/>
        <v>11.862637362637363</v>
      </c>
      <c r="S50" s="4" t="str">
        <f t="shared" si="4"/>
        <v>film &amp; video</v>
      </c>
      <c r="T50" s="4" t="str">
        <f t="shared" si="5"/>
        <v>television</v>
      </c>
    </row>
    <row r="51" spans="1:20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7">
        <f t="shared" si="0"/>
        <v>42300.843113425923</v>
      </c>
      <c r="L51" s="7">
        <f t="shared" si="1"/>
        <v>42270.843113425923</v>
      </c>
      <c r="M51" s="4" t="b">
        <v>0</v>
      </c>
      <c r="N51" s="4">
        <v>182</v>
      </c>
      <c r="O51" s="4" t="b">
        <v>1</v>
      </c>
      <c r="P51" s="4" t="s">
        <v>8265</v>
      </c>
      <c r="Q51" s="9">
        <f t="shared" si="2"/>
        <v>1</v>
      </c>
      <c r="R51" s="10">
        <f t="shared" si="3"/>
        <v>65.934065934065927</v>
      </c>
      <c r="S51" s="4" t="str">
        <f t="shared" si="4"/>
        <v>film &amp; video</v>
      </c>
      <c r="T51" s="4" t="str">
        <f t="shared" si="5"/>
        <v>television</v>
      </c>
    </row>
    <row r="52" spans="1:20" ht="42.75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7">
        <f t="shared" si="0"/>
        <v>42034.374999999993</v>
      </c>
      <c r="L52" s="7">
        <f t="shared" si="1"/>
        <v>41995.419652777775</v>
      </c>
      <c r="M52" s="4" t="b">
        <v>0</v>
      </c>
      <c r="N52" s="4">
        <v>182</v>
      </c>
      <c r="O52" s="4" t="b">
        <v>1</v>
      </c>
      <c r="P52" s="4" t="s">
        <v>8265</v>
      </c>
      <c r="Q52" s="9">
        <f t="shared" si="2"/>
        <v>1</v>
      </c>
      <c r="R52" s="10">
        <f t="shared" si="3"/>
        <v>3.2967032967032965</v>
      </c>
      <c r="S52" s="4" t="str">
        <f t="shared" si="4"/>
        <v>film &amp; video</v>
      </c>
      <c r="T52" s="4" t="str">
        <f t="shared" si="5"/>
        <v>television</v>
      </c>
    </row>
    <row r="53" spans="1:20" ht="42.75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7">
        <f t="shared" si="0"/>
        <v>42226.59533564814</v>
      </c>
      <c r="L53" s="7">
        <f t="shared" si="1"/>
        <v>42196.59533564814</v>
      </c>
      <c r="M53" s="4" t="b">
        <v>0</v>
      </c>
      <c r="N53" s="4">
        <v>182</v>
      </c>
      <c r="O53" s="4" t="b">
        <v>1</v>
      </c>
      <c r="P53" s="4" t="s">
        <v>8265</v>
      </c>
      <c r="Q53" s="9">
        <f t="shared" si="2"/>
        <v>1.2801818181818181</v>
      </c>
      <c r="R53" s="10">
        <f t="shared" si="3"/>
        <v>77.373626373626379</v>
      </c>
      <c r="S53" s="4" t="str">
        <f t="shared" si="4"/>
        <v>film &amp; video</v>
      </c>
      <c r="T53" s="4" t="str">
        <f t="shared" si="5"/>
        <v>television</v>
      </c>
    </row>
    <row r="54" spans="1:20" ht="42.75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7">
        <f t="shared" si="0"/>
        <v>41837.368587962963</v>
      </c>
      <c r="L54" s="7">
        <f t="shared" si="1"/>
        <v>41807.368587962963</v>
      </c>
      <c r="M54" s="4" t="b">
        <v>0</v>
      </c>
      <c r="N54" s="4">
        <v>182</v>
      </c>
      <c r="O54" s="4" t="b">
        <v>1</v>
      </c>
      <c r="P54" s="4" t="s">
        <v>8265</v>
      </c>
      <c r="Q54" s="9">
        <f t="shared" si="2"/>
        <v>1.1620999999999999</v>
      </c>
      <c r="R54" s="10">
        <f t="shared" si="3"/>
        <v>63.85164835164835</v>
      </c>
      <c r="S54" s="4" t="str">
        <f t="shared" si="4"/>
        <v>film &amp; video</v>
      </c>
      <c r="T54" s="4" t="str">
        <f t="shared" si="5"/>
        <v>television</v>
      </c>
    </row>
    <row r="55" spans="1:20" ht="28.5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7">
        <f t="shared" si="0"/>
        <v>41733.583333333328</v>
      </c>
      <c r="L55" s="7">
        <f t="shared" si="1"/>
        <v>41719.215798611105</v>
      </c>
      <c r="M55" s="4" t="b">
        <v>0</v>
      </c>
      <c r="N55" s="4">
        <v>182</v>
      </c>
      <c r="O55" s="4" t="b">
        <v>1</v>
      </c>
      <c r="P55" s="4" t="s">
        <v>8265</v>
      </c>
      <c r="Q55" s="9">
        <f t="shared" si="2"/>
        <v>1.0963333333333334</v>
      </c>
      <c r="R55" s="10">
        <f t="shared" si="3"/>
        <v>18.071428571428573</v>
      </c>
      <c r="S55" s="4" t="str">
        <f t="shared" si="4"/>
        <v>film &amp; video</v>
      </c>
      <c r="T55" s="4" t="str">
        <f t="shared" si="5"/>
        <v>television</v>
      </c>
    </row>
    <row r="56" spans="1:20" ht="42.75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7">
        <f t="shared" si="0"/>
        <v>42363.379872685182</v>
      </c>
      <c r="L56" s="7">
        <f t="shared" si="1"/>
        <v>42333.379872685182</v>
      </c>
      <c r="M56" s="4" t="b">
        <v>0</v>
      </c>
      <c r="N56" s="4">
        <v>182</v>
      </c>
      <c r="O56" s="4" t="b">
        <v>1</v>
      </c>
      <c r="P56" s="4" t="s">
        <v>8265</v>
      </c>
      <c r="Q56" s="9">
        <f t="shared" si="2"/>
        <v>1.01</v>
      </c>
      <c r="R56" s="10">
        <f t="shared" si="3"/>
        <v>55.494505494505496</v>
      </c>
      <c r="S56" s="4" t="str">
        <f t="shared" si="4"/>
        <v>film &amp; video</v>
      </c>
      <c r="T56" s="4" t="str">
        <f t="shared" si="5"/>
        <v>television</v>
      </c>
    </row>
    <row r="57" spans="1:20" ht="42.75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7">
        <f t="shared" si="0"/>
        <v>42517.635601851849</v>
      </c>
      <c r="L57" s="7">
        <f t="shared" si="1"/>
        <v>42496.635601851849</v>
      </c>
      <c r="M57" s="4" t="b">
        <v>0</v>
      </c>
      <c r="N57" s="4">
        <v>182</v>
      </c>
      <c r="O57" s="4" t="b">
        <v>1</v>
      </c>
      <c r="P57" s="4" t="s">
        <v>8265</v>
      </c>
      <c r="Q57" s="9">
        <f t="shared" si="2"/>
        <v>1.2895348837209302</v>
      </c>
      <c r="R57" s="10">
        <f t="shared" si="3"/>
        <v>60.934065934065934</v>
      </c>
      <c r="S57" s="4" t="str">
        <f t="shared" si="4"/>
        <v>film &amp; video</v>
      </c>
      <c r="T57" s="4" t="str">
        <f t="shared" si="5"/>
        <v>television</v>
      </c>
    </row>
    <row r="58" spans="1:20" ht="28.5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7">
        <f t="shared" si="0"/>
        <v>42163.333333333336</v>
      </c>
      <c r="L58" s="7">
        <f t="shared" si="1"/>
        <v>42149.215555555558</v>
      </c>
      <c r="M58" s="4" t="b">
        <v>0</v>
      </c>
      <c r="N58" s="4">
        <v>182</v>
      </c>
      <c r="O58" s="4" t="b">
        <v>1</v>
      </c>
      <c r="P58" s="4" t="s">
        <v>8265</v>
      </c>
      <c r="Q58" s="9">
        <f t="shared" si="2"/>
        <v>1.0726249999999999</v>
      </c>
      <c r="R58" s="10">
        <f t="shared" si="3"/>
        <v>47.14835164835165</v>
      </c>
      <c r="S58" s="4" t="str">
        <f t="shared" si="4"/>
        <v>film &amp; video</v>
      </c>
      <c r="T58" s="4" t="str">
        <f t="shared" si="5"/>
        <v>television</v>
      </c>
    </row>
    <row r="59" spans="1:20" ht="42.75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7">
        <f t="shared" si="0"/>
        <v>42119.499560185184</v>
      </c>
      <c r="L59" s="7">
        <f t="shared" si="1"/>
        <v>42089.499560185184</v>
      </c>
      <c r="M59" s="4" t="b">
        <v>0</v>
      </c>
      <c r="N59" s="4">
        <v>182</v>
      </c>
      <c r="O59" s="4" t="b">
        <v>1</v>
      </c>
      <c r="P59" s="4" t="s">
        <v>8265</v>
      </c>
      <c r="Q59" s="9">
        <f t="shared" si="2"/>
        <v>1.0189999999999999</v>
      </c>
      <c r="R59" s="10">
        <f t="shared" si="3"/>
        <v>83.983516483516482</v>
      </c>
      <c r="S59" s="4" t="str">
        <f t="shared" si="4"/>
        <v>film &amp; video</v>
      </c>
      <c r="T59" s="4" t="str">
        <f t="shared" si="5"/>
        <v>television</v>
      </c>
    </row>
    <row r="60" spans="1:20" ht="42.75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7">
        <f t="shared" si="0"/>
        <v>41962.453379629624</v>
      </c>
      <c r="L60" s="7">
        <f t="shared" si="1"/>
        <v>41932.411712962959</v>
      </c>
      <c r="M60" s="4" t="b">
        <v>0</v>
      </c>
      <c r="N60" s="4">
        <v>182</v>
      </c>
      <c r="O60" s="4" t="b">
        <v>1</v>
      </c>
      <c r="P60" s="4" t="s">
        <v>8265</v>
      </c>
      <c r="Q60" s="9">
        <f t="shared" si="2"/>
        <v>1.0290999999999999</v>
      </c>
      <c r="R60" s="10">
        <f t="shared" si="3"/>
        <v>56.543956043956044</v>
      </c>
      <c r="S60" s="4" t="str">
        <f t="shared" si="4"/>
        <v>film &amp; video</v>
      </c>
      <c r="T60" s="4" t="str">
        <f t="shared" si="5"/>
        <v>television</v>
      </c>
    </row>
    <row r="61" spans="1:20" ht="42.75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7">
        <f t="shared" si="0"/>
        <v>42261.541666666664</v>
      </c>
      <c r="L61" s="7">
        <f t="shared" si="1"/>
        <v>42229.902499999997</v>
      </c>
      <c r="M61" s="4" t="b">
        <v>0</v>
      </c>
      <c r="N61" s="4">
        <v>182</v>
      </c>
      <c r="O61" s="4" t="b">
        <v>1</v>
      </c>
      <c r="P61" s="4" t="s">
        <v>8265</v>
      </c>
      <c r="Q61" s="9">
        <f t="shared" si="2"/>
        <v>1.0012570000000001</v>
      </c>
      <c r="R61" s="10">
        <f t="shared" si="3"/>
        <v>110.02824175824175</v>
      </c>
      <c r="S61" s="4" t="str">
        <f t="shared" si="4"/>
        <v>film &amp; video</v>
      </c>
      <c r="T61" s="4" t="str">
        <f t="shared" si="5"/>
        <v>television</v>
      </c>
    </row>
    <row r="62" spans="1:20" ht="42.75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7">
        <f t="shared" si="0"/>
        <v>41720.666666666664</v>
      </c>
      <c r="L62" s="7">
        <f t="shared" si="1"/>
        <v>41701.568483796298</v>
      </c>
      <c r="M62" s="4" t="b">
        <v>0</v>
      </c>
      <c r="N62" s="4">
        <v>182</v>
      </c>
      <c r="O62" s="4" t="b">
        <v>1</v>
      </c>
      <c r="P62" s="4" t="s">
        <v>8265</v>
      </c>
      <c r="Q62" s="9">
        <f t="shared" si="2"/>
        <v>1.0329622222222221</v>
      </c>
      <c r="R62" s="10">
        <f t="shared" si="3"/>
        <v>25.540274725274724</v>
      </c>
      <c r="S62" s="4" t="str">
        <f t="shared" si="4"/>
        <v>film &amp; video</v>
      </c>
      <c r="T62" s="4" t="str">
        <f t="shared" si="5"/>
        <v>television</v>
      </c>
    </row>
    <row r="63" spans="1:20" ht="42.75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7">
        <f t="shared" si="0"/>
        <v>41431.480983796289</v>
      </c>
      <c r="L63" s="7">
        <f t="shared" si="1"/>
        <v>41409.480983796289</v>
      </c>
      <c r="M63" s="4" t="b">
        <v>0</v>
      </c>
      <c r="N63" s="4">
        <v>182</v>
      </c>
      <c r="O63" s="4" t="b">
        <v>1</v>
      </c>
      <c r="P63" s="4" t="s">
        <v>8265</v>
      </c>
      <c r="Q63" s="9">
        <f t="shared" si="2"/>
        <v>1.4830000000000001</v>
      </c>
      <c r="R63" s="10">
        <f t="shared" si="3"/>
        <v>40.741758241758241</v>
      </c>
      <c r="S63" s="4" t="str">
        <f t="shared" si="4"/>
        <v>film &amp; video</v>
      </c>
      <c r="T63" s="4" t="str">
        <f t="shared" si="5"/>
        <v>television</v>
      </c>
    </row>
    <row r="64" spans="1:20" ht="42.75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7">
        <f t="shared" si="0"/>
        <v>41336.466180555552</v>
      </c>
      <c r="L64" s="7">
        <f t="shared" si="1"/>
        <v>41311.466180555552</v>
      </c>
      <c r="M64" s="4" t="b">
        <v>0</v>
      </c>
      <c r="N64" s="4">
        <v>182</v>
      </c>
      <c r="O64" s="4" t="b">
        <v>1</v>
      </c>
      <c r="P64" s="4" t="s">
        <v>8265</v>
      </c>
      <c r="Q64" s="9">
        <f t="shared" si="2"/>
        <v>1.5473333333333332</v>
      </c>
      <c r="R64" s="10">
        <f t="shared" si="3"/>
        <v>25.505494505494507</v>
      </c>
      <c r="S64" s="4" t="str">
        <f t="shared" si="4"/>
        <v>film &amp; video</v>
      </c>
      <c r="T64" s="4" t="str">
        <f t="shared" si="5"/>
        <v>television</v>
      </c>
    </row>
    <row r="65" spans="1:20" ht="42.75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7">
        <f t="shared" si="0"/>
        <v>41635.874305555553</v>
      </c>
      <c r="L65" s="7">
        <f t="shared" si="1"/>
        <v>41612.578854166662</v>
      </c>
      <c r="M65" s="4" t="b">
        <v>0</v>
      </c>
      <c r="N65" s="4">
        <v>182</v>
      </c>
      <c r="O65" s="4" t="b">
        <v>1</v>
      </c>
      <c r="P65" s="4" t="s">
        <v>8265</v>
      </c>
      <c r="Q65" s="9">
        <f t="shared" si="2"/>
        <v>1.1351849999999999</v>
      </c>
      <c r="R65" s="10">
        <f t="shared" si="3"/>
        <v>12.474560439560438</v>
      </c>
      <c r="S65" s="4" t="str">
        <f t="shared" si="4"/>
        <v>film &amp; video</v>
      </c>
      <c r="T65" s="4" t="str">
        <f t="shared" si="5"/>
        <v>television</v>
      </c>
    </row>
    <row r="66" spans="1:20" ht="42.75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7">
        <f t="shared" si="0"/>
        <v>41462.684965277775</v>
      </c>
      <c r="L66" s="7">
        <f t="shared" si="1"/>
        <v>41432.684965277775</v>
      </c>
      <c r="M66" s="4" t="b">
        <v>0</v>
      </c>
      <c r="N66" s="4">
        <v>182</v>
      </c>
      <c r="O66" s="4" t="b">
        <v>1</v>
      </c>
      <c r="P66" s="4" t="s">
        <v>8265</v>
      </c>
      <c r="Q66" s="9">
        <f t="shared" si="2"/>
        <v>1.7333333333333334</v>
      </c>
      <c r="R66" s="10">
        <f t="shared" si="3"/>
        <v>11.428571428571429</v>
      </c>
      <c r="S66" s="4" t="str">
        <f t="shared" si="4"/>
        <v>film &amp; video</v>
      </c>
      <c r="T66" s="4" t="str">
        <f t="shared" si="5"/>
        <v>television</v>
      </c>
    </row>
    <row r="67" spans="1:20" ht="42.75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7">
        <f t="shared" ref="K67:K130" si="6">(I67/86400)+25569+(-8/24)</f>
        <v>41861.915972222218</v>
      </c>
      <c r="L67" s="7">
        <f t="shared" ref="L67:L130" si="7">(J67/86400)+25569+(-8/24)</f>
        <v>41835.487893518519</v>
      </c>
      <c r="M67" s="4" t="b">
        <v>0</v>
      </c>
      <c r="N67" s="4">
        <v>182</v>
      </c>
      <c r="O67" s="4" t="b">
        <v>1</v>
      </c>
      <c r="P67" s="4" t="s">
        <v>8265</v>
      </c>
      <c r="Q67" s="9">
        <f t="shared" ref="Q67:Q130" si="8">E67/D67</f>
        <v>1.0752857142857142</v>
      </c>
      <c r="R67" s="10">
        <f t="shared" ref="R67:R130" si="9">IFERROR(E67/N67, "Zero Backers")</f>
        <v>41.357142857142854</v>
      </c>
      <c r="S67" s="4" t="str">
        <f t="shared" ref="S67:S130" si="10">LEFT(P67,FIND("/",P67)-1)</f>
        <v>film &amp; video</v>
      </c>
      <c r="T67" s="4" t="str">
        <f t="shared" ref="T67:T130" si="11">RIGHT(P67,LEN(P67)-FIND("/",P67))</f>
        <v>television</v>
      </c>
    </row>
    <row r="68" spans="1:20" ht="28.5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7">
        <f t="shared" si="6"/>
        <v>42569.516435185178</v>
      </c>
      <c r="L68" s="7">
        <f t="shared" si="7"/>
        <v>42539.516435185178</v>
      </c>
      <c r="M68" s="4" t="b">
        <v>0</v>
      </c>
      <c r="N68" s="4">
        <v>182</v>
      </c>
      <c r="O68" s="4" t="b">
        <v>1</v>
      </c>
      <c r="P68" s="4" t="s">
        <v>8265</v>
      </c>
      <c r="Q68" s="9">
        <f t="shared" si="8"/>
        <v>1.1859999999999999</v>
      </c>
      <c r="R68" s="10">
        <f t="shared" si="9"/>
        <v>13.032967032967033</v>
      </c>
      <c r="S68" s="4" t="str">
        <f t="shared" si="10"/>
        <v>film &amp; video</v>
      </c>
      <c r="T68" s="4" t="str">
        <f t="shared" si="11"/>
        <v>television</v>
      </c>
    </row>
    <row r="69" spans="1:20" ht="42.75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7">
        <f t="shared" si="6"/>
        <v>41105.250046296293</v>
      </c>
      <c r="L69" s="7">
        <f t="shared" si="7"/>
        <v>41075.250046296293</v>
      </c>
      <c r="M69" s="4" t="b">
        <v>0</v>
      </c>
      <c r="N69" s="4">
        <v>182</v>
      </c>
      <c r="O69" s="4" t="b">
        <v>1</v>
      </c>
      <c r="P69" s="4" t="s">
        <v>8265</v>
      </c>
      <c r="Q69" s="9">
        <f t="shared" si="8"/>
        <v>1.1625000000000001</v>
      </c>
      <c r="R69" s="10">
        <f t="shared" si="9"/>
        <v>12.774725274725276</v>
      </c>
      <c r="S69" s="4" t="str">
        <f t="shared" si="10"/>
        <v>film &amp; video</v>
      </c>
      <c r="T69" s="4" t="str">
        <f t="shared" si="11"/>
        <v>television</v>
      </c>
    </row>
    <row r="70" spans="1:20" ht="57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7">
        <f t="shared" si="6"/>
        <v>41693.23600694444</v>
      </c>
      <c r="L70" s="7">
        <f t="shared" si="7"/>
        <v>41663.23600694444</v>
      </c>
      <c r="M70" s="4" t="b">
        <v>0</v>
      </c>
      <c r="N70" s="4">
        <v>182</v>
      </c>
      <c r="O70" s="4" t="b">
        <v>1</v>
      </c>
      <c r="P70" s="4" t="s">
        <v>8265</v>
      </c>
      <c r="Q70" s="9">
        <f t="shared" si="8"/>
        <v>1.2716666666666667</v>
      </c>
      <c r="R70" s="10">
        <f t="shared" si="9"/>
        <v>4.1923076923076925</v>
      </c>
      <c r="S70" s="4" t="str">
        <f t="shared" si="10"/>
        <v>film &amp; video</v>
      </c>
      <c r="T70" s="4" t="str">
        <f t="shared" si="11"/>
        <v>television</v>
      </c>
    </row>
    <row r="71" spans="1:20" ht="42.75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7">
        <f t="shared" si="6"/>
        <v>40817.957638888889</v>
      </c>
      <c r="L71" s="7">
        <f t="shared" si="7"/>
        <v>40785.854456018518</v>
      </c>
      <c r="M71" s="4" t="b">
        <v>0</v>
      </c>
      <c r="N71" s="4">
        <v>182</v>
      </c>
      <c r="O71" s="4" t="b">
        <v>1</v>
      </c>
      <c r="P71" s="4" t="s">
        <v>8265</v>
      </c>
      <c r="Q71" s="9">
        <f t="shared" si="8"/>
        <v>1.109423</v>
      </c>
      <c r="R71" s="10">
        <f t="shared" si="9"/>
        <v>60.957307692307687</v>
      </c>
      <c r="S71" s="4" t="str">
        <f t="shared" si="10"/>
        <v>film &amp; video</v>
      </c>
      <c r="T71" s="4" t="str">
        <f t="shared" si="11"/>
        <v>television</v>
      </c>
    </row>
    <row r="72" spans="1:20" ht="42.75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7">
        <f t="shared" si="6"/>
        <v>40790.563020833331</v>
      </c>
      <c r="L72" s="7">
        <f t="shared" si="7"/>
        <v>40730.563020833331</v>
      </c>
      <c r="M72" s="4" t="b">
        <v>0</v>
      </c>
      <c r="N72" s="4">
        <v>182</v>
      </c>
      <c r="O72" s="4" t="b">
        <v>1</v>
      </c>
      <c r="P72" s="4" t="s">
        <v>8265</v>
      </c>
      <c r="Q72" s="9">
        <f t="shared" si="8"/>
        <v>1.272</v>
      </c>
      <c r="R72" s="10">
        <f t="shared" si="9"/>
        <v>3.4945054945054945</v>
      </c>
      <c r="S72" s="4" t="str">
        <f t="shared" si="10"/>
        <v>film &amp; video</v>
      </c>
      <c r="T72" s="4" t="str">
        <f t="shared" si="11"/>
        <v>television</v>
      </c>
    </row>
    <row r="73" spans="1:20" ht="42.75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7">
        <f t="shared" si="6"/>
        <v>41056.938159722216</v>
      </c>
      <c r="L73" s="7">
        <f t="shared" si="7"/>
        <v>40996.938159722216</v>
      </c>
      <c r="M73" s="4" t="b">
        <v>0</v>
      </c>
      <c r="N73" s="4">
        <v>182</v>
      </c>
      <c r="O73" s="4" t="b">
        <v>1</v>
      </c>
      <c r="P73" s="4" t="s">
        <v>8265</v>
      </c>
      <c r="Q73" s="9">
        <f t="shared" si="8"/>
        <v>1.2394444444444443</v>
      </c>
      <c r="R73" s="10">
        <f t="shared" si="9"/>
        <v>12.258241758241759</v>
      </c>
      <c r="S73" s="4" t="str">
        <f t="shared" si="10"/>
        <v>film &amp; video</v>
      </c>
      <c r="T73" s="4" t="str">
        <f t="shared" si="11"/>
        <v>television</v>
      </c>
    </row>
    <row r="74" spans="1:20" ht="42.75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7">
        <f t="shared" si="6"/>
        <v>41227.666666666664</v>
      </c>
      <c r="L74" s="7">
        <f t="shared" si="7"/>
        <v>41207.676863425928</v>
      </c>
      <c r="M74" s="4" t="b">
        <v>0</v>
      </c>
      <c r="N74" s="4">
        <v>182</v>
      </c>
      <c r="O74" s="4" t="b">
        <v>1</v>
      </c>
      <c r="P74" s="4" t="s">
        <v>8265</v>
      </c>
      <c r="Q74" s="9">
        <f t="shared" si="8"/>
        <v>1.084090909090909</v>
      </c>
      <c r="R74" s="10">
        <f t="shared" si="9"/>
        <v>13.104395604395604</v>
      </c>
      <c r="S74" s="4" t="str">
        <f t="shared" si="10"/>
        <v>film &amp; video</v>
      </c>
      <c r="T74" s="4" t="str">
        <f t="shared" si="11"/>
        <v>television</v>
      </c>
    </row>
    <row r="75" spans="1:20" ht="42.75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7">
        <f t="shared" si="6"/>
        <v>40665.832638888889</v>
      </c>
      <c r="L75" s="7">
        <f t="shared" si="7"/>
        <v>40587.423425925925</v>
      </c>
      <c r="M75" s="4" t="b">
        <v>0</v>
      </c>
      <c r="N75" s="4">
        <v>182</v>
      </c>
      <c r="O75" s="4" t="b">
        <v>1</v>
      </c>
      <c r="P75" s="4" t="s">
        <v>8265</v>
      </c>
      <c r="Q75" s="9">
        <f t="shared" si="8"/>
        <v>1</v>
      </c>
      <c r="R75" s="10">
        <f t="shared" si="9"/>
        <v>4.9450549450549453</v>
      </c>
      <c r="S75" s="4" t="str">
        <f t="shared" si="10"/>
        <v>film &amp; video</v>
      </c>
      <c r="T75" s="4" t="str">
        <f t="shared" si="11"/>
        <v>television</v>
      </c>
    </row>
    <row r="76" spans="1:20" ht="42.75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7">
        <f t="shared" si="6"/>
        <v>42390.153877314813</v>
      </c>
      <c r="L76" s="7">
        <f t="shared" si="7"/>
        <v>42360.153877314813</v>
      </c>
      <c r="M76" s="4" t="b">
        <v>0</v>
      </c>
      <c r="N76" s="4">
        <v>182</v>
      </c>
      <c r="O76" s="4" t="b">
        <v>1</v>
      </c>
      <c r="P76" s="4" t="s">
        <v>8265</v>
      </c>
      <c r="Q76" s="9">
        <f t="shared" si="8"/>
        <v>1.1293199999999999</v>
      </c>
      <c r="R76" s="10">
        <f t="shared" si="9"/>
        <v>3.1025274725274725</v>
      </c>
      <c r="S76" s="4" t="str">
        <f t="shared" si="10"/>
        <v>film &amp; video</v>
      </c>
      <c r="T76" s="4" t="str">
        <f t="shared" si="11"/>
        <v>television</v>
      </c>
    </row>
    <row r="77" spans="1:20" ht="42.75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7">
        <f t="shared" si="6"/>
        <v>41386.875833333332</v>
      </c>
      <c r="L77" s="7">
        <f t="shared" si="7"/>
        <v>41356.875833333332</v>
      </c>
      <c r="M77" s="4" t="b">
        <v>0</v>
      </c>
      <c r="N77" s="4">
        <v>182</v>
      </c>
      <c r="O77" s="4" t="b">
        <v>1</v>
      </c>
      <c r="P77" s="4" t="s">
        <v>8265</v>
      </c>
      <c r="Q77" s="9">
        <f t="shared" si="8"/>
        <v>1.1542857142857144</v>
      </c>
      <c r="R77" s="10">
        <f t="shared" si="9"/>
        <v>22.197802197802197</v>
      </c>
      <c r="S77" s="4" t="str">
        <f t="shared" si="10"/>
        <v>film &amp; video</v>
      </c>
      <c r="T77" s="4" t="str">
        <f t="shared" si="11"/>
        <v>television</v>
      </c>
    </row>
    <row r="78" spans="1:20" ht="42.75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7">
        <f t="shared" si="6"/>
        <v>40904.399976851848</v>
      </c>
      <c r="L78" s="7">
        <f t="shared" si="7"/>
        <v>40844.358310185184</v>
      </c>
      <c r="M78" s="4" t="b">
        <v>0</v>
      </c>
      <c r="N78" s="4">
        <v>182</v>
      </c>
      <c r="O78" s="4" t="b">
        <v>1</v>
      </c>
      <c r="P78" s="4" t="s">
        <v>8265</v>
      </c>
      <c r="Q78" s="9">
        <f t="shared" si="8"/>
        <v>1.5333333333333334</v>
      </c>
      <c r="R78" s="10">
        <f t="shared" si="9"/>
        <v>2.5274725274725274</v>
      </c>
      <c r="S78" s="4" t="str">
        <f t="shared" si="10"/>
        <v>film &amp; video</v>
      </c>
      <c r="T78" s="4" t="str">
        <f t="shared" si="11"/>
        <v>television</v>
      </c>
    </row>
    <row r="79" spans="1:20" ht="42.75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7">
        <f t="shared" si="6"/>
        <v>41049.790972222218</v>
      </c>
      <c r="L79" s="7">
        <f t="shared" si="7"/>
        <v>40996.811539351846</v>
      </c>
      <c r="M79" s="4" t="b">
        <v>0</v>
      </c>
      <c r="N79" s="4">
        <v>182</v>
      </c>
      <c r="O79" s="4" t="b">
        <v>1</v>
      </c>
      <c r="P79" s="4" t="s">
        <v>8265</v>
      </c>
      <c r="Q79" s="9">
        <f t="shared" si="8"/>
        <v>3.9249999999999998</v>
      </c>
      <c r="R79" s="10">
        <f t="shared" si="9"/>
        <v>8.6263736263736259</v>
      </c>
      <c r="S79" s="4" t="str">
        <f t="shared" si="10"/>
        <v>film &amp; video</v>
      </c>
      <c r="T79" s="4" t="str">
        <f t="shared" si="11"/>
        <v>television</v>
      </c>
    </row>
    <row r="80" spans="1:20" ht="85.5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7">
        <f t="shared" si="6"/>
        <v>42614.397233796299</v>
      </c>
      <c r="L80" s="7">
        <f t="shared" si="7"/>
        <v>42604.397233796299</v>
      </c>
      <c r="M80" s="4" t="b">
        <v>0</v>
      </c>
      <c r="N80" s="4">
        <v>182</v>
      </c>
      <c r="O80" s="4" t="b">
        <v>1</v>
      </c>
      <c r="P80" s="4" t="s">
        <v>8265</v>
      </c>
      <c r="Q80" s="9">
        <f t="shared" si="8"/>
        <v>27.02</v>
      </c>
      <c r="R80" s="10">
        <f t="shared" si="9"/>
        <v>7.4230769230769234</v>
      </c>
      <c r="S80" s="4" t="str">
        <f t="shared" si="10"/>
        <v>film &amp; video</v>
      </c>
      <c r="T80" s="4" t="str">
        <f t="shared" si="11"/>
        <v>television</v>
      </c>
    </row>
    <row r="81" spans="1:20" ht="42.75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7">
        <f t="shared" si="6"/>
        <v>41754.443206018514</v>
      </c>
      <c r="L81" s="7">
        <f t="shared" si="7"/>
        <v>41724.443206018514</v>
      </c>
      <c r="M81" s="4" t="b">
        <v>0</v>
      </c>
      <c r="N81" s="4">
        <v>182</v>
      </c>
      <c r="O81" s="4" t="b">
        <v>1</v>
      </c>
      <c r="P81" s="4" t="s">
        <v>8265</v>
      </c>
      <c r="Q81" s="9">
        <f t="shared" si="8"/>
        <v>1.27</v>
      </c>
      <c r="R81" s="10">
        <f t="shared" si="9"/>
        <v>9.0714285714285712</v>
      </c>
      <c r="S81" s="4" t="str">
        <f t="shared" si="10"/>
        <v>film &amp; video</v>
      </c>
      <c r="T81" s="4" t="str">
        <f t="shared" si="11"/>
        <v>television</v>
      </c>
    </row>
    <row r="82" spans="1:20" ht="42.75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7">
        <f t="shared" si="6"/>
        <v>41617.750648148147</v>
      </c>
      <c r="L82" s="7">
        <f t="shared" si="7"/>
        <v>41582.750648148147</v>
      </c>
      <c r="M82" s="4" t="b">
        <v>0</v>
      </c>
      <c r="N82" s="4">
        <v>182</v>
      </c>
      <c r="O82" s="4" t="b">
        <v>1</v>
      </c>
      <c r="P82" s="4" t="s">
        <v>8265</v>
      </c>
      <c r="Q82" s="9">
        <f t="shared" si="8"/>
        <v>1.0725</v>
      </c>
      <c r="R82" s="10">
        <f t="shared" si="9"/>
        <v>70.714285714285708</v>
      </c>
      <c r="S82" s="4" t="str">
        <f t="shared" si="10"/>
        <v>film &amp; video</v>
      </c>
      <c r="T82" s="4" t="str">
        <f t="shared" si="11"/>
        <v>television</v>
      </c>
    </row>
    <row r="83" spans="1:20" ht="42.75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7">
        <f t="shared" si="6"/>
        <v>41103.793055555558</v>
      </c>
      <c r="L83" s="7">
        <f t="shared" si="7"/>
        <v>41099.825543981475</v>
      </c>
      <c r="M83" s="4" t="b">
        <v>0</v>
      </c>
      <c r="N83" s="4">
        <v>182</v>
      </c>
      <c r="O83" s="4" t="b">
        <v>1</v>
      </c>
      <c r="P83" s="4" t="s">
        <v>8265</v>
      </c>
      <c r="Q83" s="9">
        <f t="shared" si="8"/>
        <v>1.98</v>
      </c>
      <c r="R83" s="10">
        <f t="shared" si="9"/>
        <v>8.1593406593406588</v>
      </c>
      <c r="S83" s="4" t="str">
        <f t="shared" si="10"/>
        <v>film &amp; video</v>
      </c>
      <c r="T83" s="4" t="str">
        <f t="shared" si="11"/>
        <v>television</v>
      </c>
    </row>
    <row r="84" spans="1:20" ht="42.75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7">
        <f t="shared" si="6"/>
        <v>40825.486817129626</v>
      </c>
      <c r="L84" s="7">
        <f t="shared" si="7"/>
        <v>40795.486817129626</v>
      </c>
      <c r="M84" s="4" t="b">
        <v>0</v>
      </c>
      <c r="N84" s="4">
        <v>182</v>
      </c>
      <c r="O84" s="4" t="b">
        <v>1</v>
      </c>
      <c r="P84" s="4" t="s">
        <v>8265</v>
      </c>
      <c r="Q84" s="9">
        <f t="shared" si="8"/>
        <v>1.0001249999999999</v>
      </c>
      <c r="R84" s="10">
        <f t="shared" si="9"/>
        <v>21.98076923076923</v>
      </c>
      <c r="S84" s="4" t="str">
        <f t="shared" si="10"/>
        <v>film &amp; video</v>
      </c>
      <c r="T84" s="4" t="str">
        <f t="shared" si="11"/>
        <v>television</v>
      </c>
    </row>
    <row r="85" spans="1:20" ht="42.75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7">
        <f t="shared" si="6"/>
        <v>42057.145833333336</v>
      </c>
      <c r="L85" s="7">
        <f t="shared" si="7"/>
        <v>42042.282280092586</v>
      </c>
      <c r="M85" s="4" t="b">
        <v>0</v>
      </c>
      <c r="N85" s="4">
        <v>182</v>
      </c>
      <c r="O85" s="4" t="b">
        <v>1</v>
      </c>
      <c r="P85" s="4" t="s">
        <v>8265</v>
      </c>
      <c r="Q85" s="9">
        <f t="shared" si="8"/>
        <v>1.0249999999999999</v>
      </c>
      <c r="R85" s="10">
        <f t="shared" si="9"/>
        <v>1.1263736263736264</v>
      </c>
      <c r="S85" s="4" t="str">
        <f t="shared" si="10"/>
        <v>film &amp; video</v>
      </c>
      <c r="T85" s="4" t="str">
        <f t="shared" si="11"/>
        <v>television</v>
      </c>
    </row>
    <row r="86" spans="1:20" ht="42.75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7">
        <f t="shared" si="6"/>
        <v>40678.42460648148</v>
      </c>
      <c r="L86" s="7">
        <f t="shared" si="7"/>
        <v>40648.42460648148</v>
      </c>
      <c r="M86" s="4" t="b">
        <v>0</v>
      </c>
      <c r="N86" s="4">
        <v>182</v>
      </c>
      <c r="O86" s="4" t="b">
        <v>1</v>
      </c>
      <c r="P86" s="4" t="s">
        <v>8265</v>
      </c>
      <c r="Q86" s="9">
        <f t="shared" si="8"/>
        <v>1</v>
      </c>
      <c r="R86" s="10">
        <f t="shared" si="9"/>
        <v>2.7472527472527473</v>
      </c>
      <c r="S86" s="4" t="str">
        <f t="shared" si="10"/>
        <v>film &amp; video</v>
      </c>
      <c r="T86" s="4" t="str">
        <f t="shared" si="11"/>
        <v>television</v>
      </c>
    </row>
    <row r="87" spans="1:20" ht="42.75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7">
        <f t="shared" si="6"/>
        <v>40808.792094907403</v>
      </c>
      <c r="L87" s="7">
        <f t="shared" si="7"/>
        <v>40778.792094907403</v>
      </c>
      <c r="M87" s="4" t="b">
        <v>0</v>
      </c>
      <c r="N87" s="4">
        <v>182</v>
      </c>
      <c r="O87" s="4" t="b">
        <v>1</v>
      </c>
      <c r="P87" s="4" t="s">
        <v>8265</v>
      </c>
      <c r="Q87" s="9">
        <f t="shared" si="8"/>
        <v>1.2549999999999999</v>
      </c>
      <c r="R87" s="10">
        <f t="shared" si="9"/>
        <v>8.2747252747252755</v>
      </c>
      <c r="S87" s="4" t="str">
        <f t="shared" si="10"/>
        <v>film &amp; video</v>
      </c>
      <c r="T87" s="4" t="str">
        <f t="shared" si="11"/>
        <v>television</v>
      </c>
    </row>
    <row r="88" spans="1:20" ht="42.75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7">
        <f t="shared" si="6"/>
        <v>42365.264409722215</v>
      </c>
      <c r="L88" s="7">
        <f t="shared" si="7"/>
        <v>42291.222743055558</v>
      </c>
      <c r="M88" s="4" t="b">
        <v>0</v>
      </c>
      <c r="N88" s="4">
        <v>182</v>
      </c>
      <c r="O88" s="4" t="b">
        <v>1</v>
      </c>
      <c r="P88" s="4" t="s">
        <v>8265</v>
      </c>
      <c r="Q88" s="9">
        <f t="shared" si="8"/>
        <v>1.0646666666666667</v>
      </c>
      <c r="R88" s="10">
        <f t="shared" si="9"/>
        <v>35.098901098901102</v>
      </c>
      <c r="S88" s="4" t="str">
        <f t="shared" si="10"/>
        <v>film &amp; video</v>
      </c>
      <c r="T88" s="4" t="str">
        <f t="shared" si="11"/>
        <v>television</v>
      </c>
    </row>
    <row r="89" spans="1:20" ht="42.75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7">
        <f t="shared" si="6"/>
        <v>40331.736805555549</v>
      </c>
      <c r="L89" s="7">
        <f t="shared" si="7"/>
        <v>40322.206053240741</v>
      </c>
      <c r="M89" s="4" t="b">
        <v>0</v>
      </c>
      <c r="N89" s="4">
        <v>182</v>
      </c>
      <c r="O89" s="4" t="b">
        <v>1</v>
      </c>
      <c r="P89" s="4" t="s">
        <v>8265</v>
      </c>
      <c r="Q89" s="9">
        <f t="shared" si="8"/>
        <v>1.046</v>
      </c>
      <c r="R89" s="10">
        <f t="shared" si="9"/>
        <v>14.368131868131869</v>
      </c>
      <c r="S89" s="4" t="str">
        <f t="shared" si="10"/>
        <v>film &amp; video</v>
      </c>
      <c r="T89" s="4" t="str">
        <f t="shared" si="11"/>
        <v>television</v>
      </c>
    </row>
    <row r="90" spans="1:20" ht="42.75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7">
        <f t="shared" si="6"/>
        <v>41812.325590277775</v>
      </c>
      <c r="L90" s="7">
        <f t="shared" si="7"/>
        <v>41786.325590277775</v>
      </c>
      <c r="M90" s="4" t="b">
        <v>0</v>
      </c>
      <c r="N90" s="4">
        <v>182</v>
      </c>
      <c r="O90" s="4" t="b">
        <v>1</v>
      </c>
      <c r="P90" s="4" t="s">
        <v>8265</v>
      </c>
      <c r="Q90" s="9">
        <f t="shared" si="8"/>
        <v>1.0285714285714285</v>
      </c>
      <c r="R90" s="10">
        <f t="shared" si="9"/>
        <v>19.780219780219781</v>
      </c>
      <c r="S90" s="4" t="str">
        <f t="shared" si="10"/>
        <v>film &amp; video</v>
      </c>
      <c r="T90" s="4" t="str">
        <f t="shared" si="11"/>
        <v>television</v>
      </c>
    </row>
    <row r="91" spans="1:20" ht="42.75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7">
        <f t="shared" si="6"/>
        <v>41427.418888888882</v>
      </c>
      <c r="L91" s="7">
        <f t="shared" si="7"/>
        <v>41402.418888888882</v>
      </c>
      <c r="M91" s="4" t="b">
        <v>0</v>
      </c>
      <c r="N91" s="4">
        <v>182</v>
      </c>
      <c r="O91" s="4" t="b">
        <v>1</v>
      </c>
      <c r="P91" s="4" t="s">
        <v>8265</v>
      </c>
      <c r="Q91" s="9">
        <f t="shared" si="8"/>
        <v>1.1506666666666667</v>
      </c>
      <c r="R91" s="10">
        <f t="shared" si="9"/>
        <v>37.934065934065934</v>
      </c>
      <c r="S91" s="4" t="str">
        <f t="shared" si="10"/>
        <v>film &amp; video</v>
      </c>
      <c r="T91" s="4" t="str">
        <f t="shared" si="11"/>
        <v>television</v>
      </c>
    </row>
    <row r="92" spans="1:20" ht="28.5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7">
        <f t="shared" si="6"/>
        <v>40735.964108796295</v>
      </c>
      <c r="L92" s="7">
        <f t="shared" si="7"/>
        <v>40705.964108796295</v>
      </c>
      <c r="M92" s="4" t="b">
        <v>0</v>
      </c>
      <c r="N92" s="4">
        <v>182</v>
      </c>
      <c r="O92" s="4" t="b">
        <v>1</v>
      </c>
      <c r="P92" s="4" t="s">
        <v>8265</v>
      </c>
      <c r="Q92" s="9">
        <f t="shared" si="8"/>
        <v>1.004</v>
      </c>
      <c r="R92" s="10">
        <f t="shared" si="9"/>
        <v>2.7582417582417582</v>
      </c>
      <c r="S92" s="4" t="str">
        <f t="shared" si="10"/>
        <v>film &amp; video</v>
      </c>
      <c r="T92" s="4" t="str">
        <f t="shared" si="11"/>
        <v>television</v>
      </c>
    </row>
    <row r="93" spans="1:20" ht="42.75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7">
        <f t="shared" si="6"/>
        <v>40680.069027777776</v>
      </c>
      <c r="L93" s="7">
        <f t="shared" si="7"/>
        <v>40619.069027777776</v>
      </c>
      <c r="M93" s="4" t="b">
        <v>0</v>
      </c>
      <c r="N93" s="4">
        <v>182</v>
      </c>
      <c r="O93" s="4" t="b">
        <v>1</v>
      </c>
      <c r="P93" s="4" t="s">
        <v>8265</v>
      </c>
      <c r="Q93" s="9">
        <f t="shared" si="8"/>
        <v>1.2</v>
      </c>
      <c r="R93" s="10">
        <f t="shared" si="9"/>
        <v>19.780219780219781</v>
      </c>
      <c r="S93" s="4" t="str">
        <f t="shared" si="10"/>
        <v>film &amp; video</v>
      </c>
      <c r="T93" s="4" t="str">
        <f t="shared" si="11"/>
        <v>television</v>
      </c>
    </row>
    <row r="94" spans="1:20" ht="42.75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7">
        <f t="shared" si="6"/>
        <v>42766.999999999993</v>
      </c>
      <c r="L94" s="7">
        <f t="shared" si="7"/>
        <v>42720.865543981483</v>
      </c>
      <c r="M94" s="4" t="b">
        <v>0</v>
      </c>
      <c r="N94" s="4">
        <v>182</v>
      </c>
      <c r="O94" s="4" t="b">
        <v>1</v>
      </c>
      <c r="P94" s="4" t="s">
        <v>8265</v>
      </c>
      <c r="Q94" s="9">
        <f t="shared" si="8"/>
        <v>1.052</v>
      </c>
      <c r="R94" s="10">
        <f t="shared" si="9"/>
        <v>28.901098901098901</v>
      </c>
      <c r="S94" s="4" t="str">
        <f t="shared" si="10"/>
        <v>film &amp; video</v>
      </c>
      <c r="T94" s="4" t="str">
        <f t="shared" si="11"/>
        <v>television</v>
      </c>
    </row>
    <row r="95" spans="1:20" ht="57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7">
        <f t="shared" si="6"/>
        <v>41093.541666666664</v>
      </c>
      <c r="L95" s="7">
        <f t="shared" si="7"/>
        <v>41065.524733796294</v>
      </c>
      <c r="M95" s="4" t="b">
        <v>0</v>
      </c>
      <c r="N95" s="4">
        <v>182</v>
      </c>
      <c r="O95" s="4" t="b">
        <v>1</v>
      </c>
      <c r="P95" s="4" t="s">
        <v>8265</v>
      </c>
      <c r="Q95" s="9">
        <f t="shared" si="8"/>
        <v>1.1060000000000001</v>
      </c>
      <c r="R95" s="10">
        <f t="shared" si="9"/>
        <v>6.0769230769230766</v>
      </c>
      <c r="S95" s="4" t="str">
        <f t="shared" si="10"/>
        <v>film &amp; video</v>
      </c>
      <c r="T95" s="4" t="str">
        <f t="shared" si="11"/>
        <v>television</v>
      </c>
    </row>
    <row r="96" spans="1:20" ht="42.75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7">
        <f t="shared" si="6"/>
        <v>41736.384513888886</v>
      </c>
      <c r="L96" s="7">
        <f t="shared" si="7"/>
        <v>41716.384513888886</v>
      </c>
      <c r="M96" s="4" t="b">
        <v>0</v>
      </c>
      <c r="N96" s="4">
        <v>182</v>
      </c>
      <c r="O96" s="4" t="b">
        <v>1</v>
      </c>
      <c r="P96" s="4" t="s">
        <v>8265</v>
      </c>
      <c r="Q96" s="9">
        <f t="shared" si="8"/>
        <v>1.04</v>
      </c>
      <c r="R96" s="10">
        <f t="shared" si="9"/>
        <v>1.4285714285714286</v>
      </c>
      <c r="S96" s="4" t="str">
        <f t="shared" si="10"/>
        <v>film &amp; video</v>
      </c>
      <c r="T96" s="4" t="str">
        <f t="shared" si="11"/>
        <v>television</v>
      </c>
    </row>
    <row r="97" spans="1:20" ht="42.75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7">
        <f t="shared" si="6"/>
        <v>40964.671770833331</v>
      </c>
      <c r="L97" s="7">
        <f t="shared" si="7"/>
        <v>40934.671770833331</v>
      </c>
      <c r="M97" s="4" t="b">
        <v>0</v>
      </c>
      <c r="N97" s="4">
        <v>182</v>
      </c>
      <c r="O97" s="4" t="b">
        <v>1</v>
      </c>
      <c r="P97" s="4" t="s">
        <v>8265</v>
      </c>
      <c r="Q97" s="9">
        <f t="shared" si="8"/>
        <v>1.3142857142857143</v>
      </c>
      <c r="R97" s="10">
        <f t="shared" si="9"/>
        <v>2.5274725274725274</v>
      </c>
      <c r="S97" s="4" t="str">
        <f t="shared" si="10"/>
        <v>film &amp; video</v>
      </c>
      <c r="T97" s="4" t="str">
        <f t="shared" si="11"/>
        <v>television</v>
      </c>
    </row>
    <row r="98" spans="1:20" ht="42.75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7">
        <f t="shared" si="6"/>
        <v>40390.791666666664</v>
      </c>
      <c r="L98" s="7">
        <f t="shared" si="7"/>
        <v>40324.32917824074</v>
      </c>
      <c r="M98" s="4" t="b">
        <v>0</v>
      </c>
      <c r="N98" s="4">
        <v>182</v>
      </c>
      <c r="O98" s="4" t="b">
        <v>1</v>
      </c>
      <c r="P98" s="4" t="s">
        <v>8265</v>
      </c>
      <c r="Q98" s="9">
        <f t="shared" si="8"/>
        <v>1.1466666666666667</v>
      </c>
      <c r="R98" s="10">
        <f t="shared" si="9"/>
        <v>9.4505494505494507</v>
      </c>
      <c r="S98" s="4" t="str">
        <f t="shared" si="10"/>
        <v>film &amp; video</v>
      </c>
      <c r="T98" s="4" t="str">
        <f t="shared" si="11"/>
        <v>television</v>
      </c>
    </row>
    <row r="99" spans="1:20" ht="42.75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7">
        <f t="shared" si="6"/>
        <v>40735.801874999997</v>
      </c>
      <c r="L99" s="7">
        <f t="shared" si="7"/>
        <v>40705.801874999997</v>
      </c>
      <c r="M99" s="4" t="b">
        <v>0</v>
      </c>
      <c r="N99" s="4">
        <v>182</v>
      </c>
      <c r="O99" s="4" t="b">
        <v>1</v>
      </c>
      <c r="P99" s="4" t="s">
        <v>8265</v>
      </c>
      <c r="Q99" s="9">
        <f t="shared" si="8"/>
        <v>1.0625</v>
      </c>
      <c r="R99" s="10">
        <f t="shared" si="9"/>
        <v>2.3351648351648353</v>
      </c>
      <c r="S99" s="4" t="str">
        <f t="shared" si="10"/>
        <v>film &amp; video</v>
      </c>
      <c r="T99" s="4" t="str">
        <f t="shared" si="11"/>
        <v>television</v>
      </c>
    </row>
    <row r="100" spans="1:20" ht="42.75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7">
        <f t="shared" si="6"/>
        <v>41250.645833333328</v>
      </c>
      <c r="L100" s="7">
        <f t="shared" si="7"/>
        <v>41214.461504629631</v>
      </c>
      <c r="M100" s="4" t="b">
        <v>0</v>
      </c>
      <c r="N100" s="4">
        <v>182</v>
      </c>
      <c r="O100" s="4" t="b">
        <v>1</v>
      </c>
      <c r="P100" s="4" t="s">
        <v>8265</v>
      </c>
      <c r="Q100" s="9">
        <f t="shared" si="8"/>
        <v>1.0625</v>
      </c>
      <c r="R100" s="10">
        <f t="shared" si="9"/>
        <v>18.681318681318682</v>
      </c>
      <c r="S100" s="4" t="str">
        <f t="shared" si="10"/>
        <v>film &amp; video</v>
      </c>
      <c r="T100" s="4" t="str">
        <f t="shared" si="11"/>
        <v>television</v>
      </c>
    </row>
    <row r="101" spans="1:20" ht="28.5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7">
        <f t="shared" si="6"/>
        <v>41661.569432870368</v>
      </c>
      <c r="L101" s="7">
        <f t="shared" si="7"/>
        <v>41631.569432870368</v>
      </c>
      <c r="M101" s="4" t="b">
        <v>0</v>
      </c>
      <c r="N101" s="4">
        <v>182</v>
      </c>
      <c r="O101" s="4" t="b">
        <v>1</v>
      </c>
      <c r="P101" s="4" t="s">
        <v>8265</v>
      </c>
      <c r="Q101" s="9">
        <f t="shared" si="8"/>
        <v>1.0601933333333333</v>
      </c>
      <c r="R101" s="10">
        <f t="shared" si="9"/>
        <v>8.737857142857143</v>
      </c>
      <c r="S101" s="4" t="str">
        <f t="shared" si="10"/>
        <v>film &amp; video</v>
      </c>
      <c r="T101" s="4" t="str">
        <f t="shared" si="11"/>
        <v>television</v>
      </c>
    </row>
    <row r="102" spans="1:20" ht="42.75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7">
        <f t="shared" si="6"/>
        <v>41217.461643518516</v>
      </c>
      <c r="L102" s="7">
        <f t="shared" si="7"/>
        <v>41197.419976851852</v>
      </c>
      <c r="M102" s="4" t="b">
        <v>0</v>
      </c>
      <c r="N102" s="4">
        <v>182</v>
      </c>
      <c r="O102" s="4" t="b">
        <v>1</v>
      </c>
      <c r="P102" s="4" t="s">
        <v>8265</v>
      </c>
      <c r="Q102" s="9">
        <f t="shared" si="8"/>
        <v>1</v>
      </c>
      <c r="R102" s="10">
        <f t="shared" si="9"/>
        <v>27.472527472527471</v>
      </c>
      <c r="S102" s="4" t="str">
        <f t="shared" si="10"/>
        <v>film &amp; video</v>
      </c>
      <c r="T102" s="4" t="str">
        <f t="shared" si="11"/>
        <v>television</v>
      </c>
    </row>
    <row r="103" spans="1:20" ht="42.75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7">
        <f t="shared" si="6"/>
        <v>41298.443402777775</v>
      </c>
      <c r="L103" s="7">
        <f t="shared" si="7"/>
        <v>41274.443402777775</v>
      </c>
      <c r="M103" s="4" t="b">
        <v>0</v>
      </c>
      <c r="N103" s="4">
        <v>182</v>
      </c>
      <c r="O103" s="4" t="b">
        <v>1</v>
      </c>
      <c r="P103" s="4" t="s">
        <v>8265</v>
      </c>
      <c r="Q103" s="9">
        <f t="shared" si="8"/>
        <v>1</v>
      </c>
      <c r="R103" s="10">
        <f t="shared" si="9"/>
        <v>19.23076923076923</v>
      </c>
      <c r="S103" s="4" t="str">
        <f t="shared" si="10"/>
        <v>film &amp; video</v>
      </c>
      <c r="T103" s="4" t="str">
        <f t="shared" si="11"/>
        <v>television</v>
      </c>
    </row>
    <row r="104" spans="1:20" ht="42.75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7">
        <f t="shared" si="6"/>
        <v>40534.797835648147</v>
      </c>
      <c r="L104" s="7">
        <f t="shared" si="7"/>
        <v>40504.797835648147</v>
      </c>
      <c r="M104" s="4" t="b">
        <v>0</v>
      </c>
      <c r="N104" s="4">
        <v>182</v>
      </c>
      <c r="O104" s="4" t="b">
        <v>1</v>
      </c>
      <c r="P104" s="4" t="s">
        <v>8265</v>
      </c>
      <c r="Q104" s="9">
        <f t="shared" si="8"/>
        <v>1.2775000000000001</v>
      </c>
      <c r="R104" s="10">
        <f t="shared" si="9"/>
        <v>42.115384615384613</v>
      </c>
      <c r="S104" s="4" t="str">
        <f t="shared" si="10"/>
        <v>film &amp; video</v>
      </c>
      <c r="T104" s="4" t="str">
        <f t="shared" si="11"/>
        <v>television</v>
      </c>
    </row>
    <row r="105" spans="1:20" ht="42.75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7">
        <f t="shared" si="6"/>
        <v>41705.472569444442</v>
      </c>
      <c r="L105" s="7">
        <f t="shared" si="7"/>
        <v>41682.472569444442</v>
      </c>
      <c r="M105" s="4" t="b">
        <v>0</v>
      </c>
      <c r="N105" s="4">
        <v>182</v>
      </c>
      <c r="O105" s="4" t="b">
        <v>1</v>
      </c>
      <c r="P105" s="4" t="s">
        <v>8265</v>
      </c>
      <c r="Q105" s="9">
        <f t="shared" si="8"/>
        <v>1.0515384615384615</v>
      </c>
      <c r="R105" s="10">
        <f t="shared" si="9"/>
        <v>7.5109890109890109</v>
      </c>
      <c r="S105" s="4" t="str">
        <f t="shared" si="10"/>
        <v>film &amp; video</v>
      </c>
      <c r="T105" s="4" t="str">
        <f t="shared" si="11"/>
        <v>television</v>
      </c>
    </row>
    <row r="106" spans="1:20" ht="28.5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7">
        <f t="shared" si="6"/>
        <v>40635.708333333328</v>
      </c>
      <c r="L106" s="7">
        <f t="shared" si="7"/>
        <v>40612.361874999995</v>
      </c>
      <c r="M106" s="4" t="b">
        <v>0</v>
      </c>
      <c r="N106" s="4">
        <v>182</v>
      </c>
      <c r="O106" s="4" t="b">
        <v>1</v>
      </c>
      <c r="P106" s="4" t="s">
        <v>8265</v>
      </c>
      <c r="Q106" s="9">
        <f t="shared" si="8"/>
        <v>1.2</v>
      </c>
      <c r="R106" s="10">
        <f t="shared" si="9"/>
        <v>3.2967032967032965</v>
      </c>
      <c r="S106" s="4" t="str">
        <f t="shared" si="10"/>
        <v>film &amp; video</v>
      </c>
      <c r="T106" s="4" t="str">
        <f t="shared" si="11"/>
        <v>television</v>
      </c>
    </row>
    <row r="107" spans="1:20" ht="42.75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7">
        <f t="shared" si="6"/>
        <v>42503.666666666664</v>
      </c>
      <c r="L107" s="7">
        <f t="shared" si="7"/>
        <v>42485.391435185178</v>
      </c>
      <c r="M107" s="4" t="b">
        <v>0</v>
      </c>
      <c r="N107" s="4">
        <v>182</v>
      </c>
      <c r="O107" s="4" t="b">
        <v>1</v>
      </c>
      <c r="P107" s="4" t="s">
        <v>8265</v>
      </c>
      <c r="Q107" s="9">
        <f t="shared" si="8"/>
        <v>1.074090909090909</v>
      </c>
      <c r="R107" s="10">
        <f t="shared" si="9"/>
        <v>12.983516483516484</v>
      </c>
      <c r="S107" s="4" t="str">
        <f t="shared" si="10"/>
        <v>film &amp; video</v>
      </c>
      <c r="T107" s="4" t="str">
        <f t="shared" si="11"/>
        <v>television</v>
      </c>
    </row>
    <row r="108" spans="1:20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7">
        <f t="shared" si="6"/>
        <v>41001.443298611106</v>
      </c>
      <c r="L108" s="7">
        <f t="shared" si="7"/>
        <v>40987.443298611106</v>
      </c>
      <c r="M108" s="4" t="b">
        <v>0</v>
      </c>
      <c r="N108" s="4">
        <v>182</v>
      </c>
      <c r="O108" s="4" t="b">
        <v>1</v>
      </c>
      <c r="P108" s="4" t="s">
        <v>8265</v>
      </c>
      <c r="Q108" s="9">
        <f t="shared" si="8"/>
        <v>1.0049999999999999</v>
      </c>
      <c r="R108" s="10">
        <f t="shared" si="9"/>
        <v>27.609890109890109</v>
      </c>
      <c r="S108" s="4" t="str">
        <f t="shared" si="10"/>
        <v>film &amp; video</v>
      </c>
      <c r="T108" s="4" t="str">
        <f t="shared" si="11"/>
        <v>television</v>
      </c>
    </row>
    <row r="109" spans="1:20" ht="42.75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7">
        <f t="shared" si="6"/>
        <v>40657.649155092593</v>
      </c>
      <c r="L109" s="7">
        <f t="shared" si="7"/>
        <v>40635.649155092593</v>
      </c>
      <c r="M109" s="4" t="b">
        <v>0</v>
      </c>
      <c r="N109" s="4">
        <v>182</v>
      </c>
      <c r="O109" s="4" t="b">
        <v>1</v>
      </c>
      <c r="P109" s="4" t="s">
        <v>8265</v>
      </c>
      <c r="Q109" s="9">
        <f t="shared" si="8"/>
        <v>1.0246666666666666</v>
      </c>
      <c r="R109" s="10">
        <f t="shared" si="9"/>
        <v>42.225274725274723</v>
      </c>
      <c r="S109" s="4" t="str">
        <f t="shared" si="10"/>
        <v>film &amp; video</v>
      </c>
      <c r="T109" s="4" t="str">
        <f t="shared" si="11"/>
        <v>television</v>
      </c>
    </row>
    <row r="110" spans="1:20" ht="42.75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7">
        <f t="shared" si="6"/>
        <v>41425.279745370368</v>
      </c>
      <c r="L110" s="7">
        <f t="shared" si="7"/>
        <v>41365.279745370368</v>
      </c>
      <c r="M110" s="4" t="b">
        <v>0</v>
      </c>
      <c r="N110" s="4">
        <v>182</v>
      </c>
      <c r="O110" s="4" t="b">
        <v>1</v>
      </c>
      <c r="P110" s="4" t="s">
        <v>8265</v>
      </c>
      <c r="Q110" s="9">
        <f t="shared" si="8"/>
        <v>2.4666666666666668</v>
      </c>
      <c r="R110" s="10">
        <f t="shared" si="9"/>
        <v>20.329670329670328</v>
      </c>
      <c r="S110" s="4" t="str">
        <f t="shared" si="10"/>
        <v>film &amp; video</v>
      </c>
      <c r="T110" s="4" t="str">
        <f t="shared" si="11"/>
        <v>television</v>
      </c>
    </row>
    <row r="111" spans="1:20" ht="42.75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7">
        <f t="shared" si="6"/>
        <v>40599.692476851851</v>
      </c>
      <c r="L111" s="7">
        <f t="shared" si="7"/>
        <v>40569.692476851851</v>
      </c>
      <c r="M111" s="4" t="b">
        <v>0</v>
      </c>
      <c r="N111" s="4">
        <v>182</v>
      </c>
      <c r="O111" s="4" t="b">
        <v>1</v>
      </c>
      <c r="P111" s="4" t="s">
        <v>8265</v>
      </c>
      <c r="Q111" s="9">
        <f t="shared" si="8"/>
        <v>2.1949999999999998</v>
      </c>
      <c r="R111" s="10">
        <f t="shared" si="9"/>
        <v>12.06043956043956</v>
      </c>
      <c r="S111" s="4" t="str">
        <f t="shared" si="10"/>
        <v>film &amp; video</v>
      </c>
      <c r="T111" s="4" t="str">
        <f t="shared" si="11"/>
        <v>television</v>
      </c>
    </row>
    <row r="112" spans="1:20" ht="42.75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7">
        <f t="shared" si="6"/>
        <v>41591.915972222218</v>
      </c>
      <c r="L112" s="7">
        <f t="shared" si="7"/>
        <v>41557.616354166668</v>
      </c>
      <c r="M112" s="4" t="b">
        <v>0</v>
      </c>
      <c r="N112" s="4">
        <v>182</v>
      </c>
      <c r="O112" s="4" t="b">
        <v>1</v>
      </c>
      <c r="P112" s="4" t="s">
        <v>8265</v>
      </c>
      <c r="Q112" s="9">
        <f t="shared" si="8"/>
        <v>1.3076923076923077</v>
      </c>
      <c r="R112" s="10">
        <f t="shared" si="9"/>
        <v>9.3406593406593412</v>
      </c>
      <c r="S112" s="4" t="str">
        <f t="shared" si="10"/>
        <v>film &amp; video</v>
      </c>
      <c r="T112" s="4" t="str">
        <f t="shared" si="11"/>
        <v>television</v>
      </c>
    </row>
    <row r="113" spans="1:20" ht="42.75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7">
        <f t="shared" si="6"/>
        <v>42154.999849537031</v>
      </c>
      <c r="L113" s="7">
        <f t="shared" si="7"/>
        <v>42124.999849537031</v>
      </c>
      <c r="M113" s="4" t="b">
        <v>0</v>
      </c>
      <c r="N113" s="4">
        <v>182</v>
      </c>
      <c r="O113" s="4" t="b">
        <v>1</v>
      </c>
      <c r="P113" s="4" t="s">
        <v>8265</v>
      </c>
      <c r="Q113" s="9">
        <f t="shared" si="8"/>
        <v>1.5457142857142858</v>
      </c>
      <c r="R113" s="10">
        <f t="shared" si="9"/>
        <v>29.725274725274726</v>
      </c>
      <c r="S113" s="4" t="str">
        <f t="shared" si="10"/>
        <v>film &amp; video</v>
      </c>
      <c r="T113" s="4" t="str">
        <f t="shared" si="11"/>
        <v>television</v>
      </c>
    </row>
    <row r="114" spans="1:20" ht="42.75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7">
        <f t="shared" si="6"/>
        <v>41741.75</v>
      </c>
      <c r="L114" s="7">
        <f t="shared" si="7"/>
        <v>41717.709699074076</v>
      </c>
      <c r="M114" s="4" t="b">
        <v>0</v>
      </c>
      <c r="N114" s="4">
        <v>182</v>
      </c>
      <c r="O114" s="4" t="b">
        <v>1</v>
      </c>
      <c r="P114" s="4" t="s">
        <v>8265</v>
      </c>
      <c r="Q114" s="9">
        <f t="shared" si="8"/>
        <v>1.04</v>
      </c>
      <c r="R114" s="10">
        <f t="shared" si="9"/>
        <v>28.571428571428573</v>
      </c>
      <c r="S114" s="4" t="str">
        <f t="shared" si="10"/>
        <v>film &amp; video</v>
      </c>
      <c r="T114" s="4" t="str">
        <f t="shared" si="11"/>
        <v>television</v>
      </c>
    </row>
    <row r="115" spans="1:20" ht="28.5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7">
        <f t="shared" si="6"/>
        <v>40761.291666666664</v>
      </c>
      <c r="L115" s="7">
        <f t="shared" si="7"/>
        <v>40753.425092592588</v>
      </c>
      <c r="M115" s="4" t="b">
        <v>0</v>
      </c>
      <c r="N115" s="4">
        <v>182</v>
      </c>
      <c r="O115" s="4" t="b">
        <v>1</v>
      </c>
      <c r="P115" s="4" t="s">
        <v>8265</v>
      </c>
      <c r="Q115" s="9">
        <f t="shared" si="8"/>
        <v>1.41</v>
      </c>
      <c r="R115" s="10">
        <f t="shared" si="9"/>
        <v>38.736263736263737</v>
      </c>
      <c r="S115" s="4" t="str">
        <f t="shared" si="10"/>
        <v>film &amp; video</v>
      </c>
      <c r="T115" s="4" t="str">
        <f t="shared" si="11"/>
        <v>television</v>
      </c>
    </row>
    <row r="116" spans="1:20" ht="42.75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7">
        <f t="shared" si="6"/>
        <v>40920.940833333334</v>
      </c>
      <c r="L116" s="7">
        <f t="shared" si="7"/>
        <v>40860.940833333334</v>
      </c>
      <c r="M116" s="4" t="b">
        <v>0</v>
      </c>
      <c r="N116" s="4">
        <v>182</v>
      </c>
      <c r="O116" s="4" t="b">
        <v>1</v>
      </c>
      <c r="P116" s="4" t="s">
        <v>8265</v>
      </c>
      <c r="Q116" s="9">
        <f t="shared" si="8"/>
        <v>1.0333333333333334</v>
      </c>
      <c r="R116" s="10">
        <f t="shared" si="9"/>
        <v>17.032967032967033</v>
      </c>
      <c r="S116" s="4" t="str">
        <f t="shared" si="10"/>
        <v>film &amp; video</v>
      </c>
      <c r="T116" s="4" t="str">
        <f t="shared" si="11"/>
        <v>television</v>
      </c>
    </row>
    <row r="117" spans="1:20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7">
        <f t="shared" si="6"/>
        <v>40943.405601851853</v>
      </c>
      <c r="L117" s="7">
        <f t="shared" si="7"/>
        <v>40918.405601851853</v>
      </c>
      <c r="M117" s="4" t="b">
        <v>0</v>
      </c>
      <c r="N117" s="4">
        <v>182</v>
      </c>
      <c r="O117" s="4" t="b">
        <v>1</v>
      </c>
      <c r="P117" s="4" t="s">
        <v>8265</v>
      </c>
      <c r="Q117" s="9">
        <f t="shared" si="8"/>
        <v>1.4044444444444444</v>
      </c>
      <c r="R117" s="10">
        <f t="shared" si="9"/>
        <v>3.4725274725274726</v>
      </c>
      <c r="S117" s="4" t="str">
        <f t="shared" si="10"/>
        <v>film &amp; video</v>
      </c>
      <c r="T117" s="4" t="str">
        <f t="shared" si="11"/>
        <v>television</v>
      </c>
    </row>
    <row r="118" spans="1:20" ht="42.75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7">
        <f t="shared" si="6"/>
        <v>40641.122164351851</v>
      </c>
      <c r="L118" s="7">
        <f t="shared" si="7"/>
        <v>40595.163831018515</v>
      </c>
      <c r="M118" s="4" t="b">
        <v>0</v>
      </c>
      <c r="N118" s="4">
        <v>182</v>
      </c>
      <c r="O118" s="4" t="b">
        <v>1</v>
      </c>
      <c r="P118" s="4" t="s">
        <v>8265</v>
      </c>
      <c r="Q118" s="9">
        <f t="shared" si="8"/>
        <v>1.1365714285714286</v>
      </c>
      <c r="R118" s="10">
        <f t="shared" si="9"/>
        <v>21.857142857142858</v>
      </c>
      <c r="S118" s="4" t="str">
        <f t="shared" si="10"/>
        <v>film &amp; video</v>
      </c>
      <c r="T118" s="4" t="str">
        <f t="shared" si="11"/>
        <v>television</v>
      </c>
    </row>
    <row r="119" spans="1:20" ht="57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7">
        <f t="shared" si="6"/>
        <v>40338.458333333328</v>
      </c>
      <c r="L119" s="7">
        <f t="shared" si="7"/>
        <v>40248.501666666663</v>
      </c>
      <c r="M119" s="4" t="b">
        <v>0</v>
      </c>
      <c r="N119" s="4">
        <v>182</v>
      </c>
      <c r="O119" s="4" t="b">
        <v>1</v>
      </c>
      <c r="P119" s="4" t="s">
        <v>8265</v>
      </c>
      <c r="Q119" s="9">
        <f t="shared" si="8"/>
        <v>1.0049377777777779</v>
      </c>
      <c r="R119" s="10">
        <f t="shared" si="9"/>
        <v>24.84736263736264</v>
      </c>
      <c r="S119" s="4" t="str">
        <f t="shared" si="10"/>
        <v>film &amp; video</v>
      </c>
      <c r="T119" s="4" t="str">
        <f t="shared" si="11"/>
        <v>television</v>
      </c>
    </row>
    <row r="120" spans="1:20" ht="28.5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7">
        <f t="shared" si="6"/>
        <v>40752.720324074071</v>
      </c>
      <c r="L120" s="7">
        <f t="shared" si="7"/>
        <v>40722.720324074071</v>
      </c>
      <c r="M120" s="4" t="b">
        <v>0</v>
      </c>
      <c r="N120" s="4">
        <v>182</v>
      </c>
      <c r="O120" s="4" t="b">
        <v>1</v>
      </c>
      <c r="P120" s="4" t="s">
        <v>8265</v>
      </c>
      <c r="Q120" s="9">
        <f t="shared" si="8"/>
        <v>1.1303159999999999</v>
      </c>
      <c r="R120" s="10">
        <f t="shared" si="9"/>
        <v>31.052637362637363</v>
      </c>
      <c r="S120" s="4" t="str">
        <f t="shared" si="10"/>
        <v>film &amp; video</v>
      </c>
      <c r="T120" s="4" t="str">
        <f t="shared" si="11"/>
        <v>television</v>
      </c>
    </row>
    <row r="121" spans="1:20" ht="42.75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7">
        <f t="shared" si="6"/>
        <v>40768.625</v>
      </c>
      <c r="L121" s="7">
        <f t="shared" si="7"/>
        <v>40738.735949074071</v>
      </c>
      <c r="M121" s="4" t="b">
        <v>0</v>
      </c>
      <c r="N121" s="4">
        <v>182</v>
      </c>
      <c r="O121" s="4" t="b">
        <v>1</v>
      </c>
      <c r="P121" s="4" t="s">
        <v>8265</v>
      </c>
      <c r="Q121" s="9">
        <f t="shared" si="8"/>
        <v>1.0455692307692308</v>
      </c>
      <c r="R121" s="10">
        <f t="shared" si="9"/>
        <v>18.670879120879121</v>
      </c>
      <c r="S121" s="4" t="str">
        <f t="shared" si="10"/>
        <v>film &amp; video</v>
      </c>
      <c r="T121" s="4" t="str">
        <f t="shared" si="11"/>
        <v>television</v>
      </c>
    </row>
    <row r="122" spans="1:20" ht="42.75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7">
        <f t="shared" si="6"/>
        <v>42645.716516203705</v>
      </c>
      <c r="L122" s="7">
        <f t="shared" si="7"/>
        <v>42615.716516203705</v>
      </c>
      <c r="M122" s="4" t="b">
        <v>0</v>
      </c>
      <c r="N122" s="4">
        <v>182</v>
      </c>
      <c r="O122" s="4" t="b">
        <v>1</v>
      </c>
      <c r="P122" s="4" t="s">
        <v>8265</v>
      </c>
      <c r="Q122" s="9">
        <f t="shared" si="8"/>
        <v>1.4285714285714287E-4</v>
      </c>
      <c r="R122" s="10">
        <f t="shared" si="9"/>
        <v>5.4945054945054944E-2</v>
      </c>
      <c r="S122" s="4" t="str">
        <f t="shared" si="10"/>
        <v>film &amp; video</v>
      </c>
      <c r="T122" s="4" t="str">
        <f t="shared" si="11"/>
        <v>television</v>
      </c>
    </row>
    <row r="123" spans="1:20" ht="42.75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7">
        <f t="shared" si="6"/>
        <v>42112.094444444439</v>
      </c>
      <c r="L123" s="7">
        <f t="shared" si="7"/>
        <v>42096.371643518512</v>
      </c>
      <c r="M123" s="4" t="b">
        <v>0</v>
      </c>
      <c r="N123" s="4">
        <v>182</v>
      </c>
      <c r="O123" s="4" t="b">
        <v>1</v>
      </c>
      <c r="P123" s="4" t="s">
        <v>8265</v>
      </c>
      <c r="Q123" s="9">
        <f t="shared" si="8"/>
        <v>3.3333333333333332E-4</v>
      </c>
      <c r="R123" s="10">
        <f t="shared" si="9"/>
        <v>5.4945054945054949E-3</v>
      </c>
      <c r="S123" s="4" t="str">
        <f t="shared" si="10"/>
        <v>film &amp; video</v>
      </c>
      <c r="T123" s="4" t="str">
        <f t="shared" si="11"/>
        <v>television</v>
      </c>
    </row>
    <row r="124" spans="1:20" ht="28.5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7">
        <f t="shared" si="6"/>
        <v>42653.098460648143</v>
      </c>
      <c r="L124" s="7">
        <f t="shared" si="7"/>
        <v>42593.098460648143</v>
      </c>
      <c r="M124" s="4" t="b">
        <v>0</v>
      </c>
      <c r="N124" s="4">
        <v>182</v>
      </c>
      <c r="O124" s="4" t="b">
        <v>1</v>
      </c>
      <c r="P124" s="4" t="s">
        <v>8265</v>
      </c>
      <c r="Q124" s="9">
        <f t="shared" si="8"/>
        <v>0</v>
      </c>
      <c r="R124" s="10">
        <f t="shared" si="9"/>
        <v>0</v>
      </c>
      <c r="S124" s="4" t="str">
        <f t="shared" si="10"/>
        <v>film &amp; video</v>
      </c>
      <c r="T124" s="4" t="str">
        <f t="shared" si="11"/>
        <v>television</v>
      </c>
    </row>
    <row r="125" spans="1:20" ht="42.75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7">
        <f t="shared" si="6"/>
        <v>41940.583333333328</v>
      </c>
      <c r="L125" s="7">
        <f t="shared" si="7"/>
        <v>41904.448657407404</v>
      </c>
      <c r="M125" s="4" t="b">
        <v>0</v>
      </c>
      <c r="N125" s="4">
        <v>182</v>
      </c>
      <c r="O125" s="4" t="b">
        <v>1</v>
      </c>
      <c r="P125" s="4" t="s">
        <v>8265</v>
      </c>
      <c r="Q125" s="9">
        <f t="shared" si="8"/>
        <v>2.7454545454545453E-3</v>
      </c>
      <c r="R125" s="10">
        <f t="shared" si="9"/>
        <v>0.82967032967032972</v>
      </c>
      <c r="S125" s="4" t="str">
        <f t="shared" si="10"/>
        <v>film &amp; video</v>
      </c>
      <c r="T125" s="4" t="str">
        <f t="shared" si="11"/>
        <v>television</v>
      </c>
    </row>
    <row r="126" spans="1:20" ht="42.75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7">
        <f t="shared" si="6"/>
        <v>42139.595393518517</v>
      </c>
      <c r="L126" s="7">
        <f t="shared" si="7"/>
        <v>42114.595393518517</v>
      </c>
      <c r="M126" s="4" t="b">
        <v>0</v>
      </c>
      <c r="N126" s="4">
        <v>182</v>
      </c>
      <c r="O126" s="4" t="b">
        <v>1</v>
      </c>
      <c r="P126" s="4" t="s">
        <v>8265</v>
      </c>
      <c r="Q126" s="9">
        <f t="shared" si="8"/>
        <v>0</v>
      </c>
      <c r="R126" s="10">
        <f t="shared" si="9"/>
        <v>0</v>
      </c>
      <c r="S126" s="4" t="str">
        <f t="shared" si="10"/>
        <v>film &amp; video</v>
      </c>
      <c r="T126" s="4" t="str">
        <f t="shared" si="11"/>
        <v>television</v>
      </c>
    </row>
    <row r="127" spans="1:20" ht="42.75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7">
        <f t="shared" si="6"/>
        <v>42769.66064814815</v>
      </c>
      <c r="L127" s="7">
        <f t="shared" si="7"/>
        <v>42709.66064814815</v>
      </c>
      <c r="M127" s="4" t="b">
        <v>0</v>
      </c>
      <c r="N127" s="4">
        <v>182</v>
      </c>
      <c r="O127" s="4" t="b">
        <v>1</v>
      </c>
      <c r="P127" s="4" t="s">
        <v>8265</v>
      </c>
      <c r="Q127" s="9">
        <f t="shared" si="8"/>
        <v>0.14000000000000001</v>
      </c>
      <c r="R127" s="10">
        <f t="shared" si="9"/>
        <v>0.38461538461538464</v>
      </c>
      <c r="S127" s="4" t="str">
        <f t="shared" si="10"/>
        <v>film &amp; video</v>
      </c>
      <c r="T127" s="4" t="str">
        <f t="shared" si="11"/>
        <v>television</v>
      </c>
    </row>
    <row r="128" spans="1:20" ht="42.75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7">
        <f t="shared" si="6"/>
        <v>42165.749999999993</v>
      </c>
      <c r="L128" s="7">
        <f t="shared" si="7"/>
        <v>42135.256215277775</v>
      </c>
      <c r="M128" s="4" t="b">
        <v>0</v>
      </c>
      <c r="N128" s="4">
        <v>182</v>
      </c>
      <c r="O128" s="4" t="b">
        <v>1</v>
      </c>
      <c r="P128" s="4" t="s">
        <v>8265</v>
      </c>
      <c r="Q128" s="9">
        <f t="shared" si="8"/>
        <v>5.5480000000000002E-2</v>
      </c>
      <c r="R128" s="10">
        <f t="shared" si="9"/>
        <v>7.6208791208791204</v>
      </c>
      <c r="S128" s="4" t="str">
        <f t="shared" si="10"/>
        <v>film &amp; video</v>
      </c>
      <c r="T128" s="4" t="str">
        <f t="shared" si="11"/>
        <v>television</v>
      </c>
    </row>
    <row r="129" spans="1:20" ht="42.75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7">
        <f t="shared" si="6"/>
        <v>42097.24931712963</v>
      </c>
      <c r="L129" s="7">
        <f t="shared" si="7"/>
        <v>42067.290983796294</v>
      </c>
      <c r="M129" s="4" t="b">
        <v>0</v>
      </c>
      <c r="N129" s="4">
        <v>182</v>
      </c>
      <c r="O129" s="4" t="b">
        <v>1</v>
      </c>
      <c r="P129" s="4" t="s">
        <v>8265</v>
      </c>
      <c r="Q129" s="9">
        <f t="shared" si="8"/>
        <v>2.375E-2</v>
      </c>
      <c r="R129" s="10">
        <f t="shared" si="9"/>
        <v>1.043956043956044</v>
      </c>
      <c r="S129" s="4" t="str">
        <f t="shared" si="10"/>
        <v>film &amp; video</v>
      </c>
      <c r="T129" s="4" t="str">
        <f t="shared" si="11"/>
        <v>television</v>
      </c>
    </row>
    <row r="130" spans="1:20" ht="28.5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7">
        <f t="shared" si="6"/>
        <v>42662.894594907404</v>
      </c>
      <c r="L130" s="7">
        <f t="shared" si="7"/>
        <v>42627.894594907404</v>
      </c>
      <c r="M130" s="4" t="b">
        <v>0</v>
      </c>
      <c r="N130" s="4">
        <v>182</v>
      </c>
      <c r="O130" s="4" t="b">
        <v>1</v>
      </c>
      <c r="P130" s="4" t="s">
        <v>8265</v>
      </c>
      <c r="Q130" s="9">
        <f t="shared" si="8"/>
        <v>1.8669999999999999E-2</v>
      </c>
      <c r="R130" s="10">
        <f t="shared" si="9"/>
        <v>10.258241758241759</v>
      </c>
      <c r="S130" s="4" t="str">
        <f t="shared" si="10"/>
        <v>film &amp; video</v>
      </c>
      <c r="T130" s="4" t="str">
        <f t="shared" si="11"/>
        <v>television</v>
      </c>
    </row>
    <row r="131" spans="1:20" ht="42.75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7">
        <f t="shared" ref="K131:K194" si="12">(I131/86400)+25569+(-8/24)</f>
        <v>41942.603969907403</v>
      </c>
      <c r="L131" s="7">
        <f t="shared" ref="L131:L194" si="13">(J131/86400)+25569+(-8/24)</f>
        <v>41882.603969907403</v>
      </c>
      <c r="M131" s="4" t="b">
        <v>0</v>
      </c>
      <c r="N131" s="4">
        <v>182</v>
      </c>
      <c r="O131" s="4" t="b">
        <v>1</v>
      </c>
      <c r="P131" s="4" t="s">
        <v>8265</v>
      </c>
      <c r="Q131" s="9">
        <f t="shared" ref="Q131:Q194" si="14">E131/D131</f>
        <v>0</v>
      </c>
      <c r="R131" s="10">
        <f t="shared" ref="R131:R194" si="15">IFERROR(E131/N131, "Zero Backers")</f>
        <v>0</v>
      </c>
      <c r="S131" s="4" t="str">
        <f t="shared" ref="S131:S194" si="16">LEFT(P131,FIND("/",P131)-1)</f>
        <v>film &amp; video</v>
      </c>
      <c r="T131" s="4" t="str">
        <f t="shared" ref="T131:T194" si="17">RIGHT(P131,LEN(P131)-FIND("/",P131))</f>
        <v>television</v>
      </c>
    </row>
    <row r="132" spans="1:20" ht="42.75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7">
        <f t="shared" si="12"/>
        <v>41806.511111111111</v>
      </c>
      <c r="L132" s="7">
        <f t="shared" si="13"/>
        <v>41778.582083333335</v>
      </c>
      <c r="M132" s="4" t="b">
        <v>0</v>
      </c>
      <c r="N132" s="4">
        <v>182</v>
      </c>
      <c r="O132" s="4" t="b">
        <v>1</v>
      </c>
      <c r="P132" s="4" t="s">
        <v>8265</v>
      </c>
      <c r="Q132" s="9">
        <f t="shared" si="14"/>
        <v>0</v>
      </c>
      <c r="R132" s="10">
        <f t="shared" si="15"/>
        <v>0</v>
      </c>
      <c r="S132" s="4" t="str">
        <f t="shared" si="16"/>
        <v>film &amp; video</v>
      </c>
      <c r="T132" s="4" t="str">
        <f t="shared" si="17"/>
        <v>television</v>
      </c>
    </row>
    <row r="133" spans="1:20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7">
        <f t="shared" si="12"/>
        <v>42556.666666666664</v>
      </c>
      <c r="L133" s="7">
        <f t="shared" si="13"/>
        <v>42541.504178240742</v>
      </c>
      <c r="M133" s="4" t="b">
        <v>0</v>
      </c>
      <c r="N133" s="4">
        <v>182</v>
      </c>
      <c r="O133" s="4" t="b">
        <v>1</v>
      </c>
      <c r="P133" s="4" t="s">
        <v>8265</v>
      </c>
      <c r="Q133" s="9">
        <f t="shared" si="14"/>
        <v>0</v>
      </c>
      <c r="R133" s="10">
        <f t="shared" si="15"/>
        <v>0</v>
      </c>
      <c r="S133" s="4" t="str">
        <f t="shared" si="16"/>
        <v>film &amp; video</v>
      </c>
      <c r="T133" s="4" t="str">
        <f t="shared" si="17"/>
        <v>television</v>
      </c>
    </row>
    <row r="134" spans="1:20" ht="42.75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7">
        <f t="shared" si="12"/>
        <v>41950.520914351851</v>
      </c>
      <c r="L134" s="7">
        <f t="shared" si="13"/>
        <v>41905.47924768518</v>
      </c>
      <c r="M134" s="4" t="b">
        <v>0</v>
      </c>
      <c r="N134" s="4">
        <v>182</v>
      </c>
      <c r="O134" s="4" t="b">
        <v>1</v>
      </c>
      <c r="P134" s="4" t="s">
        <v>8265</v>
      </c>
      <c r="Q134" s="9">
        <f t="shared" si="14"/>
        <v>9.5687499999999995E-2</v>
      </c>
      <c r="R134" s="10">
        <f t="shared" si="15"/>
        <v>42.060439560439562</v>
      </c>
      <c r="S134" s="4" t="str">
        <f t="shared" si="16"/>
        <v>film &amp; video</v>
      </c>
      <c r="T134" s="4" t="str">
        <f t="shared" si="17"/>
        <v>television</v>
      </c>
    </row>
    <row r="135" spans="1:20" ht="28.5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7">
        <f t="shared" si="12"/>
        <v>42521.396527777775</v>
      </c>
      <c r="L135" s="7">
        <f t="shared" si="13"/>
        <v>42491.474351851844</v>
      </c>
      <c r="M135" s="4" t="b">
        <v>0</v>
      </c>
      <c r="N135" s="4">
        <v>182</v>
      </c>
      <c r="O135" s="4" t="b">
        <v>1</v>
      </c>
      <c r="P135" s="4" t="s">
        <v>8265</v>
      </c>
      <c r="Q135" s="9">
        <f t="shared" si="14"/>
        <v>0</v>
      </c>
      <c r="R135" s="10">
        <f t="shared" si="15"/>
        <v>0</v>
      </c>
      <c r="S135" s="4" t="str">
        <f t="shared" si="16"/>
        <v>film &amp; video</v>
      </c>
      <c r="T135" s="4" t="str">
        <f t="shared" si="17"/>
        <v>television</v>
      </c>
    </row>
    <row r="136" spans="1:20" ht="28.5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7">
        <f t="shared" si="12"/>
        <v>42251.374999999993</v>
      </c>
      <c r="L136" s="7">
        <f t="shared" si="13"/>
        <v>42221.576597222222</v>
      </c>
      <c r="M136" s="4" t="b">
        <v>0</v>
      </c>
      <c r="N136" s="4">
        <v>182</v>
      </c>
      <c r="O136" s="4" t="b">
        <v>1</v>
      </c>
      <c r="P136" s="4" t="s">
        <v>8265</v>
      </c>
      <c r="Q136" s="9">
        <f t="shared" si="14"/>
        <v>0</v>
      </c>
      <c r="R136" s="10">
        <f t="shared" si="15"/>
        <v>0</v>
      </c>
      <c r="S136" s="4" t="str">
        <f t="shared" si="16"/>
        <v>film &amp; video</v>
      </c>
      <c r="T136" s="4" t="str">
        <f t="shared" si="17"/>
        <v>television</v>
      </c>
    </row>
    <row r="137" spans="1:20" ht="42.75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7">
        <f t="shared" si="12"/>
        <v>41821.458333333328</v>
      </c>
      <c r="L137" s="7">
        <f t="shared" si="13"/>
        <v>41788.048576388886</v>
      </c>
      <c r="M137" s="4" t="b">
        <v>0</v>
      </c>
      <c r="N137" s="4">
        <v>182</v>
      </c>
      <c r="O137" s="4" t="b">
        <v>1</v>
      </c>
      <c r="P137" s="4" t="s">
        <v>8265</v>
      </c>
      <c r="Q137" s="9">
        <f t="shared" si="14"/>
        <v>0.13433333333333333</v>
      </c>
      <c r="R137" s="10">
        <f t="shared" si="15"/>
        <v>2.2142857142857144</v>
      </c>
      <c r="S137" s="4" t="str">
        <f t="shared" si="16"/>
        <v>film &amp; video</v>
      </c>
      <c r="T137" s="4" t="str">
        <f t="shared" si="17"/>
        <v>television</v>
      </c>
    </row>
    <row r="138" spans="1:20" ht="42.75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7">
        <f t="shared" si="12"/>
        <v>42140.094444444439</v>
      </c>
      <c r="L138" s="7">
        <f t="shared" si="13"/>
        <v>42096.076782407406</v>
      </c>
      <c r="M138" s="4" t="b">
        <v>0</v>
      </c>
      <c r="N138" s="4">
        <v>182</v>
      </c>
      <c r="O138" s="4" t="b">
        <v>1</v>
      </c>
      <c r="P138" s="4" t="s">
        <v>8265</v>
      </c>
      <c r="Q138" s="9">
        <f t="shared" si="14"/>
        <v>0</v>
      </c>
      <c r="R138" s="10">
        <f t="shared" si="15"/>
        <v>0</v>
      </c>
      <c r="S138" s="4" t="str">
        <f t="shared" si="16"/>
        <v>film &amp; video</v>
      </c>
      <c r="T138" s="4" t="str">
        <f t="shared" si="17"/>
        <v>television</v>
      </c>
    </row>
    <row r="139" spans="1:20" ht="42.75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7">
        <f t="shared" si="12"/>
        <v>42289.240659722222</v>
      </c>
      <c r="L139" s="7">
        <f t="shared" si="13"/>
        <v>42239.240659722222</v>
      </c>
      <c r="M139" s="4" t="b">
        <v>0</v>
      </c>
      <c r="N139" s="4">
        <v>182</v>
      </c>
      <c r="O139" s="4" t="b">
        <v>1</v>
      </c>
      <c r="P139" s="4" t="s">
        <v>8265</v>
      </c>
      <c r="Q139" s="9">
        <f t="shared" si="14"/>
        <v>0</v>
      </c>
      <c r="R139" s="10">
        <f t="shared" si="15"/>
        <v>0</v>
      </c>
      <c r="S139" s="4" t="str">
        <f t="shared" si="16"/>
        <v>film &amp; video</v>
      </c>
      <c r="T139" s="4" t="str">
        <f t="shared" si="17"/>
        <v>television</v>
      </c>
    </row>
    <row r="140" spans="1:20" ht="42.75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7">
        <f t="shared" si="12"/>
        <v>42216.874305555553</v>
      </c>
      <c r="L140" s="7">
        <f t="shared" si="13"/>
        <v>42185.924085648141</v>
      </c>
      <c r="M140" s="4" t="b">
        <v>0</v>
      </c>
      <c r="N140" s="4">
        <v>182</v>
      </c>
      <c r="O140" s="4" t="b">
        <v>1</v>
      </c>
      <c r="P140" s="4" t="s">
        <v>8265</v>
      </c>
      <c r="Q140" s="9">
        <f t="shared" si="14"/>
        <v>3.1413333333333335E-2</v>
      </c>
      <c r="R140" s="10">
        <f t="shared" si="15"/>
        <v>25.890109890109891</v>
      </c>
      <c r="S140" s="4" t="str">
        <f t="shared" si="16"/>
        <v>film &amp; video</v>
      </c>
      <c r="T140" s="4" t="str">
        <f t="shared" si="17"/>
        <v>television</v>
      </c>
    </row>
    <row r="141" spans="1:20" ht="42.75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7">
        <f t="shared" si="12"/>
        <v>42197.587638888886</v>
      </c>
      <c r="L141" s="7">
        <f t="shared" si="13"/>
        <v>42187.587638888886</v>
      </c>
      <c r="M141" s="4" t="b">
        <v>0</v>
      </c>
      <c r="N141" s="4">
        <v>182</v>
      </c>
      <c r="O141" s="4" t="b">
        <v>1</v>
      </c>
      <c r="P141" s="4" t="s">
        <v>8265</v>
      </c>
      <c r="Q141" s="9">
        <f t="shared" si="14"/>
        <v>1</v>
      </c>
      <c r="R141" s="10">
        <f t="shared" si="15"/>
        <v>2.7472527472527473</v>
      </c>
      <c r="S141" s="4" t="str">
        <f t="shared" si="16"/>
        <v>film &amp; video</v>
      </c>
      <c r="T141" s="4" t="str">
        <f t="shared" si="17"/>
        <v>television</v>
      </c>
    </row>
    <row r="142" spans="1:20" ht="42.75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7">
        <f t="shared" si="12"/>
        <v>42082.823287037034</v>
      </c>
      <c r="L142" s="7">
        <f t="shared" si="13"/>
        <v>42052.864953703705</v>
      </c>
      <c r="M142" s="4" t="b">
        <v>0</v>
      </c>
      <c r="N142" s="4">
        <v>182</v>
      </c>
      <c r="O142" s="4" t="b">
        <v>1</v>
      </c>
      <c r="P142" s="4" t="s">
        <v>8265</v>
      </c>
      <c r="Q142" s="9">
        <f t="shared" si="14"/>
        <v>0</v>
      </c>
      <c r="R142" s="10">
        <f t="shared" si="15"/>
        <v>0</v>
      </c>
      <c r="S142" s="4" t="str">
        <f t="shared" si="16"/>
        <v>film &amp; video</v>
      </c>
      <c r="T142" s="4" t="str">
        <f t="shared" si="17"/>
        <v>television</v>
      </c>
    </row>
    <row r="143" spans="1:20" ht="42.75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7">
        <f t="shared" si="12"/>
        <v>42154.819710648146</v>
      </c>
      <c r="L143" s="7">
        <f t="shared" si="13"/>
        <v>42109.819710648146</v>
      </c>
      <c r="M143" s="4" t="b">
        <v>0</v>
      </c>
      <c r="N143" s="4">
        <v>182</v>
      </c>
      <c r="O143" s="4" t="b">
        <v>1</v>
      </c>
      <c r="P143" s="4" t="s">
        <v>8265</v>
      </c>
      <c r="Q143" s="9">
        <f t="shared" si="14"/>
        <v>0.10775</v>
      </c>
      <c r="R143" s="10">
        <f t="shared" si="15"/>
        <v>7.104395604395604</v>
      </c>
      <c r="S143" s="4" t="str">
        <f t="shared" si="16"/>
        <v>film &amp; video</v>
      </c>
      <c r="T143" s="4" t="str">
        <f t="shared" si="17"/>
        <v>television</v>
      </c>
    </row>
    <row r="144" spans="1:20" ht="42.75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7">
        <f t="shared" si="12"/>
        <v>41959.601597222216</v>
      </c>
      <c r="L144" s="7">
        <f t="shared" si="13"/>
        <v>41938.559930555552</v>
      </c>
      <c r="M144" s="4" t="b">
        <v>0</v>
      </c>
      <c r="N144" s="4">
        <v>182</v>
      </c>
      <c r="O144" s="4" t="b">
        <v>1</v>
      </c>
      <c r="P144" s="4" t="s">
        <v>8265</v>
      </c>
      <c r="Q144" s="9">
        <f t="shared" si="14"/>
        <v>3.3333333333333335E-3</v>
      </c>
      <c r="R144" s="10">
        <f t="shared" si="15"/>
        <v>5.4945054945054944E-2</v>
      </c>
      <c r="S144" s="4" t="str">
        <f t="shared" si="16"/>
        <v>film &amp; video</v>
      </c>
      <c r="T144" s="4" t="str">
        <f t="shared" si="17"/>
        <v>television</v>
      </c>
    </row>
    <row r="145" spans="1:20" ht="42.75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7">
        <f t="shared" si="12"/>
        <v>42615.913194444445</v>
      </c>
      <c r="L145" s="7">
        <f t="shared" si="13"/>
        <v>42558.730810185181</v>
      </c>
      <c r="M145" s="4" t="b">
        <v>0</v>
      </c>
      <c r="N145" s="4">
        <v>182</v>
      </c>
      <c r="O145" s="4" t="b">
        <v>1</v>
      </c>
      <c r="P145" s="4" t="s">
        <v>8265</v>
      </c>
      <c r="Q145" s="9">
        <f t="shared" si="14"/>
        <v>0</v>
      </c>
      <c r="R145" s="10">
        <f t="shared" si="15"/>
        <v>0</v>
      </c>
      <c r="S145" s="4" t="str">
        <f t="shared" si="16"/>
        <v>film &amp; video</v>
      </c>
      <c r="T145" s="4" t="str">
        <f t="shared" si="17"/>
        <v>television</v>
      </c>
    </row>
    <row r="146" spans="1:20" ht="42.75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7">
        <f t="shared" si="12"/>
        <v>42107.387407407405</v>
      </c>
      <c r="L146" s="7">
        <f t="shared" si="13"/>
        <v>42047.429074074076</v>
      </c>
      <c r="M146" s="4" t="b">
        <v>0</v>
      </c>
      <c r="N146" s="4">
        <v>182</v>
      </c>
      <c r="O146" s="4" t="b">
        <v>1</v>
      </c>
      <c r="P146" s="4" t="s">
        <v>8265</v>
      </c>
      <c r="Q146" s="9">
        <f t="shared" si="14"/>
        <v>0.27600000000000002</v>
      </c>
      <c r="R146" s="10">
        <f t="shared" si="15"/>
        <v>11.373626373626374</v>
      </c>
      <c r="S146" s="4" t="str">
        <f t="shared" si="16"/>
        <v>film &amp; video</v>
      </c>
      <c r="T146" s="4" t="str">
        <f t="shared" si="17"/>
        <v>television</v>
      </c>
    </row>
    <row r="147" spans="1:20" ht="42.75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7">
        <f t="shared" si="12"/>
        <v>42227.208935185183</v>
      </c>
      <c r="L147" s="7">
        <f t="shared" si="13"/>
        <v>42200.208935185183</v>
      </c>
      <c r="M147" s="4" t="b">
        <v>0</v>
      </c>
      <c r="N147" s="4">
        <v>182</v>
      </c>
      <c r="O147" s="4" t="b">
        <v>1</v>
      </c>
      <c r="P147" s="4" t="s">
        <v>8265</v>
      </c>
      <c r="Q147" s="9">
        <f t="shared" si="14"/>
        <v>7.5111111111111115E-2</v>
      </c>
      <c r="R147" s="10">
        <f t="shared" si="15"/>
        <v>1.8571428571428572</v>
      </c>
      <c r="S147" s="4" t="str">
        <f t="shared" si="16"/>
        <v>film &amp; video</v>
      </c>
      <c r="T147" s="4" t="str">
        <f t="shared" si="17"/>
        <v>television</v>
      </c>
    </row>
    <row r="148" spans="1:20" ht="42.75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7">
        <f t="shared" si="12"/>
        <v>42752.682847222219</v>
      </c>
      <c r="L148" s="7">
        <f t="shared" si="13"/>
        <v>42692.682847222219</v>
      </c>
      <c r="M148" s="4" t="b">
        <v>0</v>
      </c>
      <c r="N148" s="4">
        <v>182</v>
      </c>
      <c r="O148" s="4" t="b">
        <v>1</v>
      </c>
      <c r="P148" s="4" t="s">
        <v>8265</v>
      </c>
      <c r="Q148" s="9">
        <f t="shared" si="14"/>
        <v>5.7499999999999999E-3</v>
      </c>
      <c r="R148" s="10">
        <f t="shared" si="15"/>
        <v>0.63186813186813184</v>
      </c>
      <c r="S148" s="4" t="str">
        <f t="shared" si="16"/>
        <v>film &amp; video</v>
      </c>
      <c r="T148" s="4" t="str">
        <f t="shared" si="17"/>
        <v>television</v>
      </c>
    </row>
    <row r="149" spans="1:20" ht="28.5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7">
        <f t="shared" si="12"/>
        <v>42012.429166666661</v>
      </c>
      <c r="L149" s="7">
        <f t="shared" si="13"/>
        <v>41969.434490740743</v>
      </c>
      <c r="M149" s="4" t="b">
        <v>0</v>
      </c>
      <c r="N149" s="4">
        <v>182</v>
      </c>
      <c r="O149" s="4" t="b">
        <v>1</v>
      </c>
      <c r="P149" s="4" t="s">
        <v>8265</v>
      </c>
      <c r="Q149" s="9">
        <f t="shared" si="14"/>
        <v>0</v>
      </c>
      <c r="R149" s="10">
        <f t="shared" si="15"/>
        <v>0</v>
      </c>
      <c r="S149" s="4" t="str">
        <f t="shared" si="16"/>
        <v>film &amp; video</v>
      </c>
      <c r="T149" s="4" t="str">
        <f t="shared" si="17"/>
        <v>television</v>
      </c>
    </row>
    <row r="150" spans="1:20" ht="42.75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7">
        <f t="shared" si="12"/>
        <v>42426.948333333326</v>
      </c>
      <c r="L150" s="7">
        <f t="shared" si="13"/>
        <v>42396.948333333326</v>
      </c>
      <c r="M150" s="4" t="b">
        <v>0</v>
      </c>
      <c r="N150" s="4">
        <v>182</v>
      </c>
      <c r="O150" s="4" t="b">
        <v>1</v>
      </c>
      <c r="P150" s="4" t="s">
        <v>8265</v>
      </c>
      <c r="Q150" s="9">
        <f t="shared" si="14"/>
        <v>8.0000000000000004E-4</v>
      </c>
      <c r="R150" s="10">
        <f t="shared" si="15"/>
        <v>0.21978021978021978</v>
      </c>
      <c r="S150" s="4" t="str">
        <f t="shared" si="16"/>
        <v>film &amp; video</v>
      </c>
      <c r="T150" s="4" t="str">
        <f t="shared" si="17"/>
        <v>television</v>
      </c>
    </row>
    <row r="151" spans="1:20" ht="42.75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7">
        <f t="shared" si="12"/>
        <v>41997.999999999993</v>
      </c>
      <c r="L151" s="7">
        <f t="shared" si="13"/>
        <v>41967.838773148142</v>
      </c>
      <c r="M151" s="4" t="b">
        <v>0</v>
      </c>
      <c r="N151" s="4">
        <v>182</v>
      </c>
      <c r="O151" s="4" t="b">
        <v>1</v>
      </c>
      <c r="P151" s="4" t="s">
        <v>8265</v>
      </c>
      <c r="Q151" s="9">
        <f t="shared" si="14"/>
        <v>9.1999999999999998E-3</v>
      </c>
      <c r="R151" s="10">
        <f t="shared" si="15"/>
        <v>0.50549450549450547</v>
      </c>
      <c r="S151" s="4" t="str">
        <f t="shared" si="16"/>
        <v>film &amp; video</v>
      </c>
      <c r="T151" s="4" t="str">
        <f t="shared" si="17"/>
        <v>television</v>
      </c>
    </row>
    <row r="152" spans="1:20" ht="42.75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7">
        <f t="shared" si="12"/>
        <v>42149.82849537037</v>
      </c>
      <c r="L152" s="7">
        <f t="shared" si="13"/>
        <v>42089.82849537037</v>
      </c>
      <c r="M152" s="4" t="b">
        <v>0</v>
      </c>
      <c r="N152" s="4">
        <v>182</v>
      </c>
      <c r="O152" s="4" t="b">
        <v>1</v>
      </c>
      <c r="P152" s="4" t="s">
        <v>8265</v>
      </c>
      <c r="Q152" s="9">
        <f t="shared" si="14"/>
        <v>0.23163076923076922</v>
      </c>
      <c r="R152" s="10">
        <f t="shared" si="15"/>
        <v>165.45054945054946</v>
      </c>
      <c r="S152" s="4" t="str">
        <f t="shared" si="16"/>
        <v>film &amp; video</v>
      </c>
      <c r="T152" s="4" t="str">
        <f t="shared" si="17"/>
        <v>television</v>
      </c>
    </row>
    <row r="153" spans="1:20" ht="42.75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7">
        <f t="shared" si="12"/>
        <v>42173.217488425922</v>
      </c>
      <c r="L153" s="7">
        <f t="shared" si="13"/>
        <v>42113.217488425922</v>
      </c>
      <c r="M153" s="4" t="b">
        <v>0</v>
      </c>
      <c r="N153" s="4">
        <v>182</v>
      </c>
      <c r="O153" s="4" t="b">
        <v>1</v>
      </c>
      <c r="P153" s="4" t="s">
        <v>8265</v>
      </c>
      <c r="Q153" s="9">
        <f t="shared" si="14"/>
        <v>5.5999999999999995E-4</v>
      </c>
      <c r="R153" s="10">
        <f t="shared" si="15"/>
        <v>0.76923076923076927</v>
      </c>
      <c r="S153" s="4" t="str">
        <f t="shared" si="16"/>
        <v>film &amp; video</v>
      </c>
      <c r="T153" s="4" t="str">
        <f t="shared" si="17"/>
        <v>television</v>
      </c>
    </row>
    <row r="154" spans="1:20" ht="28.5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7">
        <f t="shared" si="12"/>
        <v>41904.744212962956</v>
      </c>
      <c r="L154" s="7">
        <f t="shared" si="13"/>
        <v>41874.744212962956</v>
      </c>
      <c r="M154" s="4" t="b">
        <v>0</v>
      </c>
      <c r="N154" s="4">
        <v>182</v>
      </c>
      <c r="O154" s="4" t="b">
        <v>1</v>
      </c>
      <c r="P154" s="4" t="s">
        <v>8265</v>
      </c>
      <c r="Q154" s="9">
        <f t="shared" si="14"/>
        <v>7.8947368421052633E-5</v>
      </c>
      <c r="R154" s="10">
        <f t="shared" si="15"/>
        <v>0.16483516483516483</v>
      </c>
      <c r="S154" s="4" t="str">
        <f t="shared" si="16"/>
        <v>film &amp; video</v>
      </c>
      <c r="T154" s="4" t="str">
        <f t="shared" si="17"/>
        <v>television</v>
      </c>
    </row>
    <row r="155" spans="1:20" ht="42.75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7">
        <f t="shared" si="12"/>
        <v>41975.294490740744</v>
      </c>
      <c r="L155" s="7">
        <f t="shared" si="13"/>
        <v>41933.252824074072</v>
      </c>
      <c r="M155" s="4" t="b">
        <v>0</v>
      </c>
      <c r="N155" s="4">
        <v>182</v>
      </c>
      <c r="O155" s="4" t="b">
        <v>1</v>
      </c>
      <c r="P155" s="4" t="s">
        <v>8265</v>
      </c>
      <c r="Q155" s="9">
        <f t="shared" si="14"/>
        <v>7.1799999999999998E-3</v>
      </c>
      <c r="R155" s="10">
        <f t="shared" si="15"/>
        <v>1.9725274725274726</v>
      </c>
      <c r="S155" s="4" t="str">
        <f t="shared" si="16"/>
        <v>film &amp; video</v>
      </c>
      <c r="T155" s="4" t="str">
        <f t="shared" si="17"/>
        <v>television</v>
      </c>
    </row>
    <row r="156" spans="1:20" ht="28.5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7">
        <f t="shared" si="12"/>
        <v>42158.214062499996</v>
      </c>
      <c r="L156" s="7">
        <f t="shared" si="13"/>
        <v>42115.214062499996</v>
      </c>
      <c r="M156" s="4" t="b">
        <v>0</v>
      </c>
      <c r="N156" s="4">
        <v>182</v>
      </c>
      <c r="O156" s="4" t="b">
        <v>1</v>
      </c>
      <c r="P156" s="4" t="s">
        <v>8265</v>
      </c>
      <c r="Q156" s="9">
        <f t="shared" si="14"/>
        <v>2.6666666666666668E-2</v>
      </c>
      <c r="R156" s="10">
        <f t="shared" si="15"/>
        <v>0.21978021978021978</v>
      </c>
      <c r="S156" s="4" t="str">
        <f t="shared" si="16"/>
        <v>film &amp; video</v>
      </c>
      <c r="T156" s="4" t="str">
        <f t="shared" si="17"/>
        <v>television</v>
      </c>
    </row>
    <row r="157" spans="1:20" ht="57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7">
        <f t="shared" si="12"/>
        <v>42208.226099537038</v>
      </c>
      <c r="L157" s="7">
        <f t="shared" si="13"/>
        <v>42168.226099537038</v>
      </c>
      <c r="M157" s="4" t="b">
        <v>0</v>
      </c>
      <c r="N157" s="4">
        <v>182</v>
      </c>
      <c r="O157" s="4" t="b">
        <v>1</v>
      </c>
      <c r="P157" s="4" t="s">
        <v>8265</v>
      </c>
      <c r="Q157" s="9">
        <f t="shared" si="14"/>
        <v>6.0000000000000002E-5</v>
      </c>
      <c r="R157" s="10">
        <f t="shared" si="15"/>
        <v>0.44505494505494503</v>
      </c>
      <c r="S157" s="4" t="str">
        <f t="shared" si="16"/>
        <v>film &amp; video</v>
      </c>
      <c r="T157" s="4" t="str">
        <f t="shared" si="17"/>
        <v>television</v>
      </c>
    </row>
    <row r="158" spans="1:20" ht="42.75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7">
        <f t="shared" si="12"/>
        <v>41853.791620370372</v>
      </c>
      <c r="L158" s="7">
        <f t="shared" si="13"/>
        <v>41793.791620370372</v>
      </c>
      <c r="M158" s="4" t="b">
        <v>0</v>
      </c>
      <c r="N158" s="4">
        <v>182</v>
      </c>
      <c r="O158" s="4" t="b">
        <v>1</v>
      </c>
      <c r="P158" s="4" t="s">
        <v>8265</v>
      </c>
      <c r="Q158" s="9">
        <f t="shared" si="14"/>
        <v>5.0999999999999997E-2</v>
      </c>
      <c r="R158" s="10">
        <f t="shared" si="15"/>
        <v>9.8076923076923084</v>
      </c>
      <c r="S158" s="4" t="str">
        <f t="shared" si="16"/>
        <v>film &amp; video</v>
      </c>
      <c r="T158" s="4" t="str">
        <f t="shared" si="17"/>
        <v>television</v>
      </c>
    </row>
    <row r="159" spans="1:20" ht="42.75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7">
        <f t="shared" si="12"/>
        <v>42426.578379629624</v>
      </c>
      <c r="L159" s="7">
        <f t="shared" si="13"/>
        <v>42396.578379629624</v>
      </c>
      <c r="M159" s="4" t="b">
        <v>0</v>
      </c>
      <c r="N159" s="4">
        <v>182</v>
      </c>
      <c r="O159" s="4" t="b">
        <v>1</v>
      </c>
      <c r="P159" s="4" t="s">
        <v>8265</v>
      </c>
      <c r="Q159" s="9">
        <f t="shared" si="14"/>
        <v>2.671118530884808E-3</v>
      </c>
      <c r="R159" s="10">
        <f t="shared" si="15"/>
        <v>4.3956043956043959E-2</v>
      </c>
      <c r="S159" s="4" t="str">
        <f t="shared" si="16"/>
        <v>film &amp; video</v>
      </c>
      <c r="T159" s="4" t="str">
        <f t="shared" si="17"/>
        <v>television</v>
      </c>
    </row>
    <row r="160" spans="1:20" ht="42.75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7">
        <f t="shared" si="12"/>
        <v>41933.743379629625</v>
      </c>
      <c r="L160" s="7">
        <f t="shared" si="13"/>
        <v>41903.743379629625</v>
      </c>
      <c r="M160" s="4" t="b">
        <v>0</v>
      </c>
      <c r="N160" s="4">
        <v>182</v>
      </c>
      <c r="O160" s="4" t="b">
        <v>1</v>
      </c>
      <c r="P160" s="4" t="s">
        <v>8265</v>
      </c>
      <c r="Q160" s="9">
        <f t="shared" si="14"/>
        <v>0</v>
      </c>
      <c r="R160" s="10">
        <f t="shared" si="15"/>
        <v>0</v>
      </c>
      <c r="S160" s="4" t="str">
        <f t="shared" si="16"/>
        <v>film &amp; video</v>
      </c>
      <c r="T160" s="4" t="str">
        <f t="shared" si="17"/>
        <v>television</v>
      </c>
    </row>
    <row r="161" spans="1:20" ht="42.75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7">
        <f t="shared" si="12"/>
        <v>42554.101215277777</v>
      </c>
      <c r="L161" s="7">
        <f t="shared" si="13"/>
        <v>42514.101215277777</v>
      </c>
      <c r="M161" s="4" t="b">
        <v>0</v>
      </c>
      <c r="N161" s="4">
        <v>182</v>
      </c>
      <c r="O161" s="4" t="b">
        <v>1</v>
      </c>
      <c r="P161" s="4" t="s">
        <v>8265</v>
      </c>
      <c r="Q161" s="9">
        <f t="shared" si="14"/>
        <v>2.0000000000000002E-5</v>
      </c>
      <c r="R161" s="10">
        <f t="shared" si="15"/>
        <v>5.4945054945054944E-2</v>
      </c>
      <c r="S161" s="4" t="str">
        <f t="shared" si="16"/>
        <v>film &amp; video</v>
      </c>
      <c r="T161" s="4" t="str">
        <f t="shared" si="17"/>
        <v>television</v>
      </c>
    </row>
    <row r="162" spans="1:20" ht="42.75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7">
        <f t="shared" si="12"/>
        <v>42231.57975694444</v>
      </c>
      <c r="L162" s="7">
        <f t="shared" si="13"/>
        <v>42171.57975694444</v>
      </c>
      <c r="M162" s="4" t="b">
        <v>0</v>
      </c>
      <c r="N162" s="4">
        <v>182</v>
      </c>
      <c r="O162" s="4" t="b">
        <v>1</v>
      </c>
      <c r="P162" s="4" t="s">
        <v>8265</v>
      </c>
      <c r="Q162" s="9">
        <f t="shared" si="14"/>
        <v>0</v>
      </c>
      <c r="R162" s="10">
        <f t="shared" si="15"/>
        <v>0</v>
      </c>
      <c r="S162" s="4" t="str">
        <f t="shared" si="16"/>
        <v>film &amp; video</v>
      </c>
      <c r="T162" s="4" t="str">
        <f t="shared" si="17"/>
        <v>television</v>
      </c>
    </row>
    <row r="163" spans="1:20" ht="42.75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7">
        <f t="shared" si="12"/>
        <v>41822.354108796295</v>
      </c>
      <c r="L163" s="7">
        <f t="shared" si="13"/>
        <v>41792.354108796295</v>
      </c>
      <c r="M163" s="4" t="b">
        <v>0</v>
      </c>
      <c r="N163" s="4">
        <v>182</v>
      </c>
      <c r="O163" s="4" t="b">
        <v>1</v>
      </c>
      <c r="P163" s="4" t="s">
        <v>8265</v>
      </c>
      <c r="Q163" s="9">
        <f t="shared" si="14"/>
        <v>1E-4</v>
      </c>
      <c r="R163" s="10">
        <f t="shared" si="15"/>
        <v>2.7472527472527472E-2</v>
      </c>
      <c r="S163" s="4" t="str">
        <f t="shared" si="16"/>
        <v>film &amp; video</v>
      </c>
      <c r="T163" s="4" t="str">
        <f t="shared" si="17"/>
        <v>television</v>
      </c>
    </row>
    <row r="164" spans="1:20" ht="42.75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7">
        <f t="shared" si="12"/>
        <v>41867.654166666667</v>
      </c>
      <c r="L164" s="7">
        <f t="shared" si="13"/>
        <v>41834.79347222222</v>
      </c>
      <c r="M164" s="4" t="b">
        <v>0</v>
      </c>
      <c r="N164" s="4">
        <v>182</v>
      </c>
      <c r="O164" s="4" t="b">
        <v>1</v>
      </c>
      <c r="P164" s="4" t="s">
        <v>8265</v>
      </c>
      <c r="Q164" s="9">
        <f t="shared" si="14"/>
        <v>0.15535714285714286</v>
      </c>
      <c r="R164" s="10">
        <f t="shared" si="15"/>
        <v>2.3901098901098901</v>
      </c>
      <c r="S164" s="4" t="str">
        <f t="shared" si="16"/>
        <v>film &amp; video</v>
      </c>
      <c r="T164" s="4" t="str">
        <f t="shared" si="17"/>
        <v>television</v>
      </c>
    </row>
    <row r="165" spans="1:20" ht="57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7">
        <f t="shared" si="12"/>
        <v>42277.666666666664</v>
      </c>
      <c r="L165" s="7">
        <f t="shared" si="13"/>
        <v>42243.627939814811</v>
      </c>
      <c r="M165" s="4" t="b">
        <v>0</v>
      </c>
      <c r="N165" s="4">
        <v>182</v>
      </c>
      <c r="O165" s="4" t="b">
        <v>1</v>
      </c>
      <c r="P165" s="4" t="s">
        <v>8265</v>
      </c>
      <c r="Q165" s="9">
        <f t="shared" si="14"/>
        <v>0</v>
      </c>
      <c r="R165" s="10">
        <f t="shared" si="15"/>
        <v>0</v>
      </c>
      <c r="S165" s="4" t="str">
        <f t="shared" si="16"/>
        <v>film &amp; video</v>
      </c>
      <c r="T165" s="4" t="str">
        <f t="shared" si="17"/>
        <v>television</v>
      </c>
    </row>
    <row r="166" spans="1:20" ht="42.75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7">
        <f t="shared" si="12"/>
        <v>41901.429409722223</v>
      </c>
      <c r="L166" s="7">
        <f t="shared" si="13"/>
        <v>41841.429409722223</v>
      </c>
      <c r="M166" s="4" t="b">
        <v>0</v>
      </c>
      <c r="N166" s="4">
        <v>182</v>
      </c>
      <c r="O166" s="4" t="b">
        <v>1</v>
      </c>
      <c r="P166" s="4" t="s">
        <v>8265</v>
      </c>
      <c r="Q166" s="9">
        <f t="shared" si="14"/>
        <v>5.3333333333333332E-3</v>
      </c>
      <c r="R166" s="10">
        <f t="shared" si="15"/>
        <v>3.5164835164835164</v>
      </c>
      <c r="S166" s="4" t="str">
        <f t="shared" si="16"/>
        <v>film &amp; video</v>
      </c>
      <c r="T166" s="4" t="str">
        <f t="shared" si="17"/>
        <v>television</v>
      </c>
    </row>
    <row r="167" spans="1:20" ht="28.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7">
        <f t="shared" si="12"/>
        <v>42381.325509259252</v>
      </c>
      <c r="L167" s="7">
        <f t="shared" si="13"/>
        <v>42351.325509259252</v>
      </c>
      <c r="M167" s="4" t="b">
        <v>0</v>
      </c>
      <c r="N167" s="4">
        <v>182</v>
      </c>
      <c r="O167" s="4" t="b">
        <v>1</v>
      </c>
      <c r="P167" s="4" t="s">
        <v>8265</v>
      </c>
      <c r="Q167" s="9">
        <f t="shared" si="14"/>
        <v>0</v>
      </c>
      <c r="R167" s="10">
        <f t="shared" si="15"/>
        <v>0</v>
      </c>
      <c r="S167" s="4" t="str">
        <f t="shared" si="16"/>
        <v>film &amp; video</v>
      </c>
      <c r="T167" s="4" t="str">
        <f t="shared" si="17"/>
        <v>television</v>
      </c>
    </row>
    <row r="168" spans="1:20" ht="42.75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7">
        <f t="shared" si="12"/>
        <v>42750.742615740739</v>
      </c>
      <c r="L168" s="7">
        <f t="shared" si="13"/>
        <v>42720.742615740739</v>
      </c>
      <c r="M168" s="4" t="b">
        <v>0</v>
      </c>
      <c r="N168" s="4">
        <v>182</v>
      </c>
      <c r="O168" s="4" t="b">
        <v>1</v>
      </c>
      <c r="P168" s="4" t="s">
        <v>8265</v>
      </c>
      <c r="Q168" s="9">
        <f t="shared" si="14"/>
        <v>0.6</v>
      </c>
      <c r="R168" s="10">
        <f t="shared" si="15"/>
        <v>16.483516483516482</v>
      </c>
      <c r="S168" s="4" t="str">
        <f t="shared" si="16"/>
        <v>film &amp; video</v>
      </c>
      <c r="T168" s="4" t="str">
        <f t="shared" si="17"/>
        <v>television</v>
      </c>
    </row>
    <row r="169" spans="1:20" ht="42.75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7">
        <f t="shared" si="12"/>
        <v>42220.594155092585</v>
      </c>
      <c r="L169" s="7">
        <f t="shared" si="13"/>
        <v>42160.594155092585</v>
      </c>
      <c r="M169" s="4" t="b">
        <v>0</v>
      </c>
      <c r="N169" s="4">
        <v>182</v>
      </c>
      <c r="O169" s="4" t="b">
        <v>1</v>
      </c>
      <c r="P169" s="4" t="s">
        <v>8265</v>
      </c>
      <c r="Q169" s="9">
        <f t="shared" si="14"/>
        <v>1E-4</v>
      </c>
      <c r="R169" s="10">
        <f t="shared" si="15"/>
        <v>6.043956043956044E-2</v>
      </c>
      <c r="S169" s="4" t="str">
        <f t="shared" si="16"/>
        <v>film &amp; video</v>
      </c>
      <c r="T169" s="4" t="str">
        <f t="shared" si="17"/>
        <v>television</v>
      </c>
    </row>
    <row r="170" spans="1:20" ht="42.75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7">
        <f t="shared" si="12"/>
        <v>42082.460300925923</v>
      </c>
      <c r="L170" s="7">
        <f t="shared" si="13"/>
        <v>42052.501967592594</v>
      </c>
      <c r="M170" s="4" t="b">
        <v>0</v>
      </c>
      <c r="N170" s="4">
        <v>182</v>
      </c>
      <c r="O170" s="4" t="b">
        <v>1</v>
      </c>
      <c r="P170" s="4" t="s">
        <v>8265</v>
      </c>
      <c r="Q170" s="9">
        <f t="shared" si="14"/>
        <v>4.0625000000000001E-2</v>
      </c>
      <c r="R170" s="10">
        <f t="shared" si="15"/>
        <v>1.7857142857142858</v>
      </c>
      <c r="S170" s="4" t="str">
        <f t="shared" si="16"/>
        <v>film &amp; video</v>
      </c>
      <c r="T170" s="4" t="str">
        <f t="shared" si="17"/>
        <v>television</v>
      </c>
    </row>
    <row r="171" spans="1:20" ht="42.75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7">
        <f t="shared" si="12"/>
        <v>41930.171979166662</v>
      </c>
      <c r="L171" s="7">
        <f t="shared" si="13"/>
        <v>41900.171979166662</v>
      </c>
      <c r="M171" s="4" t="b">
        <v>0</v>
      </c>
      <c r="N171" s="4">
        <v>182</v>
      </c>
      <c r="O171" s="4" t="b">
        <v>1</v>
      </c>
      <c r="P171" s="4" t="s">
        <v>8265</v>
      </c>
      <c r="Q171" s="9">
        <f t="shared" si="14"/>
        <v>0.224</v>
      </c>
      <c r="R171" s="10">
        <f t="shared" si="15"/>
        <v>3.0769230769230771</v>
      </c>
      <c r="S171" s="4" t="str">
        <f t="shared" si="16"/>
        <v>film &amp; video</v>
      </c>
      <c r="T171" s="4" t="str">
        <f t="shared" si="17"/>
        <v>television</v>
      </c>
    </row>
    <row r="172" spans="1:20" ht="42.75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7">
        <f t="shared" si="12"/>
        <v>42245.894444444442</v>
      </c>
      <c r="L172" s="7">
        <f t="shared" si="13"/>
        <v>42216.644479166665</v>
      </c>
      <c r="M172" s="4" t="b">
        <v>0</v>
      </c>
      <c r="N172" s="4">
        <v>182</v>
      </c>
      <c r="O172" s="4" t="b">
        <v>1</v>
      </c>
      <c r="P172" s="4" t="s">
        <v>8265</v>
      </c>
      <c r="Q172" s="9">
        <f t="shared" si="14"/>
        <v>3.2500000000000001E-2</v>
      </c>
      <c r="R172" s="10">
        <f t="shared" si="15"/>
        <v>1.7857142857142858</v>
      </c>
      <c r="S172" s="4" t="str">
        <f t="shared" si="16"/>
        <v>film &amp; video</v>
      </c>
      <c r="T172" s="4" t="str">
        <f t="shared" si="17"/>
        <v>television</v>
      </c>
    </row>
    <row r="173" spans="1:20" ht="42.75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7">
        <f t="shared" si="12"/>
        <v>42593.847384259258</v>
      </c>
      <c r="L173" s="7">
        <f t="shared" si="13"/>
        <v>42533.847384259258</v>
      </c>
      <c r="M173" s="4" t="b">
        <v>0</v>
      </c>
      <c r="N173" s="4">
        <v>182</v>
      </c>
      <c r="O173" s="4" t="b">
        <v>1</v>
      </c>
      <c r="P173" s="4" t="s">
        <v>8265</v>
      </c>
      <c r="Q173" s="9">
        <f t="shared" si="14"/>
        <v>2.0000000000000002E-5</v>
      </c>
      <c r="R173" s="10">
        <f t="shared" si="15"/>
        <v>5.4945054945054949E-3</v>
      </c>
      <c r="S173" s="4" t="str">
        <f t="shared" si="16"/>
        <v>film &amp; video</v>
      </c>
      <c r="T173" s="4" t="str">
        <f t="shared" si="17"/>
        <v>television</v>
      </c>
    </row>
    <row r="174" spans="1:20" ht="42.75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7">
        <f t="shared" si="12"/>
        <v>42082.019942129627</v>
      </c>
      <c r="L174" s="7">
        <f t="shared" si="13"/>
        <v>42047.061608796292</v>
      </c>
      <c r="M174" s="4" t="b">
        <v>0</v>
      </c>
      <c r="N174" s="4">
        <v>182</v>
      </c>
      <c r="O174" s="4" t="b">
        <v>1</v>
      </c>
      <c r="P174" s="4" t="s">
        <v>8265</v>
      </c>
      <c r="Q174" s="9">
        <f t="shared" si="14"/>
        <v>0</v>
      </c>
      <c r="R174" s="10">
        <f t="shared" si="15"/>
        <v>0</v>
      </c>
      <c r="S174" s="4" t="str">
        <f t="shared" si="16"/>
        <v>film &amp; video</v>
      </c>
      <c r="T174" s="4" t="str">
        <f t="shared" si="17"/>
        <v>television</v>
      </c>
    </row>
    <row r="175" spans="1:20" ht="42.75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7">
        <f t="shared" si="12"/>
        <v>42063.239675925921</v>
      </c>
      <c r="L175" s="7">
        <f t="shared" si="13"/>
        <v>42033.239675925921</v>
      </c>
      <c r="M175" s="4" t="b">
        <v>0</v>
      </c>
      <c r="N175" s="4">
        <v>182</v>
      </c>
      <c r="O175" s="4" t="b">
        <v>1</v>
      </c>
      <c r="P175" s="4" t="s">
        <v>8265</v>
      </c>
      <c r="Q175" s="9">
        <f t="shared" si="14"/>
        <v>0</v>
      </c>
      <c r="R175" s="10">
        <f t="shared" si="15"/>
        <v>0</v>
      </c>
      <c r="S175" s="4" t="str">
        <f t="shared" si="16"/>
        <v>film &amp; video</v>
      </c>
      <c r="T175" s="4" t="str">
        <f t="shared" si="17"/>
        <v>television</v>
      </c>
    </row>
    <row r="176" spans="1:20" ht="42.75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7">
        <f t="shared" si="12"/>
        <v>42132.42564814815</v>
      </c>
      <c r="L176" s="7">
        <f t="shared" si="13"/>
        <v>42072.42564814815</v>
      </c>
      <c r="M176" s="4" t="b">
        <v>0</v>
      </c>
      <c r="N176" s="4">
        <v>182</v>
      </c>
      <c r="O176" s="4" t="b">
        <v>1</v>
      </c>
      <c r="P176" s="4" t="s">
        <v>8265</v>
      </c>
      <c r="Q176" s="9">
        <f t="shared" si="14"/>
        <v>0</v>
      </c>
      <c r="R176" s="10">
        <f t="shared" si="15"/>
        <v>0</v>
      </c>
      <c r="S176" s="4" t="str">
        <f t="shared" si="16"/>
        <v>film &amp; video</v>
      </c>
      <c r="T176" s="4" t="str">
        <f t="shared" si="17"/>
        <v>television</v>
      </c>
    </row>
    <row r="177" spans="1:20" ht="42.75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7">
        <f t="shared" si="12"/>
        <v>41880.444571759253</v>
      </c>
      <c r="L177" s="7">
        <f t="shared" si="13"/>
        <v>41855.444571759253</v>
      </c>
      <c r="M177" s="4" t="b">
        <v>0</v>
      </c>
      <c r="N177" s="4">
        <v>182</v>
      </c>
      <c r="O177" s="4" t="b">
        <v>1</v>
      </c>
      <c r="P177" s="4" t="s">
        <v>8265</v>
      </c>
      <c r="Q177" s="9">
        <f t="shared" si="14"/>
        <v>6.4850000000000005E-2</v>
      </c>
      <c r="R177" s="10">
        <f t="shared" si="15"/>
        <v>7.1263736263736268</v>
      </c>
      <c r="S177" s="4" t="str">
        <f t="shared" si="16"/>
        <v>film &amp; video</v>
      </c>
      <c r="T177" s="4" t="str">
        <f t="shared" si="17"/>
        <v>television</v>
      </c>
    </row>
    <row r="178" spans="1:20" ht="42.75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7">
        <f t="shared" si="12"/>
        <v>42221.490729166668</v>
      </c>
      <c r="L178" s="7">
        <f t="shared" si="13"/>
        <v>42191.490729166668</v>
      </c>
      <c r="M178" s="4" t="b">
        <v>0</v>
      </c>
      <c r="N178" s="4">
        <v>182</v>
      </c>
      <c r="O178" s="4" t="b">
        <v>1</v>
      </c>
      <c r="P178" s="4" t="s">
        <v>8265</v>
      </c>
      <c r="Q178" s="9">
        <f t="shared" si="14"/>
        <v>0</v>
      </c>
      <c r="R178" s="10">
        <f t="shared" si="15"/>
        <v>0</v>
      </c>
      <c r="S178" s="4" t="str">
        <f t="shared" si="16"/>
        <v>film &amp; video</v>
      </c>
      <c r="T178" s="4" t="str">
        <f t="shared" si="17"/>
        <v>television</v>
      </c>
    </row>
    <row r="179" spans="1:20" ht="28.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7">
        <f t="shared" si="12"/>
        <v>42086.672754629624</v>
      </c>
      <c r="L179" s="7">
        <f t="shared" si="13"/>
        <v>42069.714421296296</v>
      </c>
      <c r="M179" s="4" t="b">
        <v>0</v>
      </c>
      <c r="N179" s="4">
        <v>182</v>
      </c>
      <c r="O179" s="4" t="b">
        <v>1</v>
      </c>
      <c r="P179" s="4" t="s">
        <v>8265</v>
      </c>
      <c r="Q179" s="9">
        <f t="shared" si="14"/>
        <v>0.4</v>
      </c>
      <c r="R179" s="10">
        <f t="shared" si="15"/>
        <v>0.98901098901098905</v>
      </c>
      <c r="S179" s="4" t="str">
        <f t="shared" si="16"/>
        <v>film &amp; video</v>
      </c>
      <c r="T179" s="4" t="str">
        <f t="shared" si="17"/>
        <v>television</v>
      </c>
    </row>
    <row r="180" spans="1:20" ht="28.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7">
        <f t="shared" si="12"/>
        <v>42334.663715277777</v>
      </c>
      <c r="L180" s="7">
        <f t="shared" si="13"/>
        <v>42304.622048611105</v>
      </c>
      <c r="M180" s="4" t="b">
        <v>0</v>
      </c>
      <c r="N180" s="4">
        <v>182</v>
      </c>
      <c r="O180" s="4" t="b">
        <v>1</v>
      </c>
      <c r="P180" s="4" t="s">
        <v>8265</v>
      </c>
      <c r="Q180" s="9">
        <f t="shared" si="14"/>
        <v>0</v>
      </c>
      <c r="R180" s="10">
        <f t="shared" si="15"/>
        <v>0</v>
      </c>
      <c r="S180" s="4" t="str">
        <f t="shared" si="16"/>
        <v>film &amp; video</v>
      </c>
      <c r="T180" s="4" t="str">
        <f t="shared" si="17"/>
        <v>television</v>
      </c>
    </row>
    <row r="181" spans="1:20" ht="28.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7">
        <f t="shared" si="12"/>
        <v>42432.747164351851</v>
      </c>
      <c r="L181" s="7">
        <f t="shared" si="13"/>
        <v>42402.747164351851</v>
      </c>
      <c r="M181" s="4" t="b">
        <v>0</v>
      </c>
      <c r="N181" s="4">
        <v>182</v>
      </c>
      <c r="O181" s="4" t="b">
        <v>1</v>
      </c>
      <c r="P181" s="4" t="s">
        <v>8265</v>
      </c>
      <c r="Q181" s="9">
        <f t="shared" si="14"/>
        <v>0.2</v>
      </c>
      <c r="R181" s="10">
        <f t="shared" si="15"/>
        <v>1.098901098901099</v>
      </c>
      <c r="S181" s="4" t="str">
        <f t="shared" si="16"/>
        <v>film &amp; video</v>
      </c>
      <c r="T181" s="4" t="str">
        <f t="shared" si="17"/>
        <v>television</v>
      </c>
    </row>
    <row r="182" spans="1:20" ht="42.75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7">
        <f t="shared" si="12"/>
        <v>42107.458333333336</v>
      </c>
      <c r="L182" s="7">
        <f t="shared" si="13"/>
        <v>42067.657905092587</v>
      </c>
      <c r="M182" s="4" t="b">
        <v>0</v>
      </c>
      <c r="N182" s="4">
        <v>182</v>
      </c>
      <c r="O182" s="4" t="b">
        <v>1</v>
      </c>
      <c r="P182" s="4" t="s">
        <v>8265</v>
      </c>
      <c r="Q182" s="9">
        <f t="shared" si="14"/>
        <v>0.33416666666666667</v>
      </c>
      <c r="R182" s="10">
        <f t="shared" si="15"/>
        <v>2.2032967032967035</v>
      </c>
      <c r="S182" s="4" t="str">
        <f t="shared" si="16"/>
        <v>film &amp; video</v>
      </c>
      <c r="T182" s="4" t="str">
        <f t="shared" si="17"/>
        <v>television</v>
      </c>
    </row>
    <row r="183" spans="1:20" ht="42.75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7">
        <f t="shared" si="12"/>
        <v>42177.408506944441</v>
      </c>
      <c r="L183" s="7">
        <f t="shared" si="13"/>
        <v>42147.408506944441</v>
      </c>
      <c r="M183" s="4" t="b">
        <v>0</v>
      </c>
      <c r="N183" s="4">
        <v>182</v>
      </c>
      <c r="O183" s="4" t="b">
        <v>1</v>
      </c>
      <c r="P183" s="4" t="s">
        <v>8265</v>
      </c>
      <c r="Q183" s="9">
        <f t="shared" si="14"/>
        <v>0.21092608822670172</v>
      </c>
      <c r="R183" s="10">
        <f t="shared" si="15"/>
        <v>3.9670329670329672</v>
      </c>
      <c r="S183" s="4" t="str">
        <f t="shared" si="16"/>
        <v>film &amp; video</v>
      </c>
      <c r="T183" s="4" t="str">
        <f t="shared" si="17"/>
        <v>television</v>
      </c>
    </row>
    <row r="184" spans="1:20" ht="42.75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7">
        <f t="shared" si="12"/>
        <v>42741.678611111107</v>
      </c>
      <c r="L184" s="7">
        <f t="shared" si="13"/>
        <v>42711.678611111107</v>
      </c>
      <c r="M184" s="4" t="b">
        <v>0</v>
      </c>
      <c r="N184" s="4">
        <v>182</v>
      </c>
      <c r="O184" s="4" t="b">
        <v>1</v>
      </c>
      <c r="P184" s="4" t="s">
        <v>8265</v>
      </c>
      <c r="Q184" s="9">
        <f t="shared" si="14"/>
        <v>0</v>
      </c>
      <c r="R184" s="10">
        <f t="shared" si="15"/>
        <v>0</v>
      </c>
      <c r="S184" s="4" t="str">
        <f t="shared" si="16"/>
        <v>film &amp; video</v>
      </c>
      <c r="T184" s="4" t="str">
        <f t="shared" si="17"/>
        <v>television</v>
      </c>
    </row>
    <row r="185" spans="1:20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7">
        <f t="shared" si="12"/>
        <v>41969.518634259257</v>
      </c>
      <c r="L185" s="7">
        <f t="shared" si="13"/>
        <v>41939.476967592593</v>
      </c>
      <c r="M185" s="4" t="b">
        <v>0</v>
      </c>
      <c r="N185" s="4">
        <v>182</v>
      </c>
      <c r="O185" s="4" t="b">
        <v>1</v>
      </c>
      <c r="P185" s="4" t="s">
        <v>8265</v>
      </c>
      <c r="Q185" s="9">
        <f t="shared" si="14"/>
        <v>0.35855999999999999</v>
      </c>
      <c r="R185" s="10">
        <f t="shared" si="15"/>
        <v>24.626373626373628</v>
      </c>
      <c r="S185" s="4" t="str">
        <f t="shared" si="16"/>
        <v>film &amp; video</v>
      </c>
      <c r="T185" s="4" t="str">
        <f t="shared" si="17"/>
        <v>television</v>
      </c>
    </row>
    <row r="186" spans="1:20" ht="42.75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7">
        <f t="shared" si="12"/>
        <v>41882.832638888889</v>
      </c>
      <c r="L186" s="7">
        <f t="shared" si="13"/>
        <v>41825.45789351852</v>
      </c>
      <c r="M186" s="4" t="b">
        <v>0</v>
      </c>
      <c r="N186" s="4">
        <v>182</v>
      </c>
      <c r="O186" s="4" t="b">
        <v>1</v>
      </c>
      <c r="P186" s="4" t="s">
        <v>8265</v>
      </c>
      <c r="Q186" s="9">
        <f t="shared" si="14"/>
        <v>3.4000000000000002E-2</v>
      </c>
      <c r="R186" s="10">
        <f t="shared" si="15"/>
        <v>0.28021978021978022</v>
      </c>
      <c r="S186" s="4" t="str">
        <f t="shared" si="16"/>
        <v>film &amp; video</v>
      </c>
      <c r="T186" s="4" t="str">
        <f t="shared" si="17"/>
        <v>television</v>
      </c>
    </row>
    <row r="187" spans="1:20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7">
        <f t="shared" si="12"/>
        <v>42600.577997685185</v>
      </c>
      <c r="L187" s="7">
        <f t="shared" si="13"/>
        <v>42570.577997685185</v>
      </c>
      <c r="M187" s="4" t="b">
        <v>0</v>
      </c>
      <c r="N187" s="4">
        <v>182</v>
      </c>
      <c r="O187" s="4" t="b">
        <v>1</v>
      </c>
      <c r="P187" s="4" t="s">
        <v>8265</v>
      </c>
      <c r="Q187" s="9">
        <f t="shared" si="14"/>
        <v>5.5E-2</v>
      </c>
      <c r="R187" s="10">
        <f t="shared" si="15"/>
        <v>12.087912087912088</v>
      </c>
      <c r="S187" s="4" t="str">
        <f t="shared" si="16"/>
        <v>film &amp; video</v>
      </c>
      <c r="T187" s="4" t="str">
        <f t="shared" si="17"/>
        <v>television</v>
      </c>
    </row>
    <row r="188" spans="1:20" ht="42.75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7">
        <f t="shared" si="12"/>
        <v>42797.499999999993</v>
      </c>
      <c r="L188" s="7">
        <f t="shared" si="13"/>
        <v>42767.479560185187</v>
      </c>
      <c r="M188" s="4" t="b">
        <v>0</v>
      </c>
      <c r="N188" s="4">
        <v>182</v>
      </c>
      <c r="O188" s="4" t="b">
        <v>1</v>
      </c>
      <c r="P188" s="4" t="s">
        <v>8265</v>
      </c>
      <c r="Q188" s="9">
        <f t="shared" si="14"/>
        <v>0</v>
      </c>
      <c r="R188" s="10">
        <f t="shared" si="15"/>
        <v>0</v>
      </c>
      <c r="S188" s="4" t="str">
        <f t="shared" si="16"/>
        <v>film &amp; video</v>
      </c>
      <c r="T188" s="4" t="str">
        <f t="shared" si="17"/>
        <v>television</v>
      </c>
    </row>
    <row r="189" spans="1:20" ht="28.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7">
        <f t="shared" si="12"/>
        <v>42205.957638888889</v>
      </c>
      <c r="L189" s="7">
        <f t="shared" si="13"/>
        <v>42181.90112268518</v>
      </c>
      <c r="M189" s="4" t="b">
        <v>0</v>
      </c>
      <c r="N189" s="4">
        <v>182</v>
      </c>
      <c r="O189" s="4" t="b">
        <v>1</v>
      </c>
      <c r="P189" s="4" t="s">
        <v>8265</v>
      </c>
      <c r="Q189" s="9">
        <f t="shared" si="14"/>
        <v>0.16</v>
      </c>
      <c r="R189" s="10">
        <f t="shared" si="15"/>
        <v>4.395604395604396</v>
      </c>
      <c r="S189" s="4" t="str">
        <f t="shared" si="16"/>
        <v>film &amp; video</v>
      </c>
      <c r="T189" s="4" t="str">
        <f t="shared" si="17"/>
        <v>television</v>
      </c>
    </row>
    <row r="190" spans="1:20" ht="42.75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7">
        <f t="shared" si="12"/>
        <v>41886.849710648145</v>
      </c>
      <c r="L190" s="7">
        <f t="shared" si="13"/>
        <v>41856.849710648145</v>
      </c>
      <c r="M190" s="4" t="b">
        <v>0</v>
      </c>
      <c r="N190" s="4">
        <v>182</v>
      </c>
      <c r="O190" s="4" t="b">
        <v>1</v>
      </c>
      <c r="P190" s="4" t="s">
        <v>8265</v>
      </c>
      <c r="Q190" s="9">
        <f t="shared" si="14"/>
        <v>0</v>
      </c>
      <c r="R190" s="10">
        <f t="shared" si="15"/>
        <v>0</v>
      </c>
      <c r="S190" s="4" t="str">
        <f t="shared" si="16"/>
        <v>film &amp; video</v>
      </c>
      <c r="T190" s="4" t="str">
        <f t="shared" si="17"/>
        <v>television</v>
      </c>
    </row>
    <row r="191" spans="1:20" ht="42.75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7">
        <f t="shared" si="12"/>
        <v>42616.357372685183</v>
      </c>
      <c r="L191" s="7">
        <f t="shared" si="13"/>
        <v>42556.357372685183</v>
      </c>
      <c r="M191" s="4" t="b">
        <v>0</v>
      </c>
      <c r="N191" s="4">
        <v>182</v>
      </c>
      <c r="O191" s="4" t="b">
        <v>1</v>
      </c>
      <c r="P191" s="4" t="s">
        <v>8265</v>
      </c>
      <c r="Q191" s="9">
        <f t="shared" si="14"/>
        <v>6.8999999999999997E-4</v>
      </c>
      <c r="R191" s="10">
        <f t="shared" si="15"/>
        <v>1.8956043956043955</v>
      </c>
      <c r="S191" s="4" t="str">
        <f t="shared" si="16"/>
        <v>film &amp; video</v>
      </c>
      <c r="T191" s="4" t="str">
        <f t="shared" si="17"/>
        <v>television</v>
      </c>
    </row>
    <row r="192" spans="1:20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7">
        <f t="shared" si="12"/>
        <v>42537.317662037036</v>
      </c>
      <c r="L192" s="7">
        <f t="shared" si="13"/>
        <v>42527.317662037036</v>
      </c>
      <c r="M192" s="4" t="b">
        <v>0</v>
      </c>
      <c r="N192" s="4">
        <v>182</v>
      </c>
      <c r="O192" s="4" t="b">
        <v>1</v>
      </c>
      <c r="P192" s="4" t="s">
        <v>8265</v>
      </c>
      <c r="Q192" s="9">
        <f t="shared" si="14"/>
        <v>4.1666666666666666E-3</v>
      </c>
      <c r="R192" s="10">
        <f t="shared" si="15"/>
        <v>0.27472527472527475</v>
      </c>
      <c r="S192" s="4" t="str">
        <f t="shared" si="16"/>
        <v>film &amp; video</v>
      </c>
      <c r="T192" s="4" t="str">
        <f t="shared" si="17"/>
        <v>television</v>
      </c>
    </row>
    <row r="193" spans="1:20" ht="42.75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7">
        <f t="shared" si="12"/>
        <v>42279.108078703699</v>
      </c>
      <c r="L193" s="7">
        <f t="shared" si="13"/>
        <v>42239.108078703699</v>
      </c>
      <c r="M193" s="4" t="b">
        <v>0</v>
      </c>
      <c r="N193" s="4">
        <v>182</v>
      </c>
      <c r="O193" s="4" t="b">
        <v>1</v>
      </c>
      <c r="P193" s="4" t="s">
        <v>8265</v>
      </c>
      <c r="Q193" s="9">
        <f t="shared" si="14"/>
        <v>0.05</v>
      </c>
      <c r="R193" s="10">
        <f t="shared" si="15"/>
        <v>1.3736263736263736</v>
      </c>
      <c r="S193" s="4" t="str">
        <f t="shared" si="16"/>
        <v>film &amp; video</v>
      </c>
      <c r="T193" s="4" t="str">
        <f t="shared" si="17"/>
        <v>television</v>
      </c>
    </row>
    <row r="194" spans="1:20" ht="42.75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7">
        <f t="shared" si="12"/>
        <v>41929.458703703705</v>
      </c>
      <c r="L194" s="7">
        <f t="shared" si="13"/>
        <v>41899.458703703705</v>
      </c>
      <c r="M194" s="4" t="b">
        <v>0</v>
      </c>
      <c r="N194" s="4">
        <v>182</v>
      </c>
      <c r="O194" s="4" t="b">
        <v>1</v>
      </c>
      <c r="P194" s="4" t="s">
        <v>8265</v>
      </c>
      <c r="Q194" s="9">
        <f t="shared" si="14"/>
        <v>1.7E-5</v>
      </c>
      <c r="R194" s="10">
        <f t="shared" si="15"/>
        <v>9.3406593406593408E-2</v>
      </c>
      <c r="S194" s="4" t="str">
        <f t="shared" si="16"/>
        <v>film &amp; video</v>
      </c>
      <c r="T194" s="4" t="str">
        <f t="shared" si="17"/>
        <v>television</v>
      </c>
    </row>
    <row r="195" spans="1:20" ht="42.75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7">
        <f t="shared" ref="K195:K258" si="18">(I195/86400)+25569+(-8/24)</f>
        <v>41971.643124999995</v>
      </c>
      <c r="L195" s="7">
        <f t="shared" ref="L195:L258" si="19">(J195/86400)+25569+(-8/24)</f>
        <v>41911.601458333331</v>
      </c>
      <c r="M195" s="4" t="b">
        <v>0</v>
      </c>
      <c r="N195" s="4">
        <v>182</v>
      </c>
      <c r="O195" s="4" t="b">
        <v>1</v>
      </c>
      <c r="P195" s="4" t="s">
        <v>8265</v>
      </c>
      <c r="Q195" s="9">
        <f t="shared" ref="Q195:Q258" si="20">E195/D195</f>
        <v>0</v>
      </c>
      <c r="R195" s="10">
        <f t="shared" ref="R195:R258" si="21">IFERROR(E195/N195, "Zero Backers")</f>
        <v>0</v>
      </c>
      <c r="S195" s="4" t="str">
        <f t="shared" ref="S195:S258" si="22">LEFT(P195,FIND("/",P195)-1)</f>
        <v>film &amp; video</v>
      </c>
      <c r="T195" s="4" t="str">
        <f t="shared" ref="T195:T258" si="23">RIGHT(P195,LEN(P195)-FIND("/",P195))</f>
        <v>television</v>
      </c>
    </row>
    <row r="196" spans="1:20" ht="42.75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7">
        <f t="shared" si="18"/>
        <v>42435.663553240738</v>
      </c>
      <c r="L196" s="7">
        <f t="shared" si="19"/>
        <v>42375.663553240738</v>
      </c>
      <c r="M196" s="4" t="b">
        <v>0</v>
      </c>
      <c r="N196" s="4">
        <v>182</v>
      </c>
      <c r="O196" s="4" t="b">
        <v>1</v>
      </c>
      <c r="P196" s="4" t="s">
        <v>8265</v>
      </c>
      <c r="Q196" s="9">
        <f t="shared" si="20"/>
        <v>1.1999999999999999E-3</v>
      </c>
      <c r="R196" s="10">
        <f t="shared" si="21"/>
        <v>1.6483516483516484E-2</v>
      </c>
      <c r="S196" s="4" t="str">
        <f t="shared" si="22"/>
        <v>film &amp; video</v>
      </c>
      <c r="T196" s="4" t="str">
        <f t="shared" si="23"/>
        <v>television</v>
      </c>
    </row>
    <row r="197" spans="1:20" ht="42.75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7">
        <f t="shared" si="18"/>
        <v>42195.337175925924</v>
      </c>
      <c r="L197" s="7">
        <f t="shared" si="19"/>
        <v>42135.337175925924</v>
      </c>
      <c r="M197" s="4" t="b">
        <v>0</v>
      </c>
      <c r="N197" s="4">
        <v>182</v>
      </c>
      <c r="O197" s="4" t="b">
        <v>1</v>
      </c>
      <c r="P197" s="4" t="s">
        <v>8265</v>
      </c>
      <c r="Q197" s="9">
        <f t="shared" si="20"/>
        <v>0</v>
      </c>
      <c r="R197" s="10">
        <f t="shared" si="21"/>
        <v>0</v>
      </c>
      <c r="S197" s="4" t="str">
        <f t="shared" si="22"/>
        <v>film &amp; video</v>
      </c>
      <c r="T197" s="4" t="str">
        <f t="shared" si="23"/>
        <v>television</v>
      </c>
    </row>
    <row r="198" spans="1:20" ht="42.75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7">
        <f t="shared" si="18"/>
        <v>42287.541666666664</v>
      </c>
      <c r="L198" s="7">
        <f t="shared" si="19"/>
        <v>42259.209467592591</v>
      </c>
      <c r="M198" s="4" t="b">
        <v>0</v>
      </c>
      <c r="N198" s="4">
        <v>182</v>
      </c>
      <c r="O198" s="4" t="b">
        <v>1</v>
      </c>
      <c r="P198" s="4" t="s">
        <v>8265</v>
      </c>
      <c r="Q198" s="9">
        <f t="shared" si="20"/>
        <v>0.41857142857142859</v>
      </c>
      <c r="R198" s="10">
        <f t="shared" si="21"/>
        <v>8.0494505494505493</v>
      </c>
      <c r="S198" s="4" t="str">
        <f t="shared" si="22"/>
        <v>film &amp; video</v>
      </c>
      <c r="T198" s="4" t="str">
        <f t="shared" si="23"/>
        <v>television</v>
      </c>
    </row>
    <row r="199" spans="1:20" ht="42.75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7">
        <f t="shared" si="18"/>
        <v>42783.541666666664</v>
      </c>
      <c r="L199" s="7">
        <f t="shared" si="19"/>
        <v>42741.515046296299</v>
      </c>
      <c r="M199" s="4" t="b">
        <v>0</v>
      </c>
      <c r="N199" s="4">
        <v>182</v>
      </c>
      <c r="O199" s="4" t="b">
        <v>1</v>
      </c>
      <c r="P199" s="4" t="s">
        <v>8265</v>
      </c>
      <c r="Q199" s="9">
        <f t="shared" si="20"/>
        <v>0.1048</v>
      </c>
      <c r="R199" s="10">
        <f t="shared" si="21"/>
        <v>1.4395604395604396</v>
      </c>
      <c r="S199" s="4" t="str">
        <f t="shared" si="22"/>
        <v>film &amp; video</v>
      </c>
      <c r="T199" s="4" t="str">
        <f t="shared" si="23"/>
        <v>television</v>
      </c>
    </row>
    <row r="200" spans="1:20" ht="42.75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7">
        <f t="shared" si="18"/>
        <v>41917.050023148149</v>
      </c>
      <c r="L200" s="7">
        <f t="shared" si="19"/>
        <v>41887.050023148149</v>
      </c>
      <c r="M200" s="4" t="b">
        <v>0</v>
      </c>
      <c r="N200" s="4">
        <v>182</v>
      </c>
      <c r="O200" s="4" t="b">
        <v>1</v>
      </c>
      <c r="P200" s="4" t="s">
        <v>8265</v>
      </c>
      <c r="Q200" s="9">
        <f t="shared" si="20"/>
        <v>1.116E-2</v>
      </c>
      <c r="R200" s="10">
        <f t="shared" si="21"/>
        <v>1.5329670329670331</v>
      </c>
      <c r="S200" s="4" t="str">
        <f t="shared" si="22"/>
        <v>film &amp; video</v>
      </c>
      <c r="T200" s="4" t="str">
        <f t="shared" si="23"/>
        <v>television</v>
      </c>
    </row>
    <row r="201" spans="1:20" ht="42.75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7">
        <f t="shared" si="18"/>
        <v>42613.790532407402</v>
      </c>
      <c r="L201" s="7">
        <f t="shared" si="19"/>
        <v>42583.790532407402</v>
      </c>
      <c r="M201" s="4" t="b">
        <v>0</v>
      </c>
      <c r="N201" s="4">
        <v>182</v>
      </c>
      <c r="O201" s="4" t="b">
        <v>1</v>
      </c>
      <c r="P201" s="4" t="s">
        <v>8265</v>
      </c>
      <c r="Q201" s="9">
        <f t="shared" si="20"/>
        <v>0</v>
      </c>
      <c r="R201" s="10">
        <f t="shared" si="21"/>
        <v>0</v>
      </c>
      <c r="S201" s="4" t="str">
        <f t="shared" si="22"/>
        <v>film &amp; video</v>
      </c>
      <c r="T201" s="4" t="str">
        <f t="shared" si="23"/>
        <v>television</v>
      </c>
    </row>
    <row r="202" spans="1:20" ht="28.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7">
        <f t="shared" si="18"/>
        <v>41896.750034722216</v>
      </c>
      <c r="L202" s="7">
        <f t="shared" si="19"/>
        <v>41866.750034722216</v>
      </c>
      <c r="M202" s="4" t="b">
        <v>0</v>
      </c>
      <c r="N202" s="4">
        <v>182</v>
      </c>
      <c r="O202" s="4" t="b">
        <v>1</v>
      </c>
      <c r="P202" s="4" t="s">
        <v>8265</v>
      </c>
      <c r="Q202" s="9">
        <f t="shared" si="20"/>
        <v>0.26192500000000002</v>
      </c>
      <c r="R202" s="10">
        <f t="shared" si="21"/>
        <v>8.6348901098901099</v>
      </c>
      <c r="S202" s="4" t="str">
        <f t="shared" si="22"/>
        <v>film &amp; video</v>
      </c>
      <c r="T202" s="4" t="str">
        <f t="shared" si="23"/>
        <v>television</v>
      </c>
    </row>
    <row r="203" spans="1:20" ht="42.75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7">
        <f t="shared" si="18"/>
        <v>42043.485289351847</v>
      </c>
      <c r="L203" s="7">
        <f t="shared" si="19"/>
        <v>42023.485289351847</v>
      </c>
      <c r="M203" s="4" t="b">
        <v>0</v>
      </c>
      <c r="N203" s="4">
        <v>182</v>
      </c>
      <c r="O203" s="4" t="b">
        <v>1</v>
      </c>
      <c r="P203" s="4" t="s">
        <v>8265</v>
      </c>
      <c r="Q203" s="9">
        <f t="shared" si="20"/>
        <v>0.58461538461538465</v>
      </c>
      <c r="R203" s="10">
        <f t="shared" si="21"/>
        <v>2.087912087912088</v>
      </c>
      <c r="S203" s="4" t="str">
        <f t="shared" si="22"/>
        <v>film &amp; video</v>
      </c>
      <c r="T203" s="4" t="str">
        <f t="shared" si="23"/>
        <v>television</v>
      </c>
    </row>
    <row r="204" spans="1:20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7">
        <f t="shared" si="18"/>
        <v>42285.540972222218</v>
      </c>
      <c r="L204" s="7">
        <f t="shared" si="19"/>
        <v>42255.594490740739</v>
      </c>
      <c r="M204" s="4" t="b">
        <v>0</v>
      </c>
      <c r="N204" s="4">
        <v>182</v>
      </c>
      <c r="O204" s="4" t="b">
        <v>1</v>
      </c>
      <c r="P204" s="4" t="s">
        <v>8265</v>
      </c>
      <c r="Q204" s="9">
        <f t="shared" si="20"/>
        <v>0</v>
      </c>
      <c r="R204" s="10">
        <f t="shared" si="21"/>
        <v>0</v>
      </c>
      <c r="S204" s="4" t="str">
        <f t="shared" si="22"/>
        <v>film &amp; video</v>
      </c>
      <c r="T204" s="4" t="str">
        <f t="shared" si="23"/>
        <v>television</v>
      </c>
    </row>
    <row r="205" spans="1:20" ht="42.75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7">
        <f t="shared" si="18"/>
        <v>42033.514629629623</v>
      </c>
      <c r="L205" s="7">
        <f t="shared" si="19"/>
        <v>41973.514629629623</v>
      </c>
      <c r="M205" s="4" t="b">
        <v>0</v>
      </c>
      <c r="N205" s="4">
        <v>182</v>
      </c>
      <c r="O205" s="4" t="b">
        <v>1</v>
      </c>
      <c r="P205" s="4" t="s">
        <v>8265</v>
      </c>
      <c r="Q205" s="9">
        <f t="shared" si="20"/>
        <v>0.2984</v>
      </c>
      <c r="R205" s="10">
        <f t="shared" si="21"/>
        <v>4.0989010989010985</v>
      </c>
      <c r="S205" s="4" t="str">
        <f t="shared" si="22"/>
        <v>film &amp; video</v>
      </c>
      <c r="T205" s="4" t="str">
        <f t="shared" si="23"/>
        <v>television</v>
      </c>
    </row>
    <row r="206" spans="1:20" ht="42.75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7">
        <f t="shared" si="18"/>
        <v>42586.250034722216</v>
      </c>
      <c r="L206" s="7">
        <f t="shared" si="19"/>
        <v>42556.250034722216</v>
      </c>
      <c r="M206" s="4" t="b">
        <v>0</v>
      </c>
      <c r="N206" s="4">
        <v>182</v>
      </c>
      <c r="O206" s="4" t="b">
        <v>1</v>
      </c>
      <c r="P206" s="4" t="s">
        <v>8265</v>
      </c>
      <c r="Q206" s="9">
        <f t="shared" si="20"/>
        <v>0.50721666666666665</v>
      </c>
      <c r="R206" s="10">
        <f t="shared" si="21"/>
        <v>836.07142857142856</v>
      </c>
      <c r="S206" s="4" t="str">
        <f t="shared" si="22"/>
        <v>film &amp; video</v>
      </c>
      <c r="T206" s="4" t="str">
        <f t="shared" si="23"/>
        <v>television</v>
      </c>
    </row>
    <row r="207" spans="1:20" ht="42.75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7">
        <f t="shared" si="18"/>
        <v>42283.298865740733</v>
      </c>
      <c r="L207" s="7">
        <f t="shared" si="19"/>
        <v>42248.298865740733</v>
      </c>
      <c r="M207" s="4" t="b">
        <v>0</v>
      </c>
      <c r="N207" s="4">
        <v>182</v>
      </c>
      <c r="O207" s="4" t="b">
        <v>1</v>
      </c>
      <c r="P207" s="4" t="s">
        <v>8265</v>
      </c>
      <c r="Q207" s="9">
        <f t="shared" si="20"/>
        <v>0.16250000000000001</v>
      </c>
      <c r="R207" s="10">
        <f t="shared" si="21"/>
        <v>7.1428571428571432</v>
      </c>
      <c r="S207" s="4" t="str">
        <f t="shared" si="22"/>
        <v>film &amp; video</v>
      </c>
      <c r="T207" s="4" t="str">
        <f t="shared" si="23"/>
        <v>television</v>
      </c>
    </row>
    <row r="208" spans="1:20" ht="42.75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7">
        <f t="shared" si="18"/>
        <v>42587.67109953703</v>
      </c>
      <c r="L208" s="7">
        <f t="shared" si="19"/>
        <v>42566.67109953703</v>
      </c>
      <c r="M208" s="4" t="b">
        <v>0</v>
      </c>
      <c r="N208" s="4">
        <v>182</v>
      </c>
      <c r="O208" s="4" t="b">
        <v>1</v>
      </c>
      <c r="P208" s="4" t="s">
        <v>8265</v>
      </c>
      <c r="Q208" s="9">
        <f t="shared" si="20"/>
        <v>0</v>
      </c>
      <c r="R208" s="10">
        <f t="shared" si="21"/>
        <v>0</v>
      </c>
      <c r="S208" s="4" t="str">
        <f t="shared" si="22"/>
        <v>film &amp; video</v>
      </c>
      <c r="T208" s="4" t="str">
        <f t="shared" si="23"/>
        <v>television</v>
      </c>
    </row>
    <row r="209" spans="1:20" ht="42.75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7">
        <f t="shared" si="18"/>
        <v>42007.863865740735</v>
      </c>
      <c r="L209" s="7">
        <f t="shared" si="19"/>
        <v>41977.863865740735</v>
      </c>
      <c r="M209" s="4" t="b">
        <v>0</v>
      </c>
      <c r="N209" s="4">
        <v>182</v>
      </c>
      <c r="O209" s="4" t="b">
        <v>1</v>
      </c>
      <c r="P209" s="4" t="s">
        <v>8265</v>
      </c>
      <c r="Q209" s="9">
        <f t="shared" si="20"/>
        <v>0.15214285714285714</v>
      </c>
      <c r="R209" s="10">
        <f t="shared" si="21"/>
        <v>11.703296703296703</v>
      </c>
      <c r="S209" s="4" t="str">
        <f t="shared" si="22"/>
        <v>film &amp; video</v>
      </c>
      <c r="T209" s="4" t="str">
        <f t="shared" si="23"/>
        <v>television</v>
      </c>
    </row>
    <row r="210" spans="1:20" ht="42.75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7">
        <f t="shared" si="18"/>
        <v>41989.03665509259</v>
      </c>
      <c r="L210" s="7">
        <f t="shared" si="19"/>
        <v>41959.03665509259</v>
      </c>
      <c r="M210" s="4" t="b">
        <v>0</v>
      </c>
      <c r="N210" s="4">
        <v>182</v>
      </c>
      <c r="O210" s="4" t="b">
        <v>1</v>
      </c>
      <c r="P210" s="4" t="s">
        <v>8265</v>
      </c>
      <c r="Q210" s="9">
        <f t="shared" si="20"/>
        <v>0</v>
      </c>
      <c r="R210" s="10">
        <f t="shared" si="21"/>
        <v>0</v>
      </c>
      <c r="S210" s="4" t="str">
        <f t="shared" si="22"/>
        <v>film &amp; video</v>
      </c>
      <c r="T210" s="4" t="str">
        <f t="shared" si="23"/>
        <v>television</v>
      </c>
    </row>
    <row r="211" spans="1:20" ht="42.75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7">
        <f t="shared" si="18"/>
        <v>42195.589525462965</v>
      </c>
      <c r="L211" s="7">
        <f t="shared" si="19"/>
        <v>42165.589525462965</v>
      </c>
      <c r="M211" s="4" t="b">
        <v>0</v>
      </c>
      <c r="N211" s="4">
        <v>182</v>
      </c>
      <c r="O211" s="4" t="b">
        <v>1</v>
      </c>
      <c r="P211" s="4" t="s">
        <v>8265</v>
      </c>
      <c r="Q211" s="9">
        <f t="shared" si="20"/>
        <v>0</v>
      </c>
      <c r="R211" s="10">
        <f t="shared" si="21"/>
        <v>0</v>
      </c>
      <c r="S211" s="4" t="str">
        <f t="shared" si="22"/>
        <v>film &amp; video</v>
      </c>
      <c r="T211" s="4" t="str">
        <f t="shared" si="23"/>
        <v>television</v>
      </c>
    </row>
    <row r="212" spans="1:20" ht="42.75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7">
        <f t="shared" si="18"/>
        <v>42277.874999999993</v>
      </c>
      <c r="L212" s="7">
        <f t="shared" si="19"/>
        <v>42248.731388888882</v>
      </c>
      <c r="M212" s="4" t="b">
        <v>0</v>
      </c>
      <c r="N212" s="4">
        <v>182</v>
      </c>
      <c r="O212" s="4" t="b">
        <v>1</v>
      </c>
      <c r="P212" s="4" t="s">
        <v>8265</v>
      </c>
      <c r="Q212" s="9">
        <f t="shared" si="20"/>
        <v>0.2525</v>
      </c>
      <c r="R212" s="10">
        <f t="shared" si="21"/>
        <v>16.64835164835165</v>
      </c>
      <c r="S212" s="4" t="str">
        <f t="shared" si="22"/>
        <v>film &amp; video</v>
      </c>
      <c r="T212" s="4" t="str">
        <f t="shared" si="23"/>
        <v>television</v>
      </c>
    </row>
    <row r="213" spans="1:20" ht="42.75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7">
        <f t="shared" si="18"/>
        <v>42265.826585648145</v>
      </c>
      <c r="L213" s="7">
        <f t="shared" si="19"/>
        <v>42235.826585648145</v>
      </c>
      <c r="M213" s="4" t="b">
        <v>0</v>
      </c>
      <c r="N213" s="4">
        <v>182</v>
      </c>
      <c r="O213" s="4" t="b">
        <v>1</v>
      </c>
      <c r="P213" s="4" t="s">
        <v>8265</v>
      </c>
      <c r="Q213" s="9">
        <f t="shared" si="20"/>
        <v>0.44600000000000001</v>
      </c>
      <c r="R213" s="10">
        <f t="shared" si="21"/>
        <v>12.252747252747254</v>
      </c>
      <c r="S213" s="4" t="str">
        <f t="shared" si="22"/>
        <v>film &amp; video</v>
      </c>
      <c r="T213" s="4" t="str">
        <f t="shared" si="23"/>
        <v>television</v>
      </c>
    </row>
    <row r="214" spans="1:20" ht="28.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7">
        <f t="shared" si="18"/>
        <v>42476.506018518521</v>
      </c>
      <c r="L214" s="7">
        <f t="shared" si="19"/>
        <v>42416.547685185178</v>
      </c>
      <c r="M214" s="4" t="b">
        <v>0</v>
      </c>
      <c r="N214" s="4">
        <v>182</v>
      </c>
      <c r="O214" s="4" t="b">
        <v>1</v>
      </c>
      <c r="P214" s="4" t="s">
        <v>8265</v>
      </c>
      <c r="Q214" s="9">
        <f t="shared" si="20"/>
        <v>1.5873015873015873E-4</v>
      </c>
      <c r="R214" s="10">
        <f t="shared" si="21"/>
        <v>5.4945054945054949E-3</v>
      </c>
      <c r="S214" s="4" t="str">
        <f t="shared" si="22"/>
        <v>film &amp; video</v>
      </c>
      <c r="T214" s="4" t="str">
        <f t="shared" si="23"/>
        <v>television</v>
      </c>
    </row>
    <row r="215" spans="1:20" ht="42.7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7">
        <f t="shared" si="18"/>
        <v>42232.254641203697</v>
      </c>
      <c r="L215" s="7">
        <f t="shared" si="19"/>
        <v>42202.260960648149</v>
      </c>
      <c r="M215" s="4" t="b">
        <v>0</v>
      </c>
      <c r="N215" s="4">
        <v>182</v>
      </c>
      <c r="O215" s="4" t="b">
        <v>1</v>
      </c>
      <c r="P215" s="4" t="s">
        <v>8265</v>
      </c>
      <c r="Q215" s="9">
        <f t="shared" si="20"/>
        <v>4.0000000000000002E-4</v>
      </c>
      <c r="R215" s="10">
        <f t="shared" si="21"/>
        <v>0.10989010989010989</v>
      </c>
      <c r="S215" s="4" t="str">
        <f t="shared" si="22"/>
        <v>film &amp; video</v>
      </c>
      <c r="T215" s="4" t="str">
        <f t="shared" si="23"/>
        <v>television</v>
      </c>
    </row>
    <row r="216" spans="1:20" ht="42.75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7">
        <f t="shared" si="18"/>
        <v>42069.307280092595</v>
      </c>
      <c r="L216" s="7">
        <f t="shared" si="19"/>
        <v>42009.307280092595</v>
      </c>
      <c r="M216" s="4" t="b">
        <v>0</v>
      </c>
      <c r="N216" s="4">
        <v>182</v>
      </c>
      <c r="O216" s="4" t="b">
        <v>1</v>
      </c>
      <c r="P216" s="4" t="s">
        <v>8265</v>
      </c>
      <c r="Q216" s="9">
        <f t="shared" si="20"/>
        <v>8.0000000000000007E-5</v>
      </c>
      <c r="R216" s="10">
        <f t="shared" si="21"/>
        <v>5.4945054945054949E-3</v>
      </c>
      <c r="S216" s="4" t="str">
        <f t="shared" si="22"/>
        <v>film &amp; video</v>
      </c>
      <c r="T216" s="4" t="str">
        <f t="shared" si="23"/>
        <v>television</v>
      </c>
    </row>
    <row r="217" spans="1:20" ht="42.75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7">
        <f t="shared" si="18"/>
        <v>42417.665972222218</v>
      </c>
      <c r="L217" s="7">
        <f t="shared" si="19"/>
        <v>42374.896782407406</v>
      </c>
      <c r="M217" s="4" t="b">
        <v>0</v>
      </c>
      <c r="N217" s="4">
        <v>182</v>
      </c>
      <c r="O217" s="4" t="b">
        <v>1</v>
      </c>
      <c r="P217" s="4" t="s">
        <v>8265</v>
      </c>
      <c r="Q217" s="9">
        <f t="shared" si="20"/>
        <v>2.2727272727272726E-3</v>
      </c>
      <c r="R217" s="10">
        <f t="shared" si="21"/>
        <v>5.4945054945054944E-2</v>
      </c>
      <c r="S217" s="4" t="str">
        <f t="shared" si="22"/>
        <v>film &amp; video</v>
      </c>
      <c r="T217" s="4" t="str">
        <f t="shared" si="23"/>
        <v>television</v>
      </c>
    </row>
    <row r="218" spans="1:20" ht="42.75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7">
        <f t="shared" si="18"/>
        <v>42116.583761574067</v>
      </c>
      <c r="L218" s="7">
        <f t="shared" si="19"/>
        <v>42066.625428240739</v>
      </c>
      <c r="M218" s="4" t="b">
        <v>0</v>
      </c>
      <c r="N218" s="4">
        <v>182</v>
      </c>
      <c r="O218" s="4" t="b">
        <v>1</v>
      </c>
      <c r="P218" s="4" t="s">
        <v>8265</v>
      </c>
      <c r="Q218" s="9">
        <f t="shared" si="20"/>
        <v>0.55698440000000005</v>
      </c>
      <c r="R218" s="10">
        <f t="shared" si="21"/>
        <v>153.0176923076923</v>
      </c>
      <c r="S218" s="4" t="str">
        <f t="shared" si="22"/>
        <v>film &amp; video</v>
      </c>
      <c r="T218" s="4" t="str">
        <f t="shared" si="23"/>
        <v>television</v>
      </c>
    </row>
    <row r="219" spans="1:20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7">
        <f t="shared" si="18"/>
        <v>42001.307280092595</v>
      </c>
      <c r="L219" s="7">
        <f t="shared" si="19"/>
        <v>41970.307280092595</v>
      </c>
      <c r="M219" s="4" t="b">
        <v>0</v>
      </c>
      <c r="N219" s="4">
        <v>182</v>
      </c>
      <c r="O219" s="4" t="b">
        <v>1</v>
      </c>
      <c r="P219" s="4" t="s">
        <v>8265</v>
      </c>
      <c r="Q219" s="9">
        <f t="shared" si="20"/>
        <v>0.11942999999999999</v>
      </c>
      <c r="R219" s="10">
        <f t="shared" si="21"/>
        <v>65.620879120879124</v>
      </c>
      <c r="S219" s="4" t="str">
        <f t="shared" si="22"/>
        <v>film &amp; video</v>
      </c>
      <c r="T219" s="4" t="str">
        <f t="shared" si="23"/>
        <v>television</v>
      </c>
    </row>
    <row r="220" spans="1:20" ht="42.75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7">
        <f t="shared" si="18"/>
        <v>42139.295011574075</v>
      </c>
      <c r="L220" s="7">
        <f t="shared" si="19"/>
        <v>42079.295011574075</v>
      </c>
      <c r="M220" s="4" t="b">
        <v>0</v>
      </c>
      <c r="N220" s="4">
        <v>182</v>
      </c>
      <c r="O220" s="4" t="b">
        <v>1</v>
      </c>
      <c r="P220" s="4" t="s">
        <v>8265</v>
      </c>
      <c r="Q220" s="9">
        <f t="shared" si="20"/>
        <v>0.02</v>
      </c>
      <c r="R220" s="10">
        <f t="shared" si="21"/>
        <v>0.5494505494505495</v>
      </c>
      <c r="S220" s="4" t="str">
        <f t="shared" si="22"/>
        <v>film &amp; video</v>
      </c>
      <c r="T220" s="4" t="str">
        <f t="shared" si="23"/>
        <v>television</v>
      </c>
    </row>
    <row r="221" spans="1:20" ht="28.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7">
        <f t="shared" si="18"/>
        <v>42460.957638888889</v>
      </c>
      <c r="L221" s="7">
        <f t="shared" si="19"/>
        <v>42428.993344907409</v>
      </c>
      <c r="M221" s="4" t="b">
        <v>0</v>
      </c>
      <c r="N221" s="4">
        <v>182</v>
      </c>
      <c r="O221" s="4" t="b">
        <v>1</v>
      </c>
      <c r="P221" s="4" t="s">
        <v>8265</v>
      </c>
      <c r="Q221" s="9">
        <f t="shared" si="20"/>
        <v>0.17630000000000001</v>
      </c>
      <c r="R221" s="10">
        <f t="shared" si="21"/>
        <v>48.434065934065934</v>
      </c>
      <c r="S221" s="4" t="str">
        <f t="shared" si="22"/>
        <v>film &amp; video</v>
      </c>
      <c r="T221" s="4" t="str">
        <f t="shared" si="23"/>
        <v>television</v>
      </c>
    </row>
    <row r="222" spans="1:20" ht="42.75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7">
        <f t="shared" si="18"/>
        <v>42236.504166666666</v>
      </c>
      <c r="L222" s="7">
        <f t="shared" si="19"/>
        <v>42195.310532407406</v>
      </c>
      <c r="M222" s="4" t="b">
        <v>0</v>
      </c>
      <c r="N222" s="4">
        <v>182</v>
      </c>
      <c r="O222" s="4" t="b">
        <v>1</v>
      </c>
      <c r="P222" s="4" t="s">
        <v>8265</v>
      </c>
      <c r="Q222" s="9">
        <f t="shared" si="20"/>
        <v>7.1999999999999998E-3</v>
      </c>
      <c r="R222" s="10">
        <f t="shared" si="21"/>
        <v>1.9780219780219781</v>
      </c>
      <c r="S222" s="4" t="str">
        <f t="shared" si="22"/>
        <v>film &amp; video</v>
      </c>
      <c r="T222" s="4" t="str">
        <f t="shared" si="23"/>
        <v>television</v>
      </c>
    </row>
    <row r="223" spans="1:20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7">
        <f t="shared" si="18"/>
        <v>42091.462546296294</v>
      </c>
      <c r="L223" s="7">
        <f t="shared" si="19"/>
        <v>42031.504212962966</v>
      </c>
      <c r="M223" s="4" t="b">
        <v>0</v>
      </c>
      <c r="N223" s="4">
        <v>182</v>
      </c>
      <c r="O223" s="4" t="b">
        <v>1</v>
      </c>
      <c r="P223" s="4" t="s">
        <v>8265</v>
      </c>
      <c r="Q223" s="9">
        <f t="shared" si="20"/>
        <v>0</v>
      </c>
      <c r="R223" s="10">
        <f t="shared" si="21"/>
        <v>0</v>
      </c>
      <c r="S223" s="4" t="str">
        <f t="shared" si="22"/>
        <v>film &amp; video</v>
      </c>
      <c r="T223" s="4" t="str">
        <f t="shared" si="23"/>
        <v>television</v>
      </c>
    </row>
    <row r="224" spans="1:20" ht="42.75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7">
        <f t="shared" si="18"/>
        <v>42089.777083333327</v>
      </c>
      <c r="L224" s="7">
        <f t="shared" si="19"/>
        <v>42031.436550925922</v>
      </c>
      <c r="M224" s="4" t="b">
        <v>0</v>
      </c>
      <c r="N224" s="4">
        <v>182</v>
      </c>
      <c r="O224" s="4" t="b">
        <v>1</v>
      </c>
      <c r="P224" s="4" t="s">
        <v>8265</v>
      </c>
      <c r="Q224" s="9">
        <f t="shared" si="20"/>
        <v>0.13</v>
      </c>
      <c r="R224" s="10">
        <f t="shared" si="21"/>
        <v>0.7142857142857143</v>
      </c>
      <c r="S224" s="4" t="str">
        <f t="shared" si="22"/>
        <v>film &amp; video</v>
      </c>
      <c r="T224" s="4" t="str">
        <f t="shared" si="23"/>
        <v>television</v>
      </c>
    </row>
    <row r="225" spans="1:20" ht="42.75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7">
        <f t="shared" si="18"/>
        <v>42511.711805555555</v>
      </c>
      <c r="L225" s="7">
        <f t="shared" si="19"/>
        <v>42481.714699074073</v>
      </c>
      <c r="M225" s="4" t="b">
        <v>0</v>
      </c>
      <c r="N225" s="4">
        <v>182</v>
      </c>
      <c r="O225" s="4" t="b">
        <v>1</v>
      </c>
      <c r="P225" s="4" t="s">
        <v>8265</v>
      </c>
      <c r="Q225" s="9">
        <f t="shared" si="20"/>
        <v>0</v>
      </c>
      <c r="R225" s="10">
        <f t="shared" si="21"/>
        <v>0</v>
      </c>
      <c r="S225" s="4" t="str">
        <f t="shared" si="22"/>
        <v>film &amp; video</v>
      </c>
      <c r="T225" s="4" t="str">
        <f t="shared" si="23"/>
        <v>television</v>
      </c>
    </row>
    <row r="226" spans="1:20" ht="42.75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7">
        <f t="shared" si="18"/>
        <v>42194.901921296296</v>
      </c>
      <c r="L226" s="7">
        <f t="shared" si="19"/>
        <v>42134.901921296296</v>
      </c>
      <c r="M226" s="4" t="b">
        <v>0</v>
      </c>
      <c r="N226" s="4">
        <v>182</v>
      </c>
      <c r="O226" s="4" t="b">
        <v>1</v>
      </c>
      <c r="P226" s="4" t="s">
        <v>8265</v>
      </c>
      <c r="Q226" s="9">
        <f t="shared" si="20"/>
        <v>0</v>
      </c>
      <c r="R226" s="10">
        <f t="shared" si="21"/>
        <v>0</v>
      </c>
      <c r="S226" s="4" t="str">
        <f t="shared" si="22"/>
        <v>film &amp; video</v>
      </c>
      <c r="T226" s="4" t="str">
        <f t="shared" si="23"/>
        <v>television</v>
      </c>
    </row>
    <row r="227" spans="1:20" ht="42.75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7">
        <f t="shared" si="18"/>
        <v>42468.586273148147</v>
      </c>
      <c r="L227" s="7">
        <f t="shared" si="19"/>
        <v>42438.627939814811</v>
      </c>
      <c r="M227" s="4" t="b">
        <v>0</v>
      </c>
      <c r="N227" s="4">
        <v>182</v>
      </c>
      <c r="O227" s="4" t="b">
        <v>1</v>
      </c>
      <c r="P227" s="4" t="s">
        <v>8265</v>
      </c>
      <c r="Q227" s="9">
        <f t="shared" si="20"/>
        <v>0</v>
      </c>
      <c r="R227" s="10">
        <f t="shared" si="21"/>
        <v>0</v>
      </c>
      <c r="S227" s="4" t="str">
        <f t="shared" si="22"/>
        <v>film &amp; video</v>
      </c>
      <c r="T227" s="4" t="str">
        <f t="shared" si="23"/>
        <v>television</v>
      </c>
    </row>
    <row r="228" spans="1:20" ht="42.75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7">
        <f t="shared" si="18"/>
        <v>42155.061805555553</v>
      </c>
      <c r="L228" s="7">
        <f t="shared" si="19"/>
        <v>42106.332685185182</v>
      </c>
      <c r="M228" s="4" t="b">
        <v>0</v>
      </c>
      <c r="N228" s="4">
        <v>182</v>
      </c>
      <c r="O228" s="4" t="b">
        <v>1</v>
      </c>
      <c r="P228" s="4" t="s">
        <v>8265</v>
      </c>
      <c r="Q228" s="9">
        <f t="shared" si="20"/>
        <v>8.6206896551724137E-3</v>
      </c>
      <c r="R228" s="10">
        <f t="shared" si="21"/>
        <v>1.3736263736263736</v>
      </c>
      <c r="S228" s="4" t="str">
        <f t="shared" si="22"/>
        <v>film &amp; video</v>
      </c>
      <c r="T228" s="4" t="str">
        <f t="shared" si="23"/>
        <v>television</v>
      </c>
    </row>
    <row r="229" spans="1:20" ht="42.75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7">
        <f t="shared" si="18"/>
        <v>42194.560659722221</v>
      </c>
      <c r="L229" s="7">
        <f t="shared" si="19"/>
        <v>42164.560659722221</v>
      </c>
      <c r="M229" s="4" t="b">
        <v>0</v>
      </c>
      <c r="N229" s="4">
        <v>182</v>
      </c>
      <c r="O229" s="4" t="b">
        <v>1</v>
      </c>
      <c r="P229" s="4" t="s">
        <v>8265</v>
      </c>
      <c r="Q229" s="9">
        <f t="shared" si="20"/>
        <v>0</v>
      </c>
      <c r="R229" s="10">
        <f t="shared" si="21"/>
        <v>0</v>
      </c>
      <c r="S229" s="4" t="str">
        <f t="shared" si="22"/>
        <v>film &amp; video</v>
      </c>
      <c r="T229" s="4" t="str">
        <f t="shared" si="23"/>
        <v>television</v>
      </c>
    </row>
    <row r="230" spans="1:20" ht="28.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7">
        <f t="shared" si="18"/>
        <v>42156.353067129625</v>
      </c>
      <c r="L230" s="7">
        <f t="shared" si="19"/>
        <v>42096.353067129625</v>
      </c>
      <c r="M230" s="4" t="b">
        <v>0</v>
      </c>
      <c r="N230" s="4">
        <v>182</v>
      </c>
      <c r="O230" s="4" t="b">
        <v>1</v>
      </c>
      <c r="P230" s="4" t="s">
        <v>8265</v>
      </c>
      <c r="Q230" s="9">
        <f t="shared" si="20"/>
        <v>0</v>
      </c>
      <c r="R230" s="10">
        <f t="shared" si="21"/>
        <v>0</v>
      </c>
      <c r="S230" s="4" t="str">
        <f t="shared" si="22"/>
        <v>film &amp; video</v>
      </c>
      <c r="T230" s="4" t="str">
        <f t="shared" si="23"/>
        <v>television</v>
      </c>
    </row>
    <row r="231" spans="1:20" ht="42.75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7">
        <f t="shared" si="18"/>
        <v>42413.600659722222</v>
      </c>
      <c r="L231" s="7">
        <f t="shared" si="19"/>
        <v>42383.600659722222</v>
      </c>
      <c r="M231" s="4" t="b">
        <v>0</v>
      </c>
      <c r="N231" s="4">
        <v>182</v>
      </c>
      <c r="O231" s="4" t="b">
        <v>1</v>
      </c>
      <c r="P231" s="4" t="s">
        <v>8265</v>
      </c>
      <c r="Q231" s="9">
        <f t="shared" si="20"/>
        <v>0</v>
      </c>
      <c r="R231" s="10">
        <f t="shared" si="21"/>
        <v>0</v>
      </c>
      <c r="S231" s="4" t="str">
        <f t="shared" si="22"/>
        <v>film &amp; video</v>
      </c>
      <c r="T231" s="4" t="str">
        <f t="shared" si="23"/>
        <v>television</v>
      </c>
    </row>
    <row r="232" spans="1:20" ht="42.75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7">
        <f t="shared" si="18"/>
        <v>42159.443877314814</v>
      </c>
      <c r="L232" s="7">
        <f t="shared" si="19"/>
        <v>42129.443877314814</v>
      </c>
      <c r="M232" s="4" t="b">
        <v>0</v>
      </c>
      <c r="N232" s="4">
        <v>182</v>
      </c>
      <c r="O232" s="4" t="b">
        <v>1</v>
      </c>
      <c r="P232" s="4" t="s">
        <v>8265</v>
      </c>
      <c r="Q232" s="9">
        <f t="shared" si="20"/>
        <v>4.0000000000000001E-3</v>
      </c>
      <c r="R232" s="10">
        <f t="shared" si="21"/>
        <v>0.32967032967032966</v>
      </c>
      <c r="S232" s="4" t="str">
        <f t="shared" si="22"/>
        <v>film &amp; video</v>
      </c>
      <c r="T232" s="4" t="str">
        <f t="shared" si="23"/>
        <v>television</v>
      </c>
    </row>
    <row r="233" spans="1:20" ht="42.75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7">
        <f t="shared" si="18"/>
        <v>42371.62559027777</v>
      </c>
      <c r="L233" s="7">
        <f t="shared" si="19"/>
        <v>42341.62559027777</v>
      </c>
      <c r="M233" s="4" t="b">
        <v>0</v>
      </c>
      <c r="N233" s="4">
        <v>182</v>
      </c>
      <c r="O233" s="4" t="b">
        <v>1</v>
      </c>
      <c r="P233" s="4" t="s">
        <v>8265</v>
      </c>
      <c r="Q233" s="9">
        <f t="shared" si="20"/>
        <v>0</v>
      </c>
      <c r="R233" s="10">
        <f t="shared" si="21"/>
        <v>0</v>
      </c>
      <c r="S233" s="4" t="str">
        <f t="shared" si="22"/>
        <v>film &amp; video</v>
      </c>
      <c r="T233" s="4" t="str">
        <f t="shared" si="23"/>
        <v>television</v>
      </c>
    </row>
    <row r="234" spans="1:20" ht="42.75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7">
        <f t="shared" si="18"/>
        <v>42062.492430555554</v>
      </c>
      <c r="L234" s="7">
        <f t="shared" si="19"/>
        <v>42032.492430555554</v>
      </c>
      <c r="M234" s="4" t="b">
        <v>0</v>
      </c>
      <c r="N234" s="4">
        <v>182</v>
      </c>
      <c r="O234" s="4" t="b">
        <v>1</v>
      </c>
      <c r="P234" s="4" t="s">
        <v>8265</v>
      </c>
      <c r="Q234" s="9">
        <f t="shared" si="20"/>
        <v>2.75E-2</v>
      </c>
      <c r="R234" s="10">
        <f t="shared" si="21"/>
        <v>0.60439560439560436</v>
      </c>
      <c r="S234" s="4" t="str">
        <f t="shared" si="22"/>
        <v>film &amp; video</v>
      </c>
      <c r="T234" s="4" t="str">
        <f t="shared" si="23"/>
        <v>television</v>
      </c>
    </row>
    <row r="235" spans="1:20" ht="42.75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7">
        <f t="shared" si="18"/>
        <v>42642.578379629624</v>
      </c>
      <c r="L235" s="7">
        <f t="shared" si="19"/>
        <v>42612.578379629624</v>
      </c>
      <c r="M235" s="4" t="b">
        <v>0</v>
      </c>
      <c r="N235" s="4">
        <v>182</v>
      </c>
      <c r="O235" s="4" t="b">
        <v>1</v>
      </c>
      <c r="P235" s="4" t="s">
        <v>8265</v>
      </c>
      <c r="Q235" s="9">
        <f t="shared" si="20"/>
        <v>0</v>
      </c>
      <c r="R235" s="10">
        <f t="shared" si="21"/>
        <v>0</v>
      </c>
      <c r="S235" s="4" t="str">
        <f t="shared" si="22"/>
        <v>film &amp; video</v>
      </c>
      <c r="T235" s="4" t="str">
        <f t="shared" si="23"/>
        <v>television</v>
      </c>
    </row>
    <row r="236" spans="1:20" ht="42.75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7">
        <f t="shared" si="18"/>
        <v>42175.70207175926</v>
      </c>
      <c r="L236" s="7">
        <f t="shared" si="19"/>
        <v>42135.70207175926</v>
      </c>
      <c r="M236" s="4" t="b">
        <v>0</v>
      </c>
      <c r="N236" s="4">
        <v>182</v>
      </c>
      <c r="O236" s="4" t="b">
        <v>1</v>
      </c>
      <c r="P236" s="4" t="s">
        <v>8265</v>
      </c>
      <c r="Q236" s="9">
        <f t="shared" si="20"/>
        <v>0.40100000000000002</v>
      </c>
      <c r="R236" s="10">
        <f t="shared" si="21"/>
        <v>2.2032967032967035</v>
      </c>
      <c r="S236" s="4" t="str">
        <f t="shared" si="22"/>
        <v>film &amp; video</v>
      </c>
      <c r="T236" s="4" t="str">
        <f t="shared" si="23"/>
        <v>television</v>
      </c>
    </row>
    <row r="237" spans="1:20" ht="42.7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7">
        <f t="shared" si="18"/>
        <v>42194.575196759259</v>
      </c>
      <c r="L237" s="7">
        <f t="shared" si="19"/>
        <v>42164.575196759259</v>
      </c>
      <c r="M237" s="4" t="b">
        <v>0</v>
      </c>
      <c r="N237" s="4">
        <v>182</v>
      </c>
      <c r="O237" s="4" t="b">
        <v>1</v>
      </c>
      <c r="P237" s="4" t="s">
        <v>8265</v>
      </c>
      <c r="Q237" s="9">
        <f t="shared" si="20"/>
        <v>0</v>
      </c>
      <c r="R237" s="10">
        <f t="shared" si="21"/>
        <v>0</v>
      </c>
      <c r="S237" s="4" t="str">
        <f t="shared" si="22"/>
        <v>film &amp; video</v>
      </c>
      <c r="T237" s="4" t="str">
        <f t="shared" si="23"/>
        <v>television</v>
      </c>
    </row>
    <row r="238" spans="1:20" ht="42.75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7">
        <f t="shared" si="18"/>
        <v>42373.666666666664</v>
      </c>
      <c r="L238" s="7">
        <f t="shared" si="19"/>
        <v>42320.751145833332</v>
      </c>
      <c r="M238" s="4" t="b">
        <v>0</v>
      </c>
      <c r="N238" s="4">
        <v>182</v>
      </c>
      <c r="O238" s="4" t="b">
        <v>1</v>
      </c>
      <c r="P238" s="4" t="s">
        <v>8265</v>
      </c>
      <c r="Q238" s="9">
        <f t="shared" si="20"/>
        <v>0</v>
      </c>
      <c r="R238" s="10">
        <f t="shared" si="21"/>
        <v>0</v>
      </c>
      <c r="S238" s="4" t="str">
        <f t="shared" si="22"/>
        <v>film &amp; video</v>
      </c>
      <c r="T238" s="4" t="str">
        <f t="shared" si="23"/>
        <v>television</v>
      </c>
    </row>
    <row r="239" spans="1:20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7">
        <f t="shared" si="18"/>
        <v>42437.243854166663</v>
      </c>
      <c r="L239" s="7">
        <f t="shared" si="19"/>
        <v>42377.243854166663</v>
      </c>
      <c r="M239" s="4" t="b">
        <v>0</v>
      </c>
      <c r="N239" s="4">
        <v>182</v>
      </c>
      <c r="O239" s="4" t="b">
        <v>1</v>
      </c>
      <c r="P239" s="4" t="s">
        <v>8265</v>
      </c>
      <c r="Q239" s="9">
        <f t="shared" si="20"/>
        <v>3.3333333333333335E-3</v>
      </c>
      <c r="R239" s="10">
        <f t="shared" si="21"/>
        <v>0.27472527472527475</v>
      </c>
      <c r="S239" s="4" t="str">
        <f t="shared" si="22"/>
        <v>film &amp; video</v>
      </c>
      <c r="T239" s="4" t="str">
        <f t="shared" si="23"/>
        <v>television</v>
      </c>
    </row>
    <row r="240" spans="1:20" ht="42.75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7">
        <f t="shared" si="18"/>
        <v>42734.041666666664</v>
      </c>
      <c r="L240" s="7">
        <f t="shared" si="19"/>
        <v>42713.629166666666</v>
      </c>
      <c r="M240" s="4" t="b">
        <v>0</v>
      </c>
      <c r="N240" s="4">
        <v>182</v>
      </c>
      <c r="O240" s="4" t="b">
        <v>1</v>
      </c>
      <c r="P240" s="4" t="s">
        <v>8265</v>
      </c>
      <c r="Q240" s="9">
        <f t="shared" si="20"/>
        <v>0</v>
      </c>
      <c r="R240" s="10">
        <f t="shared" si="21"/>
        <v>0</v>
      </c>
      <c r="S240" s="4" t="str">
        <f t="shared" si="22"/>
        <v>film &amp; video</v>
      </c>
      <c r="T240" s="4" t="str">
        <f t="shared" si="23"/>
        <v>television</v>
      </c>
    </row>
    <row r="241" spans="1:20" ht="42.75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7">
        <f t="shared" si="18"/>
        <v>42316.166666666664</v>
      </c>
      <c r="L241" s="7">
        <f t="shared" si="19"/>
        <v>42296.776967592588</v>
      </c>
      <c r="M241" s="4" t="b">
        <v>0</v>
      </c>
      <c r="N241" s="4">
        <v>182</v>
      </c>
      <c r="O241" s="4" t="b">
        <v>1</v>
      </c>
      <c r="P241" s="4" t="s">
        <v>8265</v>
      </c>
      <c r="Q241" s="9">
        <f t="shared" si="20"/>
        <v>0.25</v>
      </c>
      <c r="R241" s="10">
        <f t="shared" si="21"/>
        <v>1.3736263736263736</v>
      </c>
      <c r="S241" s="4" t="str">
        <f t="shared" si="22"/>
        <v>film &amp; video</v>
      </c>
      <c r="T241" s="4" t="str">
        <f t="shared" si="23"/>
        <v>television</v>
      </c>
    </row>
    <row r="242" spans="1:20" ht="42.75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7">
        <f t="shared" si="18"/>
        <v>41399.375127314815</v>
      </c>
      <c r="L242" s="7">
        <f t="shared" si="19"/>
        <v>41354.375127314815</v>
      </c>
      <c r="M242" s="4" t="b">
        <v>0</v>
      </c>
      <c r="N242" s="4">
        <v>182</v>
      </c>
      <c r="O242" s="4" t="b">
        <v>1</v>
      </c>
      <c r="P242" s="4" t="s">
        <v>8265</v>
      </c>
      <c r="Q242" s="9">
        <f t="shared" si="20"/>
        <v>1.0763413333333334</v>
      </c>
      <c r="R242" s="10">
        <f t="shared" si="21"/>
        <v>88.709450549450551</v>
      </c>
      <c r="S242" s="4" t="str">
        <f t="shared" si="22"/>
        <v>film &amp; video</v>
      </c>
      <c r="T242" s="4" t="str">
        <f t="shared" si="23"/>
        <v>television</v>
      </c>
    </row>
    <row r="243" spans="1:20" ht="42.75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7">
        <f t="shared" si="18"/>
        <v>41994.364629629628</v>
      </c>
      <c r="L243" s="7">
        <f t="shared" si="19"/>
        <v>41949.364629629628</v>
      </c>
      <c r="M243" s="4" t="b">
        <v>0</v>
      </c>
      <c r="N243" s="4">
        <v>182</v>
      </c>
      <c r="O243" s="4" t="b">
        <v>1</v>
      </c>
      <c r="P243" s="4" t="s">
        <v>8265</v>
      </c>
      <c r="Q243" s="9">
        <f t="shared" si="20"/>
        <v>1.1263736263736264</v>
      </c>
      <c r="R243" s="10">
        <f t="shared" si="21"/>
        <v>225.27472527472528</v>
      </c>
      <c r="S243" s="4" t="str">
        <f t="shared" si="22"/>
        <v>film &amp; video</v>
      </c>
      <c r="T243" s="4" t="str">
        <f t="shared" si="23"/>
        <v>television</v>
      </c>
    </row>
    <row r="244" spans="1:20" ht="42.75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7">
        <f t="shared" si="18"/>
        <v>40897.15960648148</v>
      </c>
      <c r="L244" s="7">
        <f t="shared" si="19"/>
        <v>40862.15960648148</v>
      </c>
      <c r="M244" s="4" t="b">
        <v>0</v>
      </c>
      <c r="N244" s="4">
        <v>182</v>
      </c>
      <c r="O244" s="4" t="b">
        <v>1</v>
      </c>
      <c r="P244" s="4" t="s">
        <v>8265</v>
      </c>
      <c r="Q244" s="9">
        <f t="shared" si="20"/>
        <v>1.1346153846153846</v>
      </c>
      <c r="R244" s="10">
        <f t="shared" si="21"/>
        <v>81.043956043956044</v>
      </c>
      <c r="S244" s="4" t="str">
        <f t="shared" si="22"/>
        <v>film &amp; video</v>
      </c>
      <c r="T244" s="4" t="str">
        <f t="shared" si="23"/>
        <v>television</v>
      </c>
    </row>
    <row r="245" spans="1:20" ht="42.75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7">
        <f t="shared" si="18"/>
        <v>41691.714166666665</v>
      </c>
      <c r="L245" s="7">
        <f t="shared" si="19"/>
        <v>41661.714166666665</v>
      </c>
      <c r="M245" s="4" t="b">
        <v>0</v>
      </c>
      <c r="N245" s="4">
        <v>182</v>
      </c>
      <c r="O245" s="4" t="b">
        <v>1</v>
      </c>
      <c r="P245" s="4" t="s">
        <v>8265</v>
      </c>
      <c r="Q245" s="9">
        <f t="shared" si="20"/>
        <v>1.0259199999999999</v>
      </c>
      <c r="R245" s="10">
        <f t="shared" si="21"/>
        <v>140.92307692307693</v>
      </c>
      <c r="S245" s="4" t="str">
        <f t="shared" si="22"/>
        <v>film &amp; video</v>
      </c>
      <c r="T245" s="4" t="str">
        <f t="shared" si="23"/>
        <v>television</v>
      </c>
    </row>
    <row r="246" spans="1:20" ht="57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7">
        <f t="shared" si="18"/>
        <v>40252.962500000001</v>
      </c>
      <c r="L246" s="7">
        <f t="shared" si="19"/>
        <v>40212.990266203698</v>
      </c>
      <c r="M246" s="4" t="b">
        <v>0</v>
      </c>
      <c r="N246" s="4">
        <v>182</v>
      </c>
      <c r="O246" s="4" t="b">
        <v>1</v>
      </c>
      <c r="P246" s="4" t="s">
        <v>8265</v>
      </c>
      <c r="Q246" s="9">
        <f t="shared" si="20"/>
        <v>1.1375714285714287</v>
      </c>
      <c r="R246" s="10">
        <f t="shared" si="21"/>
        <v>21.876373626373628</v>
      </c>
      <c r="S246" s="4" t="str">
        <f t="shared" si="22"/>
        <v>film &amp; video</v>
      </c>
      <c r="T246" s="4" t="str">
        <f t="shared" si="23"/>
        <v>television</v>
      </c>
    </row>
    <row r="247" spans="1:20" ht="42.75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7">
        <f t="shared" si="18"/>
        <v>41136.719733796293</v>
      </c>
      <c r="L247" s="7">
        <f t="shared" si="19"/>
        <v>41106.719733796293</v>
      </c>
      <c r="M247" s="4" t="b">
        <v>0</v>
      </c>
      <c r="N247" s="4">
        <v>182</v>
      </c>
      <c r="O247" s="4" t="b">
        <v>1</v>
      </c>
      <c r="P247" s="4" t="s">
        <v>8265</v>
      </c>
      <c r="Q247" s="9">
        <f t="shared" si="20"/>
        <v>1.0371999999999999</v>
      </c>
      <c r="R247" s="10">
        <f t="shared" si="21"/>
        <v>28.494505494505493</v>
      </c>
      <c r="S247" s="4" t="str">
        <f t="shared" si="22"/>
        <v>film &amp; video</v>
      </c>
      <c r="T247" s="4" t="str">
        <f t="shared" si="23"/>
        <v>television</v>
      </c>
    </row>
    <row r="248" spans="1:20" ht="42.75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7">
        <f t="shared" si="18"/>
        <v>40530.071817129625</v>
      </c>
      <c r="L248" s="7">
        <f t="shared" si="19"/>
        <v>40480.030150462961</v>
      </c>
      <c r="M248" s="4" t="b">
        <v>0</v>
      </c>
      <c r="N248" s="4">
        <v>182</v>
      </c>
      <c r="O248" s="4" t="b">
        <v>1</v>
      </c>
      <c r="P248" s="4" t="s">
        <v>8265</v>
      </c>
      <c r="Q248" s="9">
        <f t="shared" si="20"/>
        <v>3.0546000000000002</v>
      </c>
      <c r="R248" s="10">
        <f t="shared" si="21"/>
        <v>83.917582417582423</v>
      </c>
      <c r="S248" s="4" t="str">
        <f t="shared" si="22"/>
        <v>film &amp; video</v>
      </c>
      <c r="T248" s="4" t="str">
        <f t="shared" si="23"/>
        <v>television</v>
      </c>
    </row>
    <row r="249" spans="1:20" ht="57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7">
        <f t="shared" si="18"/>
        <v>40466.818749999999</v>
      </c>
      <c r="L249" s="7">
        <f t="shared" si="19"/>
        <v>40430.270995370367</v>
      </c>
      <c r="M249" s="4" t="b">
        <v>0</v>
      </c>
      <c r="N249" s="4">
        <v>182</v>
      </c>
      <c r="O249" s="4" t="b">
        <v>1</v>
      </c>
      <c r="P249" s="4" t="s">
        <v>8265</v>
      </c>
      <c r="Q249" s="9">
        <f t="shared" si="20"/>
        <v>1.341</v>
      </c>
      <c r="R249" s="10">
        <f t="shared" si="21"/>
        <v>36.840659340659343</v>
      </c>
      <c r="S249" s="4" t="str">
        <f t="shared" si="22"/>
        <v>film &amp; video</v>
      </c>
      <c r="T249" s="4" t="str">
        <f t="shared" si="23"/>
        <v>television</v>
      </c>
    </row>
    <row r="250" spans="1:20" ht="42.75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7">
        <f t="shared" si="18"/>
        <v>40915.441076388888</v>
      </c>
      <c r="L250" s="7">
        <f t="shared" si="19"/>
        <v>40870.441076388888</v>
      </c>
      <c r="M250" s="4" t="b">
        <v>0</v>
      </c>
      <c r="N250" s="4">
        <v>182</v>
      </c>
      <c r="O250" s="4" t="b">
        <v>1</v>
      </c>
      <c r="P250" s="4" t="s">
        <v>8265</v>
      </c>
      <c r="Q250" s="9">
        <f t="shared" si="20"/>
        <v>1.0133294117647058</v>
      </c>
      <c r="R250" s="10">
        <f t="shared" si="21"/>
        <v>473.25824175824175</v>
      </c>
      <c r="S250" s="4" t="str">
        <f t="shared" si="22"/>
        <v>film &amp; video</v>
      </c>
      <c r="T250" s="4" t="str">
        <f t="shared" si="23"/>
        <v>television</v>
      </c>
    </row>
    <row r="251" spans="1:20" ht="57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7">
        <f t="shared" si="18"/>
        <v>40412.402777777774</v>
      </c>
      <c r="L251" s="7">
        <f t="shared" si="19"/>
        <v>40332.590509259258</v>
      </c>
      <c r="M251" s="4" t="b">
        <v>0</v>
      </c>
      <c r="N251" s="4">
        <v>182</v>
      </c>
      <c r="O251" s="4" t="b">
        <v>1</v>
      </c>
      <c r="P251" s="4" t="s">
        <v>8265</v>
      </c>
      <c r="Q251" s="9">
        <f t="shared" si="20"/>
        <v>1.1292</v>
      </c>
      <c r="R251" s="10">
        <f t="shared" si="21"/>
        <v>62.043956043956044</v>
      </c>
      <c r="S251" s="4" t="str">
        <f t="shared" si="22"/>
        <v>film &amp; video</v>
      </c>
      <c r="T251" s="4" t="str">
        <f t="shared" si="23"/>
        <v>television</v>
      </c>
    </row>
    <row r="252" spans="1:20" ht="42.75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7">
        <f t="shared" si="18"/>
        <v>41431.232534722221</v>
      </c>
      <c r="L252" s="7">
        <f t="shared" si="19"/>
        <v>41401.232534722221</v>
      </c>
      <c r="M252" s="4" t="b">
        <v>0</v>
      </c>
      <c r="N252" s="4">
        <v>182</v>
      </c>
      <c r="O252" s="4" t="b">
        <v>1</v>
      </c>
      <c r="P252" s="4" t="s">
        <v>8265</v>
      </c>
      <c r="Q252" s="9">
        <f t="shared" si="20"/>
        <v>1.0558333333333334</v>
      </c>
      <c r="R252" s="10">
        <f t="shared" si="21"/>
        <v>174.03846153846155</v>
      </c>
      <c r="S252" s="4" t="str">
        <f t="shared" si="22"/>
        <v>film &amp; video</v>
      </c>
      <c r="T252" s="4" t="str">
        <f t="shared" si="23"/>
        <v>television</v>
      </c>
    </row>
    <row r="253" spans="1:20" ht="42.75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7">
        <f t="shared" si="18"/>
        <v>41045.458333333328</v>
      </c>
      <c r="L253" s="7">
        <f t="shared" si="19"/>
        <v>41013.454236111109</v>
      </c>
      <c r="M253" s="4" t="b">
        <v>0</v>
      </c>
      <c r="N253" s="4">
        <v>182</v>
      </c>
      <c r="O253" s="4" t="b">
        <v>1</v>
      </c>
      <c r="P253" s="4" t="s">
        <v>8265</v>
      </c>
      <c r="Q253" s="9">
        <f t="shared" si="20"/>
        <v>1.2557142857142858</v>
      </c>
      <c r="R253" s="10">
        <f t="shared" si="21"/>
        <v>24.14835164835165</v>
      </c>
      <c r="S253" s="4" t="str">
        <f t="shared" si="22"/>
        <v>film &amp; video</v>
      </c>
      <c r="T253" s="4" t="str">
        <f t="shared" si="23"/>
        <v>television</v>
      </c>
    </row>
    <row r="254" spans="1:20" ht="42.75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7">
        <f t="shared" si="18"/>
        <v>40329.832638888889</v>
      </c>
      <c r="L254" s="7">
        <f t="shared" si="19"/>
        <v>40266.329374999994</v>
      </c>
      <c r="M254" s="4" t="b">
        <v>0</v>
      </c>
      <c r="N254" s="4">
        <v>182</v>
      </c>
      <c r="O254" s="4" t="b">
        <v>1</v>
      </c>
      <c r="P254" s="4" t="s">
        <v>8265</v>
      </c>
      <c r="Q254" s="9">
        <f t="shared" si="20"/>
        <v>1.8455999999999999</v>
      </c>
      <c r="R254" s="10">
        <f t="shared" si="21"/>
        <v>50.703296703296701</v>
      </c>
      <c r="S254" s="4" t="str">
        <f t="shared" si="22"/>
        <v>film &amp; video</v>
      </c>
      <c r="T254" s="4" t="str">
        <f t="shared" si="23"/>
        <v>television</v>
      </c>
    </row>
    <row r="255" spans="1:20" ht="42.75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7">
        <f t="shared" si="18"/>
        <v>40954.31753472222</v>
      </c>
      <c r="L255" s="7">
        <f t="shared" si="19"/>
        <v>40924.31753472222</v>
      </c>
      <c r="M255" s="4" t="b">
        <v>0</v>
      </c>
      <c r="N255" s="4">
        <v>182</v>
      </c>
      <c r="O255" s="4" t="b">
        <v>1</v>
      </c>
      <c r="P255" s="4" t="s">
        <v>8265</v>
      </c>
      <c r="Q255" s="9">
        <f t="shared" si="20"/>
        <v>1.0073333333333334</v>
      </c>
      <c r="R255" s="10">
        <f t="shared" si="21"/>
        <v>8.3021978021978029</v>
      </c>
      <c r="S255" s="4" t="str">
        <f t="shared" si="22"/>
        <v>film &amp; video</v>
      </c>
      <c r="T255" s="4" t="str">
        <f t="shared" si="23"/>
        <v>television</v>
      </c>
    </row>
    <row r="256" spans="1:20" ht="42.75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7">
        <f t="shared" si="18"/>
        <v>42293.749999999993</v>
      </c>
      <c r="L256" s="7">
        <f t="shared" si="19"/>
        <v>42263.619328703702</v>
      </c>
      <c r="M256" s="4" t="b">
        <v>0</v>
      </c>
      <c r="N256" s="4">
        <v>182</v>
      </c>
      <c r="O256" s="4" t="b">
        <v>1</v>
      </c>
      <c r="P256" s="4" t="s">
        <v>8265</v>
      </c>
      <c r="Q256" s="9">
        <f t="shared" si="20"/>
        <v>1.1694724999999999</v>
      </c>
      <c r="R256" s="10">
        <f t="shared" si="21"/>
        <v>154.21615384615384</v>
      </c>
      <c r="S256" s="4" t="str">
        <f t="shared" si="22"/>
        <v>film &amp; video</v>
      </c>
      <c r="T256" s="4" t="str">
        <f t="shared" si="23"/>
        <v>television</v>
      </c>
    </row>
    <row r="257" spans="1:20" ht="28.5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7">
        <f t="shared" si="18"/>
        <v>40618.151412037034</v>
      </c>
      <c r="L257" s="7">
        <f t="shared" si="19"/>
        <v>40588.193078703705</v>
      </c>
      <c r="M257" s="4" t="b">
        <v>0</v>
      </c>
      <c r="N257" s="4">
        <v>182</v>
      </c>
      <c r="O257" s="4" t="b">
        <v>1</v>
      </c>
      <c r="P257" s="4" t="s">
        <v>8265</v>
      </c>
      <c r="Q257" s="9">
        <f t="shared" si="20"/>
        <v>1.0673325</v>
      </c>
      <c r="R257" s="10">
        <f t="shared" si="21"/>
        <v>46.915714285714287</v>
      </c>
      <c r="S257" s="4" t="str">
        <f t="shared" si="22"/>
        <v>film &amp; video</v>
      </c>
      <c r="T257" s="4" t="str">
        <f t="shared" si="23"/>
        <v>television</v>
      </c>
    </row>
    <row r="258" spans="1:20" ht="42.75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7">
        <f t="shared" si="18"/>
        <v>41349.435960648145</v>
      </c>
      <c r="L258" s="7">
        <f t="shared" si="19"/>
        <v>41319.435960648145</v>
      </c>
      <c r="M258" s="4" t="b">
        <v>0</v>
      </c>
      <c r="N258" s="4">
        <v>182</v>
      </c>
      <c r="O258" s="4" t="b">
        <v>1</v>
      </c>
      <c r="P258" s="4" t="s">
        <v>8265</v>
      </c>
      <c r="Q258" s="9">
        <f t="shared" si="20"/>
        <v>1.391</v>
      </c>
      <c r="R258" s="10">
        <f t="shared" si="21"/>
        <v>99.357142857142861</v>
      </c>
      <c r="S258" s="4" t="str">
        <f t="shared" si="22"/>
        <v>film &amp; video</v>
      </c>
      <c r="T258" s="4" t="str">
        <f t="shared" si="23"/>
        <v>television</v>
      </c>
    </row>
    <row r="259" spans="1:20" ht="42.75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7">
        <f t="shared" ref="K259:K322" si="24">(I259/86400)+25569+(-8/24)</f>
        <v>42509.293541666666</v>
      </c>
      <c r="L259" s="7">
        <f t="shared" ref="L259:L322" si="25">(J259/86400)+25569+(-8/24)</f>
        <v>42479.293541666666</v>
      </c>
      <c r="M259" s="4" t="b">
        <v>0</v>
      </c>
      <c r="N259" s="4">
        <v>182</v>
      </c>
      <c r="O259" s="4" t="b">
        <v>1</v>
      </c>
      <c r="P259" s="4" t="s">
        <v>8265</v>
      </c>
      <c r="Q259" s="9">
        <f t="shared" ref="Q259:Q322" si="26">E259/D259</f>
        <v>1.0672648571428571</v>
      </c>
      <c r="R259" s="10">
        <f t="shared" ref="R259:R322" si="27">IFERROR(E259/N259, "Zero Backers")</f>
        <v>205.24324175824174</v>
      </c>
      <c r="S259" s="4" t="str">
        <f t="shared" ref="S259:S322" si="28">LEFT(P259,FIND("/",P259)-1)</f>
        <v>film &amp; video</v>
      </c>
      <c r="T259" s="4" t="str">
        <f t="shared" ref="T259:T322" si="29">RIGHT(P259,LEN(P259)-FIND("/",P259))</f>
        <v>television</v>
      </c>
    </row>
    <row r="260" spans="1:20" ht="42.75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7">
        <f t="shared" si="24"/>
        <v>40711.718356481477</v>
      </c>
      <c r="L260" s="7">
        <f t="shared" si="25"/>
        <v>40681.718356481477</v>
      </c>
      <c r="M260" s="4" t="b">
        <v>0</v>
      </c>
      <c r="N260" s="4">
        <v>182</v>
      </c>
      <c r="O260" s="4" t="b">
        <v>1</v>
      </c>
      <c r="P260" s="4" t="s">
        <v>8265</v>
      </c>
      <c r="Q260" s="9">
        <f t="shared" si="26"/>
        <v>1.9114</v>
      </c>
      <c r="R260" s="10">
        <f t="shared" si="27"/>
        <v>315.06593406593407</v>
      </c>
      <c r="S260" s="4" t="str">
        <f t="shared" si="28"/>
        <v>film &amp; video</v>
      </c>
      <c r="T260" s="4" t="str">
        <f t="shared" si="29"/>
        <v>television</v>
      </c>
    </row>
    <row r="261" spans="1:20" ht="42.75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7">
        <f t="shared" si="24"/>
        <v>42102.404733796291</v>
      </c>
      <c r="L261" s="7">
        <f t="shared" si="25"/>
        <v>42072.404733796291</v>
      </c>
      <c r="M261" s="4" t="b">
        <v>0</v>
      </c>
      <c r="N261" s="4">
        <v>182</v>
      </c>
      <c r="O261" s="4" t="b">
        <v>1</v>
      </c>
      <c r="P261" s="4" t="s">
        <v>8265</v>
      </c>
      <c r="Q261" s="9">
        <f t="shared" si="26"/>
        <v>1.3193789333333332</v>
      </c>
      <c r="R261" s="10">
        <f t="shared" si="27"/>
        <v>543.70010989010984</v>
      </c>
      <c r="S261" s="4" t="str">
        <f t="shared" si="28"/>
        <v>film &amp; video</v>
      </c>
      <c r="T261" s="4" t="str">
        <f t="shared" si="29"/>
        <v>television</v>
      </c>
    </row>
    <row r="262" spans="1:20" ht="42.75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7">
        <f t="shared" si="24"/>
        <v>40376.082638888889</v>
      </c>
      <c r="L262" s="7">
        <f t="shared" si="25"/>
        <v>40330.422210648147</v>
      </c>
      <c r="M262" s="4" t="b">
        <v>0</v>
      </c>
      <c r="N262" s="4">
        <v>182</v>
      </c>
      <c r="O262" s="4" t="b">
        <v>1</v>
      </c>
      <c r="P262" s="4" t="s">
        <v>8265</v>
      </c>
      <c r="Q262" s="9">
        <f t="shared" si="26"/>
        <v>1.0640000000000001</v>
      </c>
      <c r="R262" s="10">
        <f t="shared" si="27"/>
        <v>58.46153846153846</v>
      </c>
      <c r="S262" s="4" t="str">
        <f t="shared" si="28"/>
        <v>film &amp; video</v>
      </c>
      <c r="T262" s="4" t="str">
        <f t="shared" si="29"/>
        <v>television</v>
      </c>
    </row>
    <row r="263" spans="1:20" ht="28.5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7">
        <f t="shared" si="24"/>
        <v>41067.288194444445</v>
      </c>
      <c r="L263" s="7">
        <f t="shared" si="25"/>
        <v>41017.552129629628</v>
      </c>
      <c r="M263" s="4" t="b">
        <v>0</v>
      </c>
      <c r="N263" s="4">
        <v>182</v>
      </c>
      <c r="O263" s="4" t="b">
        <v>1</v>
      </c>
      <c r="P263" s="4" t="s">
        <v>8265</v>
      </c>
      <c r="Q263" s="9">
        <f t="shared" si="26"/>
        <v>1.0740000000000001</v>
      </c>
      <c r="R263" s="10">
        <f t="shared" si="27"/>
        <v>118.02197802197803</v>
      </c>
      <c r="S263" s="4" t="str">
        <f t="shared" si="28"/>
        <v>film &amp; video</v>
      </c>
      <c r="T263" s="4" t="str">
        <f t="shared" si="29"/>
        <v>television</v>
      </c>
    </row>
    <row r="264" spans="1:20" ht="28.5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7">
        <f t="shared" si="24"/>
        <v>40599.914675925924</v>
      </c>
      <c r="L264" s="7">
        <f t="shared" si="25"/>
        <v>40554.914675925924</v>
      </c>
      <c r="M264" s="4" t="b">
        <v>0</v>
      </c>
      <c r="N264" s="4">
        <v>182</v>
      </c>
      <c r="O264" s="4" t="b">
        <v>1</v>
      </c>
      <c r="P264" s="4" t="s">
        <v>8265</v>
      </c>
      <c r="Q264" s="9">
        <f t="shared" si="26"/>
        <v>2.4</v>
      </c>
      <c r="R264" s="10">
        <f t="shared" si="27"/>
        <v>32.967032967032964</v>
      </c>
      <c r="S264" s="4" t="str">
        <f t="shared" si="28"/>
        <v>film &amp; video</v>
      </c>
      <c r="T264" s="4" t="str">
        <f t="shared" si="29"/>
        <v>television</v>
      </c>
    </row>
    <row r="265" spans="1:20" ht="57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7">
        <f t="shared" si="24"/>
        <v>41179.621458333328</v>
      </c>
      <c r="L265" s="7">
        <f t="shared" si="25"/>
        <v>41149.621458333328</v>
      </c>
      <c r="M265" s="4" t="b">
        <v>0</v>
      </c>
      <c r="N265" s="4">
        <v>182</v>
      </c>
      <c r="O265" s="4" t="b">
        <v>1</v>
      </c>
      <c r="P265" s="4" t="s">
        <v>8265</v>
      </c>
      <c r="Q265" s="9">
        <f t="shared" si="26"/>
        <v>1.1808107999999999</v>
      </c>
      <c r="R265" s="10">
        <f t="shared" si="27"/>
        <v>162.19928571428571</v>
      </c>
      <c r="S265" s="4" t="str">
        <f t="shared" si="28"/>
        <v>film &amp; video</v>
      </c>
      <c r="T265" s="4" t="str">
        <f t="shared" si="29"/>
        <v>television</v>
      </c>
    </row>
    <row r="266" spans="1:20" ht="57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7">
        <f t="shared" si="24"/>
        <v>41040.286979166667</v>
      </c>
      <c r="L266" s="7">
        <f t="shared" si="25"/>
        <v>41010.286979166667</v>
      </c>
      <c r="M266" s="4" t="b">
        <v>0</v>
      </c>
      <c r="N266" s="4">
        <v>182</v>
      </c>
      <c r="O266" s="4" t="b">
        <v>1</v>
      </c>
      <c r="P266" s="4" t="s">
        <v>8265</v>
      </c>
      <c r="Q266" s="9">
        <f t="shared" si="26"/>
        <v>1.1819999999999999</v>
      </c>
      <c r="R266" s="10">
        <f t="shared" si="27"/>
        <v>32.472527472527474</v>
      </c>
      <c r="S266" s="4" t="str">
        <f t="shared" si="28"/>
        <v>film &amp; video</v>
      </c>
      <c r="T266" s="4" t="str">
        <f t="shared" si="29"/>
        <v>television</v>
      </c>
    </row>
    <row r="267" spans="1:20" ht="57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7">
        <f t="shared" si="24"/>
        <v>40308.511111111111</v>
      </c>
      <c r="L267" s="7">
        <f t="shared" si="25"/>
        <v>40266.91238425926</v>
      </c>
      <c r="M267" s="4" t="b">
        <v>0</v>
      </c>
      <c r="N267" s="4">
        <v>182</v>
      </c>
      <c r="O267" s="4" t="b">
        <v>1</v>
      </c>
      <c r="P267" s="4" t="s">
        <v>8265</v>
      </c>
      <c r="Q267" s="9">
        <f t="shared" si="26"/>
        <v>1.111</v>
      </c>
      <c r="R267" s="10">
        <f t="shared" si="27"/>
        <v>30.521978021978022</v>
      </c>
      <c r="S267" s="4" t="str">
        <f t="shared" si="28"/>
        <v>film &amp; video</v>
      </c>
      <c r="T267" s="4" t="str">
        <f t="shared" si="29"/>
        <v>television</v>
      </c>
    </row>
    <row r="268" spans="1:20" ht="57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7">
        <f t="shared" si="24"/>
        <v>40290.82708333333</v>
      </c>
      <c r="L268" s="7">
        <f t="shared" si="25"/>
        <v>40204.841516203705</v>
      </c>
      <c r="M268" s="4" t="b">
        <v>0</v>
      </c>
      <c r="N268" s="4">
        <v>182</v>
      </c>
      <c r="O268" s="4" t="b">
        <v>1</v>
      </c>
      <c r="P268" s="4" t="s">
        <v>8265</v>
      </c>
      <c r="Q268" s="9">
        <f t="shared" si="26"/>
        <v>1.4550000000000001</v>
      </c>
      <c r="R268" s="10">
        <f t="shared" si="27"/>
        <v>7.9945054945054945</v>
      </c>
      <c r="S268" s="4" t="str">
        <f t="shared" si="28"/>
        <v>film &amp; video</v>
      </c>
      <c r="T268" s="4" t="str">
        <f t="shared" si="29"/>
        <v>television</v>
      </c>
    </row>
    <row r="269" spans="1:20" ht="42.75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7">
        <f t="shared" si="24"/>
        <v>41815.119201388887</v>
      </c>
      <c r="L269" s="7">
        <f t="shared" si="25"/>
        <v>41785.119201388887</v>
      </c>
      <c r="M269" s="4" t="b">
        <v>0</v>
      </c>
      <c r="N269" s="4">
        <v>182</v>
      </c>
      <c r="O269" s="4" t="b">
        <v>1</v>
      </c>
      <c r="P269" s="4" t="s">
        <v>8265</v>
      </c>
      <c r="Q269" s="9">
        <f t="shared" si="26"/>
        <v>1.3162883248730965</v>
      </c>
      <c r="R269" s="10">
        <f t="shared" si="27"/>
        <v>71.238681318681316</v>
      </c>
      <c r="S269" s="4" t="str">
        <f t="shared" si="28"/>
        <v>film &amp; video</v>
      </c>
      <c r="T269" s="4" t="str">
        <f t="shared" si="29"/>
        <v>television</v>
      </c>
    </row>
    <row r="270" spans="1:20" ht="42.75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7">
        <f t="shared" si="24"/>
        <v>40853.860856481479</v>
      </c>
      <c r="L270" s="7">
        <f t="shared" si="25"/>
        <v>40808.819189814814</v>
      </c>
      <c r="M270" s="4" t="b">
        <v>0</v>
      </c>
      <c r="N270" s="4">
        <v>182</v>
      </c>
      <c r="O270" s="4" t="b">
        <v>1</v>
      </c>
      <c r="P270" s="4" t="s">
        <v>8265</v>
      </c>
      <c r="Q270" s="9">
        <f t="shared" si="26"/>
        <v>1.1140000000000001</v>
      </c>
      <c r="R270" s="10">
        <f t="shared" si="27"/>
        <v>30.604395604395606</v>
      </c>
      <c r="S270" s="4" t="str">
        <f t="shared" si="28"/>
        <v>film &amp; video</v>
      </c>
      <c r="T270" s="4" t="str">
        <f t="shared" si="29"/>
        <v>television</v>
      </c>
    </row>
    <row r="271" spans="1:20" ht="42.75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7">
        <f t="shared" si="24"/>
        <v>42787.863680555551</v>
      </c>
      <c r="L271" s="7">
        <f t="shared" si="25"/>
        <v>42757.863680555551</v>
      </c>
      <c r="M271" s="4" t="b">
        <v>0</v>
      </c>
      <c r="N271" s="4">
        <v>182</v>
      </c>
      <c r="O271" s="4" t="b">
        <v>1</v>
      </c>
      <c r="P271" s="4" t="s">
        <v>8265</v>
      </c>
      <c r="Q271" s="9">
        <f t="shared" si="26"/>
        <v>1.4723377</v>
      </c>
      <c r="R271" s="10">
        <f t="shared" si="27"/>
        <v>808.97675824175815</v>
      </c>
      <c r="S271" s="4" t="str">
        <f t="shared" si="28"/>
        <v>film &amp; video</v>
      </c>
      <c r="T271" s="4" t="str">
        <f t="shared" si="29"/>
        <v>television</v>
      </c>
    </row>
    <row r="272" spans="1:20" ht="42.75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7">
        <f t="shared" si="24"/>
        <v>40687.833333333328</v>
      </c>
      <c r="L272" s="7">
        <f t="shared" si="25"/>
        <v>40637.533217592594</v>
      </c>
      <c r="M272" s="4" t="b">
        <v>0</v>
      </c>
      <c r="N272" s="4">
        <v>182</v>
      </c>
      <c r="O272" s="4" t="b">
        <v>1</v>
      </c>
      <c r="P272" s="4" t="s">
        <v>8265</v>
      </c>
      <c r="Q272" s="9">
        <f t="shared" si="26"/>
        <v>1.5260869565217392</v>
      </c>
      <c r="R272" s="10">
        <f t="shared" si="27"/>
        <v>19.285714285714285</v>
      </c>
      <c r="S272" s="4" t="str">
        <f t="shared" si="28"/>
        <v>film &amp; video</v>
      </c>
      <c r="T272" s="4" t="str">
        <f t="shared" si="29"/>
        <v>television</v>
      </c>
    </row>
    <row r="273" spans="1:20" ht="42.75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7">
        <f t="shared" si="24"/>
        <v>41641</v>
      </c>
      <c r="L273" s="7">
        <f t="shared" si="25"/>
        <v>41611.766909722217</v>
      </c>
      <c r="M273" s="4" t="b">
        <v>0</v>
      </c>
      <c r="N273" s="4">
        <v>182</v>
      </c>
      <c r="O273" s="4" t="b">
        <v>1</v>
      </c>
      <c r="P273" s="4" t="s">
        <v>8265</v>
      </c>
      <c r="Q273" s="9">
        <f t="shared" si="26"/>
        <v>1.0468</v>
      </c>
      <c r="R273" s="10">
        <f t="shared" si="27"/>
        <v>172.54945054945054</v>
      </c>
      <c r="S273" s="4" t="str">
        <f t="shared" si="28"/>
        <v>film &amp; video</v>
      </c>
      <c r="T273" s="4" t="str">
        <f t="shared" si="29"/>
        <v>television</v>
      </c>
    </row>
    <row r="274" spans="1:20" ht="42.75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7">
        <f t="shared" si="24"/>
        <v>40296.450694444444</v>
      </c>
      <c r="L274" s="7">
        <f t="shared" si="25"/>
        <v>40235.567025462959</v>
      </c>
      <c r="M274" s="4" t="b">
        <v>0</v>
      </c>
      <c r="N274" s="4">
        <v>182</v>
      </c>
      <c r="O274" s="4" t="b">
        <v>1</v>
      </c>
      <c r="P274" s="4" t="s">
        <v>8265</v>
      </c>
      <c r="Q274" s="9">
        <f t="shared" si="26"/>
        <v>1.7743366666666667</v>
      </c>
      <c r="R274" s="10">
        <f t="shared" si="27"/>
        <v>29.247307692307693</v>
      </c>
      <c r="S274" s="4" t="str">
        <f t="shared" si="28"/>
        <v>film &amp; video</v>
      </c>
      <c r="T274" s="4" t="str">
        <f t="shared" si="29"/>
        <v>television</v>
      </c>
    </row>
    <row r="275" spans="1:20" ht="42.75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7">
        <f t="shared" si="24"/>
        <v>40727.16511574074</v>
      </c>
      <c r="L275" s="7">
        <f t="shared" si="25"/>
        <v>40697.16511574074</v>
      </c>
      <c r="M275" s="4" t="b">
        <v>0</v>
      </c>
      <c r="N275" s="4">
        <v>182</v>
      </c>
      <c r="O275" s="4" t="b">
        <v>1</v>
      </c>
      <c r="P275" s="4" t="s">
        <v>8265</v>
      </c>
      <c r="Q275" s="9">
        <f t="shared" si="26"/>
        <v>1.077758</v>
      </c>
      <c r="R275" s="10">
        <f t="shared" si="27"/>
        <v>29.608736263736265</v>
      </c>
      <c r="S275" s="4" t="str">
        <f t="shared" si="28"/>
        <v>film &amp; video</v>
      </c>
      <c r="T275" s="4" t="str">
        <f t="shared" si="29"/>
        <v>television</v>
      </c>
    </row>
    <row r="276" spans="1:20" ht="42.75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7">
        <f t="shared" si="24"/>
        <v>41003.957638888889</v>
      </c>
      <c r="L276" s="7">
        <f t="shared" si="25"/>
        <v>40969.579039351847</v>
      </c>
      <c r="M276" s="4" t="b">
        <v>0</v>
      </c>
      <c r="N276" s="4">
        <v>182</v>
      </c>
      <c r="O276" s="4" t="b">
        <v>1</v>
      </c>
      <c r="P276" s="4" t="s">
        <v>8265</v>
      </c>
      <c r="Q276" s="9">
        <f t="shared" si="26"/>
        <v>1.56</v>
      </c>
      <c r="R276" s="10">
        <f t="shared" si="27"/>
        <v>34.285714285714285</v>
      </c>
      <c r="S276" s="4" t="str">
        <f t="shared" si="28"/>
        <v>film &amp; video</v>
      </c>
      <c r="T276" s="4" t="str">
        <f t="shared" si="29"/>
        <v>television</v>
      </c>
    </row>
    <row r="277" spans="1:20" ht="42.75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7">
        <f t="shared" si="24"/>
        <v>41222.740347222221</v>
      </c>
      <c r="L277" s="7">
        <f t="shared" si="25"/>
        <v>41192.698680555557</v>
      </c>
      <c r="M277" s="4" t="b">
        <v>0</v>
      </c>
      <c r="N277" s="4">
        <v>182</v>
      </c>
      <c r="O277" s="4" t="b">
        <v>1</v>
      </c>
      <c r="P277" s="4" t="s">
        <v>8265</v>
      </c>
      <c r="Q277" s="9">
        <f t="shared" si="26"/>
        <v>1.08395</v>
      </c>
      <c r="R277" s="10">
        <f t="shared" si="27"/>
        <v>119.11538461538461</v>
      </c>
      <c r="S277" s="4" t="str">
        <f t="shared" si="28"/>
        <v>film &amp; video</v>
      </c>
      <c r="T277" s="4" t="str">
        <f t="shared" si="29"/>
        <v>television</v>
      </c>
    </row>
    <row r="278" spans="1:20" ht="42.75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7">
        <f t="shared" si="24"/>
        <v>41026.706874999996</v>
      </c>
      <c r="L278" s="7">
        <f t="shared" si="25"/>
        <v>40966.748541666668</v>
      </c>
      <c r="M278" s="4" t="b">
        <v>0</v>
      </c>
      <c r="N278" s="4">
        <v>182</v>
      </c>
      <c r="O278" s="4" t="b">
        <v>1</v>
      </c>
      <c r="P278" s="4" t="s">
        <v>8265</v>
      </c>
      <c r="Q278" s="9">
        <f t="shared" si="26"/>
        <v>1.476</v>
      </c>
      <c r="R278" s="10">
        <f t="shared" si="27"/>
        <v>32.439560439560438</v>
      </c>
      <c r="S278" s="4" t="str">
        <f t="shared" si="28"/>
        <v>film &amp; video</v>
      </c>
      <c r="T278" s="4" t="str">
        <f t="shared" si="29"/>
        <v>television</v>
      </c>
    </row>
    <row r="279" spans="1:20" ht="42.75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7">
        <f t="shared" si="24"/>
        <v>42147.55809027778</v>
      </c>
      <c r="L279" s="7">
        <f t="shared" si="25"/>
        <v>42117.55809027778</v>
      </c>
      <c r="M279" s="4" t="b">
        <v>0</v>
      </c>
      <c r="N279" s="4">
        <v>182</v>
      </c>
      <c r="O279" s="4" t="b">
        <v>1</v>
      </c>
      <c r="P279" s="4" t="s">
        <v>8265</v>
      </c>
      <c r="Q279" s="9">
        <f t="shared" si="26"/>
        <v>1.1038153846153846</v>
      </c>
      <c r="R279" s="10">
        <f t="shared" si="27"/>
        <v>394.2197802197802</v>
      </c>
      <c r="S279" s="4" t="str">
        <f t="shared" si="28"/>
        <v>film &amp; video</v>
      </c>
      <c r="T279" s="4" t="str">
        <f t="shared" si="29"/>
        <v>television</v>
      </c>
    </row>
    <row r="280" spans="1:20" ht="28.5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7">
        <f t="shared" si="24"/>
        <v>41193.707627314812</v>
      </c>
      <c r="L280" s="7">
        <f t="shared" si="25"/>
        <v>41163.707627314812</v>
      </c>
      <c r="M280" s="4" t="b">
        <v>0</v>
      </c>
      <c r="N280" s="4">
        <v>182</v>
      </c>
      <c r="O280" s="4" t="b">
        <v>1</v>
      </c>
      <c r="P280" s="4" t="s">
        <v>8265</v>
      </c>
      <c r="Q280" s="9">
        <f t="shared" si="26"/>
        <v>1.5034814814814814</v>
      </c>
      <c r="R280" s="10">
        <f t="shared" si="27"/>
        <v>223.04395604395606</v>
      </c>
      <c r="S280" s="4" t="str">
        <f t="shared" si="28"/>
        <v>film &amp; video</v>
      </c>
      <c r="T280" s="4" t="str">
        <f t="shared" si="29"/>
        <v>television</v>
      </c>
    </row>
    <row r="281" spans="1:20" ht="42.75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7">
        <f t="shared" si="24"/>
        <v>42792.750694444439</v>
      </c>
      <c r="L281" s="7">
        <f t="shared" si="25"/>
        <v>42758.910833333335</v>
      </c>
      <c r="M281" s="4" t="b">
        <v>0</v>
      </c>
      <c r="N281" s="4">
        <v>182</v>
      </c>
      <c r="O281" s="4" t="b">
        <v>1</v>
      </c>
      <c r="P281" s="4" t="s">
        <v>8265</v>
      </c>
      <c r="Q281" s="9">
        <f t="shared" si="26"/>
        <v>1.5731829411764706</v>
      </c>
      <c r="R281" s="10">
        <f t="shared" si="27"/>
        <v>146.94565934065935</v>
      </c>
      <c r="S281" s="4" t="str">
        <f t="shared" si="28"/>
        <v>film &amp; video</v>
      </c>
      <c r="T281" s="4" t="str">
        <f t="shared" si="29"/>
        <v>television</v>
      </c>
    </row>
    <row r="282" spans="1:20" ht="42.75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7">
        <f t="shared" si="24"/>
        <v>41789.257349537038</v>
      </c>
      <c r="L282" s="7">
        <f t="shared" si="25"/>
        <v>41744.257349537038</v>
      </c>
      <c r="M282" s="4" t="b">
        <v>0</v>
      </c>
      <c r="N282" s="4">
        <v>182</v>
      </c>
      <c r="O282" s="4" t="b">
        <v>1</v>
      </c>
      <c r="P282" s="4" t="s">
        <v>8265</v>
      </c>
      <c r="Q282" s="9">
        <f t="shared" si="26"/>
        <v>1.5614399999999999</v>
      </c>
      <c r="R282" s="10">
        <f t="shared" si="27"/>
        <v>643.45054945054949</v>
      </c>
      <c r="S282" s="4" t="str">
        <f t="shared" si="28"/>
        <v>film &amp; video</v>
      </c>
      <c r="T282" s="4" t="str">
        <f t="shared" si="29"/>
        <v>television</v>
      </c>
    </row>
    <row r="283" spans="1:20" ht="42.75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7">
        <f t="shared" si="24"/>
        <v>40035.476388888885</v>
      </c>
      <c r="L283" s="7">
        <f t="shared" si="25"/>
        <v>39949.830011574071</v>
      </c>
      <c r="M283" s="4" t="b">
        <v>0</v>
      </c>
      <c r="N283" s="4">
        <v>182</v>
      </c>
      <c r="O283" s="4" t="b">
        <v>1</v>
      </c>
      <c r="P283" s="4" t="s">
        <v>8265</v>
      </c>
      <c r="Q283" s="9">
        <f t="shared" si="26"/>
        <v>1.2058763636363636</v>
      </c>
      <c r="R283" s="10">
        <f t="shared" si="27"/>
        <v>36.441318681318677</v>
      </c>
      <c r="S283" s="4" t="str">
        <f t="shared" si="28"/>
        <v>film &amp; video</v>
      </c>
      <c r="T283" s="4" t="str">
        <f t="shared" si="29"/>
        <v>television</v>
      </c>
    </row>
    <row r="284" spans="1:20" ht="42.75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7">
        <f t="shared" si="24"/>
        <v>40231.583333333328</v>
      </c>
      <c r="L284" s="7">
        <f t="shared" si="25"/>
        <v>40194.586712962962</v>
      </c>
      <c r="M284" s="4" t="b">
        <v>0</v>
      </c>
      <c r="N284" s="4">
        <v>182</v>
      </c>
      <c r="O284" s="4" t="b">
        <v>1</v>
      </c>
      <c r="P284" s="4" t="s">
        <v>8265</v>
      </c>
      <c r="Q284" s="9">
        <f t="shared" si="26"/>
        <v>1.0118888888888888</v>
      </c>
      <c r="R284" s="10">
        <f t="shared" si="27"/>
        <v>250.19230769230768</v>
      </c>
      <c r="S284" s="4" t="str">
        <f t="shared" si="28"/>
        <v>film &amp; video</v>
      </c>
      <c r="T284" s="4" t="str">
        <f t="shared" si="29"/>
        <v>television</v>
      </c>
    </row>
    <row r="285" spans="1:20" ht="28.5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7">
        <f t="shared" si="24"/>
        <v>40694.874305555553</v>
      </c>
      <c r="L285" s="7">
        <f t="shared" si="25"/>
        <v>40675.376666666663</v>
      </c>
      <c r="M285" s="4" t="b">
        <v>0</v>
      </c>
      <c r="N285" s="4">
        <v>182</v>
      </c>
      <c r="O285" s="4" t="b">
        <v>1</v>
      </c>
      <c r="P285" s="4" t="s">
        <v>8265</v>
      </c>
      <c r="Q285" s="9">
        <f t="shared" si="26"/>
        <v>1.142725</v>
      </c>
      <c r="R285" s="10">
        <f t="shared" si="27"/>
        <v>113.01675824175824</v>
      </c>
      <c r="S285" s="4" t="str">
        <f t="shared" si="28"/>
        <v>film &amp; video</v>
      </c>
      <c r="T285" s="4" t="str">
        <f t="shared" si="29"/>
        <v>television</v>
      </c>
    </row>
    <row r="286" spans="1:20" ht="42.75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7">
        <f t="shared" si="24"/>
        <v>40929.404861111107</v>
      </c>
      <c r="L286" s="7">
        <f t="shared" si="25"/>
        <v>40904.404861111107</v>
      </c>
      <c r="M286" s="4" t="b">
        <v>0</v>
      </c>
      <c r="N286" s="4">
        <v>182</v>
      </c>
      <c r="O286" s="4" t="b">
        <v>1</v>
      </c>
      <c r="P286" s="4" t="s">
        <v>8265</v>
      </c>
      <c r="Q286" s="9">
        <f t="shared" si="26"/>
        <v>1.0462615</v>
      </c>
      <c r="R286" s="10">
        <f t="shared" si="27"/>
        <v>229.94758241758242</v>
      </c>
      <c r="S286" s="4" t="str">
        <f t="shared" si="28"/>
        <v>film &amp; video</v>
      </c>
      <c r="T286" s="4" t="str">
        <f t="shared" si="29"/>
        <v>television</v>
      </c>
    </row>
    <row r="287" spans="1:20" ht="42.75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7">
        <f t="shared" si="24"/>
        <v>41536.422777777778</v>
      </c>
      <c r="L287" s="7">
        <f t="shared" si="25"/>
        <v>41506.422777777778</v>
      </c>
      <c r="M287" s="4" t="b">
        <v>0</v>
      </c>
      <c r="N287" s="4">
        <v>182</v>
      </c>
      <c r="O287" s="4" t="b">
        <v>1</v>
      </c>
      <c r="P287" s="4" t="s">
        <v>8265</v>
      </c>
      <c r="Q287" s="9">
        <f t="shared" si="26"/>
        <v>2.2882507142857142</v>
      </c>
      <c r="R287" s="10">
        <f t="shared" si="27"/>
        <v>176.0192857142857</v>
      </c>
      <c r="S287" s="4" t="str">
        <f t="shared" si="28"/>
        <v>film &amp; video</v>
      </c>
      <c r="T287" s="4" t="str">
        <f t="shared" si="29"/>
        <v>television</v>
      </c>
    </row>
    <row r="288" spans="1:20" ht="42.75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7">
        <f t="shared" si="24"/>
        <v>41358.441249999996</v>
      </c>
      <c r="L288" s="7">
        <f t="shared" si="25"/>
        <v>41313.482916666668</v>
      </c>
      <c r="M288" s="4" t="b">
        <v>0</v>
      </c>
      <c r="N288" s="4">
        <v>182</v>
      </c>
      <c r="O288" s="4" t="b">
        <v>1</v>
      </c>
      <c r="P288" s="4" t="s">
        <v>8265</v>
      </c>
      <c r="Q288" s="9">
        <f t="shared" si="26"/>
        <v>1.0915333333333332</v>
      </c>
      <c r="R288" s="10">
        <f t="shared" si="27"/>
        <v>89.961538461538467</v>
      </c>
      <c r="S288" s="4" t="str">
        <f t="shared" si="28"/>
        <v>film &amp; video</v>
      </c>
      <c r="T288" s="4" t="str">
        <f t="shared" si="29"/>
        <v>television</v>
      </c>
    </row>
    <row r="289" spans="1:20" ht="28.5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7">
        <f t="shared" si="24"/>
        <v>41214.833333333328</v>
      </c>
      <c r="L289" s="7">
        <f t="shared" si="25"/>
        <v>41183.944652777776</v>
      </c>
      <c r="M289" s="4" t="b">
        <v>0</v>
      </c>
      <c r="N289" s="4">
        <v>182</v>
      </c>
      <c r="O289" s="4" t="b">
        <v>1</v>
      </c>
      <c r="P289" s="4" t="s">
        <v>8265</v>
      </c>
      <c r="Q289" s="9">
        <f t="shared" si="26"/>
        <v>1.7629999999999999</v>
      </c>
      <c r="R289" s="10">
        <f t="shared" si="27"/>
        <v>145.30219780219781</v>
      </c>
      <c r="S289" s="4" t="str">
        <f t="shared" si="28"/>
        <v>film &amp; video</v>
      </c>
      <c r="T289" s="4" t="str">
        <f t="shared" si="29"/>
        <v>television</v>
      </c>
    </row>
    <row r="290" spans="1:20" ht="57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7">
        <f t="shared" si="24"/>
        <v>41085.835567129623</v>
      </c>
      <c r="L290" s="7">
        <f t="shared" si="25"/>
        <v>41050.835567129623</v>
      </c>
      <c r="M290" s="4" t="b">
        <v>0</v>
      </c>
      <c r="N290" s="4">
        <v>182</v>
      </c>
      <c r="O290" s="4" t="b">
        <v>1</v>
      </c>
      <c r="P290" s="4" t="s">
        <v>8265</v>
      </c>
      <c r="Q290" s="9">
        <f t="shared" si="26"/>
        <v>1.0321061999999999</v>
      </c>
      <c r="R290" s="10">
        <f t="shared" si="27"/>
        <v>283.54565934065931</v>
      </c>
      <c r="S290" s="4" t="str">
        <f t="shared" si="28"/>
        <v>film &amp; video</v>
      </c>
      <c r="T290" s="4" t="str">
        <f t="shared" si="29"/>
        <v>television</v>
      </c>
    </row>
    <row r="291" spans="1:20" ht="42.75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7">
        <f t="shared" si="24"/>
        <v>41580.123078703698</v>
      </c>
      <c r="L291" s="7">
        <f t="shared" si="25"/>
        <v>41550.123078703698</v>
      </c>
      <c r="M291" s="4" t="b">
        <v>0</v>
      </c>
      <c r="N291" s="4">
        <v>182</v>
      </c>
      <c r="O291" s="4" t="b">
        <v>1</v>
      </c>
      <c r="P291" s="4" t="s">
        <v>8265</v>
      </c>
      <c r="Q291" s="9">
        <f t="shared" si="26"/>
        <v>1.0482</v>
      </c>
      <c r="R291" s="10">
        <f t="shared" si="27"/>
        <v>86.390109890109883</v>
      </c>
      <c r="S291" s="4" t="str">
        <f t="shared" si="28"/>
        <v>film &amp; video</v>
      </c>
      <c r="T291" s="4" t="str">
        <f t="shared" si="29"/>
        <v>television</v>
      </c>
    </row>
    <row r="292" spans="1:20" ht="28.5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7">
        <f t="shared" si="24"/>
        <v>40575.999305555553</v>
      </c>
      <c r="L292" s="7">
        <f t="shared" si="25"/>
        <v>40526.035844907405</v>
      </c>
      <c r="M292" s="4" t="b">
        <v>0</v>
      </c>
      <c r="N292" s="4">
        <v>182</v>
      </c>
      <c r="O292" s="4" t="b">
        <v>1</v>
      </c>
      <c r="P292" s="4" t="s">
        <v>8265</v>
      </c>
      <c r="Q292" s="9">
        <f t="shared" si="26"/>
        <v>1.0668444444444445</v>
      </c>
      <c r="R292" s="10">
        <f t="shared" si="27"/>
        <v>26.37802197802198</v>
      </c>
      <c r="S292" s="4" t="str">
        <f t="shared" si="28"/>
        <v>film &amp; video</v>
      </c>
      <c r="T292" s="4" t="str">
        <f t="shared" si="29"/>
        <v>television</v>
      </c>
    </row>
    <row r="293" spans="1:20" ht="42.75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7">
        <f t="shared" si="24"/>
        <v>41394.667361111111</v>
      </c>
      <c r="L293" s="7">
        <f t="shared" si="25"/>
        <v>41376.435717592591</v>
      </c>
      <c r="M293" s="4" t="b">
        <v>0</v>
      </c>
      <c r="N293" s="4">
        <v>182</v>
      </c>
      <c r="O293" s="4" t="b">
        <v>1</v>
      </c>
      <c r="P293" s="4" t="s">
        <v>8265</v>
      </c>
      <c r="Q293" s="9">
        <f t="shared" si="26"/>
        <v>1.2001999999999999</v>
      </c>
      <c r="R293" s="10">
        <f t="shared" si="27"/>
        <v>32.972527472527474</v>
      </c>
      <c r="S293" s="4" t="str">
        <f t="shared" si="28"/>
        <v>film &amp; video</v>
      </c>
      <c r="T293" s="4" t="str">
        <f t="shared" si="29"/>
        <v>television</v>
      </c>
    </row>
    <row r="294" spans="1:20" ht="42.75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7">
        <f t="shared" si="24"/>
        <v>40844.832638888889</v>
      </c>
      <c r="L294" s="7">
        <f t="shared" si="25"/>
        <v>40812.469895833332</v>
      </c>
      <c r="M294" s="4" t="b">
        <v>0</v>
      </c>
      <c r="N294" s="4">
        <v>182</v>
      </c>
      <c r="O294" s="4" t="b">
        <v>1</v>
      </c>
      <c r="P294" s="4" t="s">
        <v>8265</v>
      </c>
      <c r="Q294" s="9">
        <f t="shared" si="26"/>
        <v>1.0150693333333334</v>
      </c>
      <c r="R294" s="10">
        <f t="shared" si="27"/>
        <v>418.29780219780218</v>
      </c>
      <c r="S294" s="4" t="str">
        <f t="shared" si="28"/>
        <v>film &amp; video</v>
      </c>
      <c r="T294" s="4" t="str">
        <f t="shared" si="29"/>
        <v>television</v>
      </c>
    </row>
    <row r="295" spans="1:20" ht="42.75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7">
        <f t="shared" si="24"/>
        <v>41749.334652777776</v>
      </c>
      <c r="L295" s="7">
        <f t="shared" si="25"/>
        <v>41719.334652777776</v>
      </c>
      <c r="M295" s="4" t="b">
        <v>0</v>
      </c>
      <c r="N295" s="4">
        <v>182</v>
      </c>
      <c r="O295" s="4" t="b">
        <v>1</v>
      </c>
      <c r="P295" s="4" t="s">
        <v>8265</v>
      </c>
      <c r="Q295" s="9">
        <f t="shared" si="26"/>
        <v>1.0138461538461538</v>
      </c>
      <c r="R295" s="10">
        <f t="shared" si="27"/>
        <v>144.83516483516485</v>
      </c>
      <c r="S295" s="4" t="str">
        <f t="shared" si="28"/>
        <v>film &amp; video</v>
      </c>
      <c r="T295" s="4" t="str">
        <f t="shared" si="29"/>
        <v>television</v>
      </c>
    </row>
    <row r="296" spans="1:20" ht="57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7">
        <f t="shared" si="24"/>
        <v>40378.333333333328</v>
      </c>
      <c r="L296" s="7">
        <f t="shared" si="25"/>
        <v>40342.751087962963</v>
      </c>
      <c r="M296" s="4" t="b">
        <v>0</v>
      </c>
      <c r="N296" s="4">
        <v>182</v>
      </c>
      <c r="O296" s="4" t="b">
        <v>1</v>
      </c>
      <c r="P296" s="4" t="s">
        <v>8265</v>
      </c>
      <c r="Q296" s="9">
        <f t="shared" si="26"/>
        <v>1</v>
      </c>
      <c r="R296" s="10">
        <f t="shared" si="27"/>
        <v>27.472527472527471</v>
      </c>
      <c r="S296" s="4" t="str">
        <f t="shared" si="28"/>
        <v>film &amp; video</v>
      </c>
      <c r="T296" s="4" t="str">
        <f t="shared" si="29"/>
        <v>television</v>
      </c>
    </row>
    <row r="297" spans="1:20" ht="42.75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7">
        <f t="shared" si="24"/>
        <v>41578.666666666664</v>
      </c>
      <c r="L297" s="7">
        <f t="shared" si="25"/>
        <v>41518.671400462961</v>
      </c>
      <c r="M297" s="4" t="b">
        <v>0</v>
      </c>
      <c r="N297" s="4">
        <v>182</v>
      </c>
      <c r="O297" s="4" t="b">
        <v>1</v>
      </c>
      <c r="P297" s="4" t="s">
        <v>8265</v>
      </c>
      <c r="Q297" s="9">
        <f t="shared" si="26"/>
        <v>1.3310911999999999</v>
      </c>
      <c r="R297" s="10">
        <f t="shared" si="27"/>
        <v>365.6843956043956</v>
      </c>
      <c r="S297" s="4" t="str">
        <f t="shared" si="28"/>
        <v>film &amp; video</v>
      </c>
      <c r="T297" s="4" t="str">
        <f t="shared" si="29"/>
        <v>television</v>
      </c>
    </row>
    <row r="298" spans="1:20" ht="42.75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7">
        <f t="shared" si="24"/>
        <v>41159.142164351848</v>
      </c>
      <c r="L298" s="7">
        <f t="shared" si="25"/>
        <v>41134.142164351848</v>
      </c>
      <c r="M298" s="4" t="b">
        <v>0</v>
      </c>
      <c r="N298" s="4">
        <v>182</v>
      </c>
      <c r="O298" s="4" t="b">
        <v>1</v>
      </c>
      <c r="P298" s="4" t="s">
        <v>8265</v>
      </c>
      <c r="Q298" s="9">
        <f t="shared" si="26"/>
        <v>1.187262</v>
      </c>
      <c r="R298" s="10">
        <f t="shared" si="27"/>
        <v>163.08543956043957</v>
      </c>
      <c r="S298" s="4" t="str">
        <f t="shared" si="28"/>
        <v>film &amp; video</v>
      </c>
      <c r="T298" s="4" t="str">
        <f t="shared" si="29"/>
        <v>television</v>
      </c>
    </row>
    <row r="299" spans="1:20" ht="42.75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7">
        <f t="shared" si="24"/>
        <v>42124.832638888889</v>
      </c>
      <c r="L299" s="7">
        <f t="shared" si="25"/>
        <v>42089.394687499997</v>
      </c>
      <c r="M299" s="4" t="b">
        <v>0</v>
      </c>
      <c r="N299" s="4">
        <v>182</v>
      </c>
      <c r="O299" s="4" t="b">
        <v>1</v>
      </c>
      <c r="P299" s="4" t="s">
        <v>8265</v>
      </c>
      <c r="Q299" s="9">
        <f t="shared" si="26"/>
        <v>1.0064</v>
      </c>
      <c r="R299" s="10">
        <f t="shared" si="27"/>
        <v>110.5934065934066</v>
      </c>
      <c r="S299" s="4" t="str">
        <f t="shared" si="28"/>
        <v>film &amp; video</v>
      </c>
      <c r="T299" s="4" t="str">
        <f t="shared" si="29"/>
        <v>television</v>
      </c>
    </row>
    <row r="300" spans="1:20" ht="28.5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7">
        <f t="shared" si="24"/>
        <v>41768.541666666664</v>
      </c>
      <c r="L300" s="7">
        <f t="shared" si="25"/>
        <v>41709.130185185182</v>
      </c>
      <c r="M300" s="4" t="b">
        <v>0</v>
      </c>
      <c r="N300" s="4">
        <v>182</v>
      </c>
      <c r="O300" s="4" t="b">
        <v>1</v>
      </c>
      <c r="P300" s="4" t="s">
        <v>8265</v>
      </c>
      <c r="Q300" s="9">
        <f t="shared" si="26"/>
        <v>1.089324126984127</v>
      </c>
      <c r="R300" s="10">
        <f t="shared" si="27"/>
        <v>754.14747252747247</v>
      </c>
      <c r="S300" s="4" t="str">
        <f t="shared" si="28"/>
        <v>film &amp; video</v>
      </c>
      <c r="T300" s="4" t="str">
        <f t="shared" si="29"/>
        <v>television</v>
      </c>
    </row>
    <row r="301" spans="1:20" ht="42.75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7">
        <f t="shared" si="24"/>
        <v>40498.933564814812</v>
      </c>
      <c r="L301" s="7">
        <f t="shared" si="25"/>
        <v>40468.891898148147</v>
      </c>
      <c r="M301" s="4" t="b">
        <v>0</v>
      </c>
      <c r="N301" s="4">
        <v>182</v>
      </c>
      <c r="O301" s="4" t="b">
        <v>1</v>
      </c>
      <c r="P301" s="4" t="s">
        <v>8265</v>
      </c>
      <c r="Q301" s="9">
        <f t="shared" si="26"/>
        <v>1.789525</v>
      </c>
      <c r="R301" s="10">
        <f t="shared" si="27"/>
        <v>98.325549450549445</v>
      </c>
      <c r="S301" s="4" t="str">
        <f t="shared" si="28"/>
        <v>film &amp; video</v>
      </c>
      <c r="T301" s="4" t="str">
        <f t="shared" si="29"/>
        <v>television</v>
      </c>
    </row>
    <row r="302" spans="1:20" ht="42.75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7">
        <f t="shared" si="24"/>
        <v>40657.626597222217</v>
      </c>
      <c r="L302" s="7">
        <f t="shared" si="25"/>
        <v>40626.626597222217</v>
      </c>
      <c r="M302" s="4" t="b">
        <v>0</v>
      </c>
      <c r="N302" s="4">
        <v>182</v>
      </c>
      <c r="O302" s="4" t="b">
        <v>1</v>
      </c>
      <c r="P302" s="4" t="s">
        <v>8265</v>
      </c>
      <c r="Q302" s="9">
        <f t="shared" si="26"/>
        <v>1.0172264</v>
      </c>
      <c r="R302" s="10">
        <f t="shared" si="27"/>
        <v>139.7289010989011</v>
      </c>
      <c r="S302" s="4" t="str">
        <f t="shared" si="28"/>
        <v>film &amp; video</v>
      </c>
      <c r="T302" s="4" t="str">
        <f t="shared" si="29"/>
        <v>television</v>
      </c>
    </row>
    <row r="303" spans="1:20" ht="42.75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7">
        <f t="shared" si="24"/>
        <v>41352.362673611111</v>
      </c>
      <c r="L303" s="7">
        <f t="shared" si="25"/>
        <v>41312.404340277775</v>
      </c>
      <c r="M303" s="4" t="b">
        <v>0</v>
      </c>
      <c r="N303" s="4">
        <v>182</v>
      </c>
      <c r="O303" s="4" t="b">
        <v>1</v>
      </c>
      <c r="P303" s="4" t="s">
        <v>8265</v>
      </c>
      <c r="Q303" s="9">
        <f t="shared" si="26"/>
        <v>1.1873499999999999</v>
      </c>
      <c r="R303" s="10">
        <f t="shared" si="27"/>
        <v>84.810714285714283</v>
      </c>
      <c r="S303" s="4" t="str">
        <f t="shared" si="28"/>
        <v>film &amp; video</v>
      </c>
      <c r="T303" s="4" t="str">
        <f t="shared" si="29"/>
        <v>television</v>
      </c>
    </row>
    <row r="304" spans="1:20" ht="57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7">
        <f t="shared" si="24"/>
        <v>40963.523587962962</v>
      </c>
      <c r="L304" s="7">
        <f t="shared" si="25"/>
        <v>40933.523587962962</v>
      </c>
      <c r="M304" s="4" t="b">
        <v>0</v>
      </c>
      <c r="N304" s="4">
        <v>182</v>
      </c>
      <c r="O304" s="4" t="b">
        <v>1</v>
      </c>
      <c r="P304" s="4" t="s">
        <v>8265</v>
      </c>
      <c r="Q304" s="9">
        <f t="shared" si="26"/>
        <v>1.0045999999999999</v>
      </c>
      <c r="R304" s="10">
        <f t="shared" si="27"/>
        <v>55.197802197802197</v>
      </c>
      <c r="S304" s="4" t="str">
        <f t="shared" si="28"/>
        <v>film &amp; video</v>
      </c>
      <c r="T304" s="4" t="str">
        <f t="shared" si="29"/>
        <v>television</v>
      </c>
    </row>
    <row r="305" spans="1:20" ht="42.75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7">
        <f t="shared" si="24"/>
        <v>41061.737800925919</v>
      </c>
      <c r="L305" s="7">
        <f t="shared" si="25"/>
        <v>41031.737800925919</v>
      </c>
      <c r="M305" s="4" t="b">
        <v>0</v>
      </c>
      <c r="N305" s="4">
        <v>182</v>
      </c>
      <c r="O305" s="4" t="b">
        <v>1</v>
      </c>
      <c r="P305" s="4" t="s">
        <v>8265</v>
      </c>
      <c r="Q305" s="9">
        <f t="shared" si="26"/>
        <v>1.3746666666666667</v>
      </c>
      <c r="R305" s="10">
        <f t="shared" si="27"/>
        <v>22.659340659340661</v>
      </c>
      <c r="S305" s="4" t="str">
        <f t="shared" si="28"/>
        <v>film &amp; video</v>
      </c>
      <c r="T305" s="4" t="str">
        <f t="shared" si="29"/>
        <v>television</v>
      </c>
    </row>
    <row r="306" spans="1:20" ht="28.5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7">
        <f t="shared" si="24"/>
        <v>41152.75</v>
      </c>
      <c r="L306" s="7">
        <f t="shared" si="25"/>
        <v>41113.76153935185</v>
      </c>
      <c r="M306" s="4" t="b">
        <v>0</v>
      </c>
      <c r="N306" s="4">
        <v>182</v>
      </c>
      <c r="O306" s="4" t="b">
        <v>1</v>
      </c>
      <c r="P306" s="4" t="s">
        <v>8265</v>
      </c>
      <c r="Q306" s="9">
        <f t="shared" si="26"/>
        <v>2.3164705882352941</v>
      </c>
      <c r="R306" s="10">
        <f t="shared" si="27"/>
        <v>43.274725274725277</v>
      </c>
      <c r="S306" s="4" t="str">
        <f t="shared" si="28"/>
        <v>film &amp; video</v>
      </c>
      <c r="T306" s="4" t="str">
        <f t="shared" si="29"/>
        <v>television</v>
      </c>
    </row>
    <row r="307" spans="1:20" ht="42.75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7">
        <f t="shared" si="24"/>
        <v>40978.296863425923</v>
      </c>
      <c r="L307" s="7">
        <f t="shared" si="25"/>
        <v>40948.296863425923</v>
      </c>
      <c r="M307" s="4" t="b">
        <v>0</v>
      </c>
      <c r="N307" s="4">
        <v>182</v>
      </c>
      <c r="O307" s="4" t="b">
        <v>1</v>
      </c>
      <c r="P307" s="4" t="s">
        <v>8265</v>
      </c>
      <c r="Q307" s="9">
        <f t="shared" si="26"/>
        <v>1.3033333333333332</v>
      </c>
      <c r="R307" s="10">
        <f t="shared" si="27"/>
        <v>53.708791208791212</v>
      </c>
      <c r="S307" s="4" t="str">
        <f t="shared" si="28"/>
        <v>film &amp; video</v>
      </c>
      <c r="T307" s="4" t="str">
        <f t="shared" si="29"/>
        <v>television</v>
      </c>
    </row>
    <row r="308" spans="1:20" ht="28.5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7">
        <f t="shared" si="24"/>
        <v>41353.462187499994</v>
      </c>
      <c r="L308" s="7">
        <f t="shared" si="25"/>
        <v>41333.503854166665</v>
      </c>
      <c r="M308" s="4" t="b">
        <v>0</v>
      </c>
      <c r="N308" s="4">
        <v>182</v>
      </c>
      <c r="O308" s="4" t="b">
        <v>1</v>
      </c>
      <c r="P308" s="4" t="s">
        <v>8265</v>
      </c>
      <c r="Q308" s="9">
        <f t="shared" si="26"/>
        <v>2.9289999999999998</v>
      </c>
      <c r="R308" s="10">
        <f t="shared" si="27"/>
        <v>16.093406593406595</v>
      </c>
      <c r="S308" s="4" t="str">
        <f t="shared" si="28"/>
        <v>film &amp; video</v>
      </c>
      <c r="T308" s="4" t="str">
        <f t="shared" si="29"/>
        <v>television</v>
      </c>
    </row>
    <row r="309" spans="1:20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7">
        <f t="shared" si="24"/>
        <v>41312.611122685186</v>
      </c>
      <c r="L309" s="7">
        <f t="shared" si="25"/>
        <v>41282.611122685186</v>
      </c>
      <c r="M309" s="4" t="b">
        <v>0</v>
      </c>
      <c r="N309" s="4">
        <v>182</v>
      </c>
      <c r="O309" s="4" t="b">
        <v>1</v>
      </c>
      <c r="P309" s="4" t="s">
        <v>8265</v>
      </c>
      <c r="Q309" s="9">
        <f t="shared" si="26"/>
        <v>1.1131818181818183</v>
      </c>
      <c r="R309" s="10">
        <f t="shared" si="27"/>
        <v>134.56043956043956</v>
      </c>
      <c r="S309" s="4" t="str">
        <f t="shared" si="28"/>
        <v>film &amp; video</v>
      </c>
      <c r="T309" s="4" t="str">
        <f t="shared" si="29"/>
        <v>television</v>
      </c>
    </row>
    <row r="310" spans="1:20" ht="42.75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7">
        <f t="shared" si="24"/>
        <v>40612.361226851848</v>
      </c>
      <c r="L310" s="7">
        <f t="shared" si="25"/>
        <v>40567.361226851848</v>
      </c>
      <c r="M310" s="4" t="b">
        <v>0</v>
      </c>
      <c r="N310" s="4">
        <v>182</v>
      </c>
      <c r="O310" s="4" t="b">
        <v>1</v>
      </c>
      <c r="P310" s="4" t="s">
        <v>8265</v>
      </c>
      <c r="Q310" s="9">
        <f t="shared" si="26"/>
        <v>1.0556666666666668</v>
      </c>
      <c r="R310" s="10">
        <f t="shared" si="27"/>
        <v>69.604395604395606</v>
      </c>
      <c r="S310" s="4" t="str">
        <f t="shared" si="28"/>
        <v>film &amp; video</v>
      </c>
      <c r="T310" s="4" t="str">
        <f t="shared" si="29"/>
        <v>television</v>
      </c>
    </row>
    <row r="311" spans="1:20" ht="42.75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7">
        <f t="shared" si="24"/>
        <v>41155.418217592589</v>
      </c>
      <c r="L311" s="7">
        <f t="shared" si="25"/>
        <v>41134.418217592589</v>
      </c>
      <c r="M311" s="4" t="b">
        <v>0</v>
      </c>
      <c r="N311" s="4">
        <v>182</v>
      </c>
      <c r="O311" s="4" t="b">
        <v>1</v>
      </c>
      <c r="P311" s="4" t="s">
        <v>8265</v>
      </c>
      <c r="Q311" s="9">
        <f t="shared" si="26"/>
        <v>1.1894444444444445</v>
      </c>
      <c r="R311" s="10">
        <f t="shared" si="27"/>
        <v>117.63736263736264</v>
      </c>
      <c r="S311" s="4" t="str">
        <f t="shared" si="28"/>
        <v>film &amp; video</v>
      </c>
      <c r="T311" s="4" t="str">
        <f t="shared" si="29"/>
        <v>television</v>
      </c>
    </row>
    <row r="312" spans="1:20" ht="42.75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7">
        <f t="shared" si="24"/>
        <v>40835.75</v>
      </c>
      <c r="L312" s="7">
        <f t="shared" si="25"/>
        <v>40820.849803240737</v>
      </c>
      <c r="M312" s="4" t="b">
        <v>0</v>
      </c>
      <c r="N312" s="4">
        <v>182</v>
      </c>
      <c r="O312" s="4" t="b">
        <v>1</v>
      </c>
      <c r="P312" s="4" t="s">
        <v>8265</v>
      </c>
      <c r="Q312" s="9">
        <f t="shared" si="26"/>
        <v>1.04129</v>
      </c>
      <c r="R312" s="10">
        <f t="shared" si="27"/>
        <v>5.7213736263736266</v>
      </c>
      <c r="S312" s="4" t="str">
        <f t="shared" si="28"/>
        <v>film &amp; video</v>
      </c>
      <c r="T312" s="4" t="str">
        <f t="shared" si="29"/>
        <v>television</v>
      </c>
    </row>
    <row r="313" spans="1:20" ht="42.75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7">
        <f t="shared" si="24"/>
        <v>40908.999305555553</v>
      </c>
      <c r="L313" s="7">
        <f t="shared" si="25"/>
        <v>40867.886481481481</v>
      </c>
      <c r="M313" s="4" t="b">
        <v>0</v>
      </c>
      <c r="N313" s="4">
        <v>182</v>
      </c>
      <c r="O313" s="4" t="b">
        <v>1</v>
      </c>
      <c r="P313" s="4" t="s">
        <v>8265</v>
      </c>
      <c r="Q313" s="9">
        <f t="shared" si="26"/>
        <v>1.0410165</v>
      </c>
      <c r="R313" s="10">
        <f t="shared" si="27"/>
        <v>114.39741758241759</v>
      </c>
      <c r="S313" s="4" t="str">
        <f t="shared" si="28"/>
        <v>film &amp; video</v>
      </c>
      <c r="T313" s="4" t="str">
        <f t="shared" si="29"/>
        <v>television</v>
      </c>
    </row>
    <row r="314" spans="1:20" ht="42.75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7">
        <f t="shared" si="24"/>
        <v>41378.544351851851</v>
      </c>
      <c r="L314" s="7">
        <f t="shared" si="25"/>
        <v>41348.544351851851</v>
      </c>
      <c r="M314" s="4" t="b">
        <v>0</v>
      </c>
      <c r="N314" s="4">
        <v>182</v>
      </c>
      <c r="O314" s="4" t="b">
        <v>1</v>
      </c>
      <c r="P314" s="4" t="s">
        <v>8265</v>
      </c>
      <c r="Q314" s="9">
        <f t="shared" si="26"/>
        <v>1.1187499999999999</v>
      </c>
      <c r="R314" s="10">
        <f t="shared" si="27"/>
        <v>49.175824175824175</v>
      </c>
      <c r="S314" s="4" t="str">
        <f t="shared" si="28"/>
        <v>film &amp; video</v>
      </c>
      <c r="T314" s="4" t="str">
        <f t="shared" si="29"/>
        <v>television</v>
      </c>
    </row>
    <row r="315" spans="1:20" ht="57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7">
        <f t="shared" si="24"/>
        <v>40401.332638888889</v>
      </c>
      <c r="L315" s="7">
        <f t="shared" si="25"/>
        <v>40356.894606481481</v>
      </c>
      <c r="M315" s="4" t="b">
        <v>0</v>
      </c>
      <c r="N315" s="4">
        <v>182</v>
      </c>
      <c r="O315" s="4" t="b">
        <v>1</v>
      </c>
      <c r="P315" s="4" t="s">
        <v>8265</v>
      </c>
      <c r="Q315" s="9">
        <f t="shared" si="26"/>
        <v>1.0473529411764706</v>
      </c>
      <c r="R315" s="10">
        <f t="shared" si="27"/>
        <v>97.829670329670336</v>
      </c>
      <c r="S315" s="4" t="str">
        <f t="shared" si="28"/>
        <v>film &amp; video</v>
      </c>
      <c r="T315" s="4" t="str">
        <f t="shared" si="29"/>
        <v>television</v>
      </c>
    </row>
    <row r="316" spans="1:20" ht="42.75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7">
        <f t="shared" si="24"/>
        <v>41334.499861111108</v>
      </c>
      <c r="L316" s="7">
        <f t="shared" si="25"/>
        <v>41304.499861111108</v>
      </c>
      <c r="M316" s="4" t="b">
        <v>0</v>
      </c>
      <c r="N316" s="4">
        <v>182</v>
      </c>
      <c r="O316" s="4" t="b">
        <v>1</v>
      </c>
      <c r="P316" s="4" t="s">
        <v>8265</v>
      </c>
      <c r="Q316" s="9">
        <f t="shared" si="26"/>
        <v>3.8515000000000001</v>
      </c>
      <c r="R316" s="10">
        <f t="shared" si="27"/>
        <v>21.162087912087912</v>
      </c>
      <c r="S316" s="4" t="str">
        <f t="shared" si="28"/>
        <v>film &amp; video</v>
      </c>
      <c r="T316" s="4" t="str">
        <f t="shared" si="29"/>
        <v>television</v>
      </c>
    </row>
    <row r="317" spans="1:20" ht="42.75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7">
        <f t="shared" si="24"/>
        <v>41143.439050925925</v>
      </c>
      <c r="L317" s="7">
        <f t="shared" si="25"/>
        <v>41113.439050925925</v>
      </c>
      <c r="M317" s="4" t="b">
        <v>0</v>
      </c>
      <c r="N317" s="4">
        <v>182</v>
      </c>
      <c r="O317" s="4" t="b">
        <v>1</v>
      </c>
      <c r="P317" s="4" t="s">
        <v>8265</v>
      </c>
      <c r="Q317" s="9">
        <f t="shared" si="26"/>
        <v>1.01248</v>
      </c>
      <c r="R317" s="10">
        <f t="shared" si="27"/>
        <v>139.07692307692307</v>
      </c>
      <c r="S317" s="4" t="str">
        <f t="shared" si="28"/>
        <v>film &amp; video</v>
      </c>
      <c r="T317" s="4" t="str">
        <f t="shared" si="29"/>
        <v>television</v>
      </c>
    </row>
    <row r="318" spans="1:20" ht="28.5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7">
        <f t="shared" si="24"/>
        <v>41983.874305555553</v>
      </c>
      <c r="L318" s="7">
        <f t="shared" si="25"/>
        <v>41950.590243055551</v>
      </c>
      <c r="M318" s="4" t="b">
        <v>0</v>
      </c>
      <c r="N318" s="4">
        <v>182</v>
      </c>
      <c r="O318" s="4" t="b">
        <v>1</v>
      </c>
      <c r="P318" s="4" t="s">
        <v>8265</v>
      </c>
      <c r="Q318" s="9">
        <f t="shared" si="26"/>
        <v>1.1377333333333333</v>
      </c>
      <c r="R318" s="10">
        <f t="shared" si="27"/>
        <v>93.769230769230774</v>
      </c>
      <c r="S318" s="4" t="str">
        <f t="shared" si="28"/>
        <v>film &amp; video</v>
      </c>
      <c r="T318" s="4" t="str">
        <f t="shared" si="29"/>
        <v>television</v>
      </c>
    </row>
    <row r="319" spans="1:20" ht="42.75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7">
        <f t="shared" si="24"/>
        <v>41619.343553240738</v>
      </c>
      <c r="L319" s="7">
        <f t="shared" si="25"/>
        <v>41589.343553240738</v>
      </c>
      <c r="M319" s="4" t="b">
        <v>0</v>
      </c>
      <c r="N319" s="4">
        <v>182</v>
      </c>
      <c r="O319" s="4" t="b">
        <v>1</v>
      </c>
      <c r="P319" s="4" t="s">
        <v>8265</v>
      </c>
      <c r="Q319" s="9">
        <f t="shared" si="26"/>
        <v>1.0080333333333333</v>
      </c>
      <c r="R319" s="10">
        <f t="shared" si="27"/>
        <v>166.15934065934067</v>
      </c>
      <c r="S319" s="4" t="str">
        <f t="shared" si="28"/>
        <v>film &amp; video</v>
      </c>
      <c r="T319" s="4" t="str">
        <f t="shared" si="29"/>
        <v>television</v>
      </c>
    </row>
    <row r="320" spans="1:20" ht="42.75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7">
        <f t="shared" si="24"/>
        <v>41359.663784722223</v>
      </c>
      <c r="L320" s="7">
        <f t="shared" si="25"/>
        <v>41329.705451388887</v>
      </c>
      <c r="M320" s="4" t="b">
        <v>0</v>
      </c>
      <c r="N320" s="4">
        <v>182</v>
      </c>
      <c r="O320" s="4" t="b">
        <v>1</v>
      </c>
      <c r="P320" s="4" t="s">
        <v>8265</v>
      </c>
      <c r="Q320" s="9">
        <f t="shared" si="26"/>
        <v>2.8332000000000002</v>
      </c>
      <c r="R320" s="10">
        <f t="shared" si="27"/>
        <v>77.835164835164832</v>
      </c>
      <c r="S320" s="4" t="str">
        <f t="shared" si="28"/>
        <v>film &amp; video</v>
      </c>
      <c r="T320" s="4" t="str">
        <f t="shared" si="29"/>
        <v>television</v>
      </c>
    </row>
    <row r="321" spans="1:20" ht="57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7">
        <f t="shared" si="24"/>
        <v>40210.999305555553</v>
      </c>
      <c r="L321" s="7">
        <f t="shared" si="25"/>
        <v>40123.504965277774</v>
      </c>
      <c r="M321" s="4" t="b">
        <v>0</v>
      </c>
      <c r="N321" s="4">
        <v>182</v>
      </c>
      <c r="O321" s="4" t="b">
        <v>1</v>
      </c>
      <c r="P321" s="4" t="s">
        <v>8265</v>
      </c>
      <c r="Q321" s="9">
        <f t="shared" si="26"/>
        <v>1.1268</v>
      </c>
      <c r="R321" s="10">
        <f t="shared" si="27"/>
        <v>30.956043956043956</v>
      </c>
      <c r="S321" s="4" t="str">
        <f t="shared" si="28"/>
        <v>film &amp; video</v>
      </c>
      <c r="T321" s="4" t="str">
        <f t="shared" si="29"/>
        <v>television</v>
      </c>
    </row>
    <row r="322" spans="1:20" ht="42.75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7">
        <f t="shared" si="24"/>
        <v>42360.624999999993</v>
      </c>
      <c r="L322" s="7">
        <f t="shared" si="25"/>
        <v>42331.21797453703</v>
      </c>
      <c r="M322" s="4" t="b">
        <v>0</v>
      </c>
      <c r="N322" s="4">
        <v>182</v>
      </c>
      <c r="O322" s="4" t="b">
        <v>1</v>
      </c>
      <c r="P322" s="4" t="s">
        <v>8265</v>
      </c>
      <c r="Q322" s="9">
        <f t="shared" si="26"/>
        <v>1.0658000000000001</v>
      </c>
      <c r="R322" s="10">
        <f t="shared" si="27"/>
        <v>117.12087912087912</v>
      </c>
      <c r="S322" s="4" t="str">
        <f t="shared" si="28"/>
        <v>film &amp; video</v>
      </c>
      <c r="T322" s="4" t="str">
        <f t="shared" si="29"/>
        <v>television</v>
      </c>
    </row>
    <row r="323" spans="1:20" ht="42.75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7">
        <f t="shared" ref="K323:K386" si="30">(I323/86400)+25569+(-8/24)</f>
        <v>42682.154930555553</v>
      </c>
      <c r="L323" s="7">
        <f t="shared" ref="L323:L386" si="31">(J323/86400)+25569+(-8/24)</f>
        <v>42647.113263888888</v>
      </c>
      <c r="M323" s="4" t="b">
        <v>0</v>
      </c>
      <c r="N323" s="4">
        <v>182</v>
      </c>
      <c r="O323" s="4" t="b">
        <v>1</v>
      </c>
      <c r="P323" s="4" t="s">
        <v>8265</v>
      </c>
      <c r="Q323" s="9">
        <f t="shared" ref="Q323:Q386" si="32">E323/D323</f>
        <v>1.0266285714285714</v>
      </c>
      <c r="R323" s="10">
        <f t="shared" ref="R323:R386" si="33">IFERROR(E323/N323, "Zero Backers")</f>
        <v>197.42857142857142</v>
      </c>
      <c r="S323" s="4" t="str">
        <f t="shared" ref="S323:S386" si="34">LEFT(P323,FIND("/",P323)-1)</f>
        <v>film &amp; video</v>
      </c>
      <c r="T323" s="4" t="str">
        <f t="shared" ref="T323:T386" si="35">RIGHT(P323,LEN(P323)-FIND("/",P323))</f>
        <v>television</v>
      </c>
    </row>
    <row r="324" spans="1:20" ht="42.75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7">
        <f t="shared" si="30"/>
        <v>42503.236666666664</v>
      </c>
      <c r="L324" s="7">
        <f t="shared" si="31"/>
        <v>42473.236666666664</v>
      </c>
      <c r="M324" s="4" t="b">
        <v>0</v>
      </c>
      <c r="N324" s="4">
        <v>182</v>
      </c>
      <c r="O324" s="4" t="b">
        <v>1</v>
      </c>
      <c r="P324" s="4" t="s">
        <v>8265</v>
      </c>
      <c r="Q324" s="9">
        <f t="shared" si="32"/>
        <v>1.0791200000000001</v>
      </c>
      <c r="R324" s="10">
        <f t="shared" si="33"/>
        <v>148.23076923076923</v>
      </c>
      <c r="S324" s="4" t="str">
        <f t="shared" si="34"/>
        <v>film &amp; video</v>
      </c>
      <c r="T324" s="4" t="str">
        <f t="shared" si="35"/>
        <v>television</v>
      </c>
    </row>
    <row r="325" spans="1:20" ht="42.75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7">
        <f t="shared" si="30"/>
        <v>42724.999305555553</v>
      </c>
      <c r="L325" s="7">
        <f t="shared" si="31"/>
        <v>42696.988032407404</v>
      </c>
      <c r="M325" s="4" t="b">
        <v>0</v>
      </c>
      <c r="N325" s="4">
        <v>182</v>
      </c>
      <c r="O325" s="4" t="b">
        <v>1</v>
      </c>
      <c r="P325" s="4" t="s">
        <v>8265</v>
      </c>
      <c r="Q325" s="9">
        <f t="shared" si="32"/>
        <v>1.2307407407407407</v>
      </c>
      <c r="R325" s="10">
        <f t="shared" si="33"/>
        <v>36.516483516483518</v>
      </c>
      <c r="S325" s="4" t="str">
        <f t="shared" si="34"/>
        <v>film &amp; video</v>
      </c>
      <c r="T325" s="4" t="str">
        <f t="shared" si="35"/>
        <v>television</v>
      </c>
    </row>
    <row r="326" spans="1:20" ht="42.75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7">
        <f t="shared" si="30"/>
        <v>42217.292916666665</v>
      </c>
      <c r="L326" s="7">
        <f t="shared" si="31"/>
        <v>42184.292916666665</v>
      </c>
      <c r="M326" s="4" t="b">
        <v>0</v>
      </c>
      <c r="N326" s="4">
        <v>182</v>
      </c>
      <c r="O326" s="4" t="b">
        <v>1</v>
      </c>
      <c r="P326" s="4" t="s">
        <v>8265</v>
      </c>
      <c r="Q326" s="9">
        <f t="shared" si="32"/>
        <v>1.016</v>
      </c>
      <c r="R326" s="10">
        <f t="shared" si="33"/>
        <v>47.450549450549453</v>
      </c>
      <c r="S326" s="4" t="str">
        <f t="shared" si="34"/>
        <v>film &amp; video</v>
      </c>
      <c r="T326" s="4" t="str">
        <f t="shared" si="35"/>
        <v>television</v>
      </c>
    </row>
    <row r="327" spans="1:20" ht="42.75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7">
        <f t="shared" si="30"/>
        <v>42723.854548611103</v>
      </c>
      <c r="L327" s="7">
        <f t="shared" si="31"/>
        <v>42688.854548611103</v>
      </c>
      <c r="M327" s="4" t="b">
        <v>0</v>
      </c>
      <c r="N327" s="4">
        <v>182</v>
      </c>
      <c r="O327" s="4" t="b">
        <v>1</v>
      </c>
      <c r="P327" s="4" t="s">
        <v>8265</v>
      </c>
      <c r="Q327" s="9">
        <f t="shared" si="32"/>
        <v>1.04396</v>
      </c>
      <c r="R327" s="10">
        <f t="shared" si="33"/>
        <v>286.80219780219778</v>
      </c>
      <c r="S327" s="4" t="str">
        <f t="shared" si="34"/>
        <v>film &amp; video</v>
      </c>
      <c r="T327" s="4" t="str">
        <f t="shared" si="35"/>
        <v>television</v>
      </c>
    </row>
    <row r="328" spans="1:20" ht="42.75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7">
        <f t="shared" si="30"/>
        <v>42808.622916666667</v>
      </c>
      <c r="L328" s="7">
        <f t="shared" si="31"/>
        <v>42774.981550925928</v>
      </c>
      <c r="M328" s="4" t="b">
        <v>0</v>
      </c>
      <c r="N328" s="4">
        <v>182</v>
      </c>
      <c r="O328" s="4" t="b">
        <v>1</v>
      </c>
      <c r="P328" s="4" t="s">
        <v>8265</v>
      </c>
      <c r="Q328" s="9">
        <f t="shared" si="32"/>
        <v>1.1292973333333334</v>
      </c>
      <c r="R328" s="10">
        <f t="shared" si="33"/>
        <v>930.73956043956048</v>
      </c>
      <c r="S328" s="4" t="str">
        <f t="shared" si="34"/>
        <v>film &amp; video</v>
      </c>
      <c r="T328" s="4" t="str">
        <f t="shared" si="35"/>
        <v>television</v>
      </c>
    </row>
    <row r="329" spans="1:20" ht="42.75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7">
        <f t="shared" si="30"/>
        <v>42084.999999999993</v>
      </c>
      <c r="L329" s="7">
        <f t="shared" si="31"/>
        <v>42057.901956018519</v>
      </c>
      <c r="M329" s="4" t="b">
        <v>0</v>
      </c>
      <c r="N329" s="4">
        <v>182</v>
      </c>
      <c r="O329" s="4" t="b">
        <v>1</v>
      </c>
      <c r="P329" s="4" t="s">
        <v>8265</v>
      </c>
      <c r="Q329" s="9">
        <f t="shared" si="32"/>
        <v>1.3640000000000001</v>
      </c>
      <c r="R329" s="10">
        <f t="shared" si="33"/>
        <v>29.978021978021978</v>
      </c>
      <c r="S329" s="4" t="str">
        <f t="shared" si="34"/>
        <v>film &amp; video</v>
      </c>
      <c r="T329" s="4" t="str">
        <f t="shared" si="35"/>
        <v>television</v>
      </c>
    </row>
    <row r="330" spans="1:20" ht="42.75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7">
        <f t="shared" si="30"/>
        <v>42308.833333333336</v>
      </c>
      <c r="L330" s="7">
        <f t="shared" si="31"/>
        <v>42278.613287037035</v>
      </c>
      <c r="M330" s="4" t="b">
        <v>0</v>
      </c>
      <c r="N330" s="4">
        <v>182</v>
      </c>
      <c r="O330" s="4" t="b">
        <v>1</v>
      </c>
      <c r="P330" s="4" t="s">
        <v>8265</v>
      </c>
      <c r="Q330" s="9">
        <f t="shared" si="32"/>
        <v>1.036144</v>
      </c>
      <c r="R330" s="10">
        <f t="shared" si="33"/>
        <v>426.98241758241761</v>
      </c>
      <c r="S330" s="4" t="str">
        <f t="shared" si="34"/>
        <v>film &amp; video</v>
      </c>
      <c r="T330" s="4" t="str">
        <f t="shared" si="35"/>
        <v>television</v>
      </c>
    </row>
    <row r="331" spans="1:20" ht="42.75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7">
        <f t="shared" si="30"/>
        <v>42314.833333333336</v>
      </c>
      <c r="L331" s="7">
        <f t="shared" si="31"/>
        <v>42291.133414351854</v>
      </c>
      <c r="M331" s="4" t="b">
        <v>0</v>
      </c>
      <c r="N331" s="4">
        <v>182</v>
      </c>
      <c r="O331" s="4" t="b">
        <v>1</v>
      </c>
      <c r="P331" s="4" t="s">
        <v>8265</v>
      </c>
      <c r="Q331" s="9">
        <f t="shared" si="32"/>
        <v>1.0549999999999999</v>
      </c>
      <c r="R331" s="10">
        <f t="shared" si="33"/>
        <v>57.967032967032964</v>
      </c>
      <c r="S331" s="4" t="str">
        <f t="shared" si="34"/>
        <v>film &amp; video</v>
      </c>
      <c r="T331" s="4" t="str">
        <f t="shared" si="35"/>
        <v>television</v>
      </c>
    </row>
    <row r="332" spans="1:20" ht="42.75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7">
        <f t="shared" si="30"/>
        <v>41410.832638888889</v>
      </c>
      <c r="L332" s="7">
        <f t="shared" si="31"/>
        <v>41379.182442129626</v>
      </c>
      <c r="M332" s="4" t="b">
        <v>0</v>
      </c>
      <c r="N332" s="4">
        <v>182</v>
      </c>
      <c r="O332" s="4" t="b">
        <v>1</v>
      </c>
      <c r="P332" s="4" t="s">
        <v>8265</v>
      </c>
      <c r="Q332" s="9">
        <f t="shared" si="32"/>
        <v>1.0182857142857142</v>
      </c>
      <c r="R332" s="10">
        <f t="shared" si="33"/>
        <v>195.82417582417582</v>
      </c>
      <c r="S332" s="4" t="str">
        <f t="shared" si="34"/>
        <v>film &amp; video</v>
      </c>
      <c r="T332" s="4" t="str">
        <f t="shared" si="35"/>
        <v>television</v>
      </c>
    </row>
    <row r="333" spans="1:20" ht="42.75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7">
        <f t="shared" si="30"/>
        <v>42538.248078703698</v>
      </c>
      <c r="L333" s="7">
        <f t="shared" si="31"/>
        <v>42507.248078703698</v>
      </c>
      <c r="M333" s="4" t="b">
        <v>0</v>
      </c>
      <c r="N333" s="4">
        <v>182</v>
      </c>
      <c r="O333" s="4" t="b">
        <v>1</v>
      </c>
      <c r="P333" s="4" t="s">
        <v>8265</v>
      </c>
      <c r="Q333" s="9">
        <f t="shared" si="32"/>
        <v>1.0660499999999999</v>
      </c>
      <c r="R333" s="10">
        <f t="shared" si="33"/>
        <v>234.2967032967033</v>
      </c>
      <c r="S333" s="4" t="str">
        <f t="shared" si="34"/>
        <v>film &amp; video</v>
      </c>
      <c r="T333" s="4" t="str">
        <f t="shared" si="35"/>
        <v>television</v>
      </c>
    </row>
    <row r="334" spans="1:20" ht="42.75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7">
        <f t="shared" si="30"/>
        <v>42304.999999999993</v>
      </c>
      <c r="L334" s="7">
        <f t="shared" si="31"/>
        <v>42263.346956018511</v>
      </c>
      <c r="M334" s="4" t="b">
        <v>0</v>
      </c>
      <c r="N334" s="4">
        <v>182</v>
      </c>
      <c r="O334" s="4" t="b">
        <v>1</v>
      </c>
      <c r="P334" s="4" t="s">
        <v>8265</v>
      </c>
      <c r="Q334" s="9">
        <f t="shared" si="32"/>
        <v>1.13015</v>
      </c>
      <c r="R334" s="10">
        <f t="shared" si="33"/>
        <v>620.96153846153845</v>
      </c>
      <c r="S334" s="4" t="str">
        <f t="shared" si="34"/>
        <v>film &amp; video</v>
      </c>
      <c r="T334" s="4" t="str">
        <f t="shared" si="35"/>
        <v>television</v>
      </c>
    </row>
    <row r="335" spans="1:20" ht="42.75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7">
        <f t="shared" si="30"/>
        <v>42467.261469907404</v>
      </c>
      <c r="L335" s="7">
        <f t="shared" si="31"/>
        <v>42437.303136574068</v>
      </c>
      <c r="M335" s="4" t="b">
        <v>0</v>
      </c>
      <c r="N335" s="4">
        <v>182</v>
      </c>
      <c r="O335" s="4" t="b">
        <v>1</v>
      </c>
      <c r="P335" s="4" t="s">
        <v>8265</v>
      </c>
      <c r="Q335" s="9">
        <f t="shared" si="32"/>
        <v>1.252275</v>
      </c>
      <c r="R335" s="10">
        <f t="shared" si="33"/>
        <v>275.22527472527474</v>
      </c>
      <c r="S335" s="4" t="str">
        <f t="shared" si="34"/>
        <v>film &amp; video</v>
      </c>
      <c r="T335" s="4" t="str">
        <f t="shared" si="35"/>
        <v>television</v>
      </c>
    </row>
    <row r="336" spans="1:20" ht="42.75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7">
        <f t="shared" si="30"/>
        <v>42139.458333333336</v>
      </c>
      <c r="L336" s="7">
        <f t="shared" si="31"/>
        <v>42101.349039351851</v>
      </c>
      <c r="M336" s="4" t="b">
        <v>0</v>
      </c>
      <c r="N336" s="4">
        <v>182</v>
      </c>
      <c r="O336" s="4" t="b">
        <v>1</v>
      </c>
      <c r="P336" s="4" t="s">
        <v>8265</v>
      </c>
      <c r="Q336" s="9">
        <f t="shared" si="32"/>
        <v>1.0119</v>
      </c>
      <c r="R336" s="10">
        <f t="shared" si="33"/>
        <v>55.598901098901102</v>
      </c>
      <c r="S336" s="4" t="str">
        <f t="shared" si="34"/>
        <v>film &amp; video</v>
      </c>
      <c r="T336" s="4" t="str">
        <f t="shared" si="35"/>
        <v>television</v>
      </c>
    </row>
    <row r="337" spans="1:20" ht="42.75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7">
        <f t="shared" si="30"/>
        <v>42132.583333333336</v>
      </c>
      <c r="L337" s="7">
        <f t="shared" si="31"/>
        <v>42101.404108796291</v>
      </c>
      <c r="M337" s="4" t="b">
        <v>0</v>
      </c>
      <c r="N337" s="4">
        <v>182</v>
      </c>
      <c r="O337" s="4" t="b">
        <v>1</v>
      </c>
      <c r="P337" s="4" t="s">
        <v>8265</v>
      </c>
      <c r="Q337" s="9">
        <f t="shared" si="32"/>
        <v>1.0276470588235294</v>
      </c>
      <c r="R337" s="10">
        <f t="shared" si="33"/>
        <v>47.994505494505496</v>
      </c>
      <c r="S337" s="4" t="str">
        <f t="shared" si="34"/>
        <v>film &amp; video</v>
      </c>
      <c r="T337" s="4" t="str">
        <f t="shared" si="35"/>
        <v>television</v>
      </c>
    </row>
    <row r="338" spans="1:20" ht="42.75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7">
        <f t="shared" si="30"/>
        <v>42321.304606481477</v>
      </c>
      <c r="L338" s="7">
        <f t="shared" si="31"/>
        <v>42291.262939814813</v>
      </c>
      <c r="M338" s="4" t="b">
        <v>0</v>
      </c>
      <c r="N338" s="4">
        <v>182</v>
      </c>
      <c r="O338" s="4" t="b">
        <v>1</v>
      </c>
      <c r="P338" s="4" t="s">
        <v>8265</v>
      </c>
      <c r="Q338" s="9">
        <f t="shared" si="32"/>
        <v>1.1683911999999999</v>
      </c>
      <c r="R338" s="10">
        <f t="shared" si="33"/>
        <v>160.49329670329669</v>
      </c>
      <c r="S338" s="4" t="str">
        <f t="shared" si="34"/>
        <v>film &amp; video</v>
      </c>
      <c r="T338" s="4" t="str">
        <f t="shared" si="35"/>
        <v>television</v>
      </c>
    </row>
    <row r="339" spans="1:20" ht="42.75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7">
        <f t="shared" si="30"/>
        <v>42076.753564814811</v>
      </c>
      <c r="L339" s="7">
        <f t="shared" si="31"/>
        <v>42046.795231481483</v>
      </c>
      <c r="M339" s="4" t="b">
        <v>0</v>
      </c>
      <c r="N339" s="4">
        <v>182</v>
      </c>
      <c r="O339" s="4" t="b">
        <v>1</v>
      </c>
      <c r="P339" s="4" t="s">
        <v>8265</v>
      </c>
      <c r="Q339" s="9">
        <f t="shared" si="32"/>
        <v>1.0116833333333335</v>
      </c>
      <c r="R339" s="10">
        <f t="shared" si="33"/>
        <v>16.676098901098904</v>
      </c>
      <c r="S339" s="4" t="str">
        <f t="shared" si="34"/>
        <v>film &amp; video</v>
      </c>
      <c r="T339" s="4" t="str">
        <f t="shared" si="35"/>
        <v>television</v>
      </c>
    </row>
    <row r="340" spans="1:20" ht="42.75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7">
        <f t="shared" si="30"/>
        <v>42615.708333333336</v>
      </c>
      <c r="L340" s="7">
        <f t="shared" si="31"/>
        <v>42559.422337962962</v>
      </c>
      <c r="M340" s="4" t="b">
        <v>0</v>
      </c>
      <c r="N340" s="4">
        <v>182</v>
      </c>
      <c r="O340" s="4" t="b">
        <v>1</v>
      </c>
      <c r="P340" s="4" t="s">
        <v>8265</v>
      </c>
      <c r="Q340" s="9">
        <f t="shared" si="32"/>
        <v>1.1013360000000001</v>
      </c>
      <c r="R340" s="10">
        <f t="shared" si="33"/>
        <v>90.769450549450553</v>
      </c>
      <c r="S340" s="4" t="str">
        <f t="shared" si="34"/>
        <v>film &amp; video</v>
      </c>
      <c r="T340" s="4" t="str">
        <f t="shared" si="35"/>
        <v>television</v>
      </c>
    </row>
    <row r="341" spans="1:20" ht="42.75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7">
        <f t="shared" si="30"/>
        <v>42123.426712962959</v>
      </c>
      <c r="L341" s="7">
        <f t="shared" si="31"/>
        <v>42093.426712962959</v>
      </c>
      <c r="M341" s="4" t="b">
        <v>0</v>
      </c>
      <c r="N341" s="4">
        <v>182</v>
      </c>
      <c r="O341" s="4" t="b">
        <v>1</v>
      </c>
      <c r="P341" s="4" t="s">
        <v>8265</v>
      </c>
      <c r="Q341" s="9">
        <f t="shared" si="32"/>
        <v>1.0808333333333333</v>
      </c>
      <c r="R341" s="10">
        <f t="shared" si="33"/>
        <v>35.631868131868131</v>
      </c>
      <c r="S341" s="4" t="str">
        <f t="shared" si="34"/>
        <v>film &amp; video</v>
      </c>
      <c r="T341" s="4" t="str">
        <f t="shared" si="35"/>
        <v>television</v>
      </c>
    </row>
    <row r="342" spans="1:20" ht="42.75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7">
        <f t="shared" si="30"/>
        <v>42802.541666666664</v>
      </c>
      <c r="L342" s="7">
        <f t="shared" si="31"/>
        <v>42772.335729166669</v>
      </c>
      <c r="M342" s="4" t="b">
        <v>0</v>
      </c>
      <c r="N342" s="4">
        <v>182</v>
      </c>
      <c r="O342" s="4" t="b">
        <v>1</v>
      </c>
      <c r="P342" s="4" t="s">
        <v>8265</v>
      </c>
      <c r="Q342" s="9">
        <f t="shared" si="32"/>
        <v>1.2502285714285715</v>
      </c>
      <c r="R342" s="10">
        <f t="shared" si="33"/>
        <v>240.42857142857142</v>
      </c>
      <c r="S342" s="4" t="str">
        <f t="shared" si="34"/>
        <v>film &amp; video</v>
      </c>
      <c r="T342" s="4" t="str">
        <f t="shared" si="35"/>
        <v>television</v>
      </c>
    </row>
    <row r="343" spans="1:20" ht="42.75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7">
        <f t="shared" si="30"/>
        <v>41912.832638888889</v>
      </c>
      <c r="L343" s="7">
        <f t="shared" si="31"/>
        <v>41894.546273148146</v>
      </c>
      <c r="M343" s="4" t="b">
        <v>0</v>
      </c>
      <c r="N343" s="4">
        <v>182</v>
      </c>
      <c r="O343" s="4" t="b">
        <v>1</v>
      </c>
      <c r="P343" s="4" t="s">
        <v>8265</v>
      </c>
      <c r="Q343" s="9">
        <f t="shared" si="32"/>
        <v>1.0671428571428572</v>
      </c>
      <c r="R343" s="10">
        <f t="shared" si="33"/>
        <v>20.521978021978022</v>
      </c>
      <c r="S343" s="4" t="str">
        <f t="shared" si="34"/>
        <v>film &amp; video</v>
      </c>
      <c r="T343" s="4" t="str">
        <f t="shared" si="35"/>
        <v>television</v>
      </c>
    </row>
    <row r="344" spans="1:20" ht="28.5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7">
        <f t="shared" si="30"/>
        <v>42489.447511574072</v>
      </c>
      <c r="L344" s="7">
        <f t="shared" si="31"/>
        <v>42459.447511574072</v>
      </c>
      <c r="M344" s="4" t="b">
        <v>0</v>
      </c>
      <c r="N344" s="4">
        <v>182</v>
      </c>
      <c r="O344" s="4" t="b">
        <v>1</v>
      </c>
      <c r="P344" s="4" t="s">
        <v>8265</v>
      </c>
      <c r="Q344" s="9">
        <f t="shared" si="32"/>
        <v>1.0036639999999999</v>
      </c>
      <c r="R344" s="10">
        <f t="shared" si="33"/>
        <v>303.30505494505491</v>
      </c>
      <c r="S344" s="4" t="str">
        <f t="shared" si="34"/>
        <v>film &amp; video</v>
      </c>
      <c r="T344" s="4" t="str">
        <f t="shared" si="35"/>
        <v>television</v>
      </c>
    </row>
    <row r="345" spans="1:20" ht="42.75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7">
        <f t="shared" si="30"/>
        <v>41956.791666666664</v>
      </c>
      <c r="L345" s="7">
        <f t="shared" si="31"/>
        <v>41926.404456018514</v>
      </c>
      <c r="M345" s="4" t="b">
        <v>0</v>
      </c>
      <c r="N345" s="4">
        <v>182</v>
      </c>
      <c r="O345" s="4" t="b">
        <v>1</v>
      </c>
      <c r="P345" s="4" t="s">
        <v>8265</v>
      </c>
      <c r="Q345" s="9">
        <f t="shared" si="32"/>
        <v>1.0202863333333334</v>
      </c>
      <c r="R345" s="10">
        <f t="shared" si="33"/>
        <v>168.17906593406593</v>
      </c>
      <c r="S345" s="4" t="str">
        <f t="shared" si="34"/>
        <v>film &amp; video</v>
      </c>
      <c r="T345" s="4" t="str">
        <f t="shared" si="35"/>
        <v>television</v>
      </c>
    </row>
    <row r="346" spans="1:20" ht="42.75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7">
        <f t="shared" si="30"/>
        <v>42155.763888888883</v>
      </c>
      <c r="L346" s="7">
        <f t="shared" si="31"/>
        <v>42111.637662037036</v>
      </c>
      <c r="M346" s="4" t="b">
        <v>0</v>
      </c>
      <c r="N346" s="4">
        <v>182</v>
      </c>
      <c r="O346" s="4" t="b">
        <v>1</v>
      </c>
      <c r="P346" s="4" t="s">
        <v>8265</v>
      </c>
      <c r="Q346" s="9">
        <f t="shared" si="32"/>
        <v>1.0208358208955224</v>
      </c>
      <c r="R346" s="10">
        <f t="shared" si="33"/>
        <v>187.90109890109889</v>
      </c>
      <c r="S346" s="4" t="str">
        <f t="shared" si="34"/>
        <v>film &amp; video</v>
      </c>
      <c r="T346" s="4" t="str">
        <f t="shared" si="35"/>
        <v>television</v>
      </c>
    </row>
    <row r="347" spans="1:20" ht="42.75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7">
        <f t="shared" si="30"/>
        <v>42144.610995370364</v>
      </c>
      <c r="L347" s="7">
        <f t="shared" si="31"/>
        <v>42114.610995370364</v>
      </c>
      <c r="M347" s="4" t="b">
        <v>0</v>
      </c>
      <c r="N347" s="4">
        <v>182</v>
      </c>
      <c r="O347" s="4" t="b">
        <v>1</v>
      </c>
      <c r="P347" s="4" t="s">
        <v>8265</v>
      </c>
      <c r="Q347" s="9">
        <f t="shared" si="32"/>
        <v>1.2327586206896552</v>
      </c>
      <c r="R347" s="10">
        <f t="shared" si="33"/>
        <v>98.214285714285708</v>
      </c>
      <c r="S347" s="4" t="str">
        <f t="shared" si="34"/>
        <v>film &amp; video</v>
      </c>
      <c r="T347" s="4" t="str">
        <f t="shared" si="35"/>
        <v>television</v>
      </c>
    </row>
    <row r="348" spans="1:20" ht="42.75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7">
        <f t="shared" si="30"/>
        <v>42291.166909722218</v>
      </c>
      <c r="L348" s="7">
        <f t="shared" si="31"/>
        <v>42261.166909722218</v>
      </c>
      <c r="M348" s="4" t="b">
        <v>0</v>
      </c>
      <c r="N348" s="4">
        <v>182</v>
      </c>
      <c r="O348" s="4" t="b">
        <v>1</v>
      </c>
      <c r="P348" s="4" t="s">
        <v>8265</v>
      </c>
      <c r="Q348" s="9">
        <f t="shared" si="32"/>
        <v>1.7028880000000002</v>
      </c>
      <c r="R348" s="10">
        <f t="shared" si="33"/>
        <v>93.565274725274733</v>
      </c>
      <c r="S348" s="4" t="str">
        <f t="shared" si="34"/>
        <v>film &amp; video</v>
      </c>
      <c r="T348" s="4" t="str">
        <f t="shared" si="35"/>
        <v>television</v>
      </c>
    </row>
    <row r="349" spans="1:20" ht="42.75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7">
        <f t="shared" si="30"/>
        <v>42322.20380787037</v>
      </c>
      <c r="L349" s="7">
        <f t="shared" si="31"/>
        <v>42292.162141203698</v>
      </c>
      <c r="M349" s="4" t="b">
        <v>0</v>
      </c>
      <c r="N349" s="4">
        <v>182</v>
      </c>
      <c r="O349" s="4" t="b">
        <v>1</v>
      </c>
      <c r="P349" s="4" t="s">
        <v>8265</v>
      </c>
      <c r="Q349" s="9">
        <f t="shared" si="32"/>
        <v>1.1159049999999999</v>
      </c>
      <c r="R349" s="10">
        <f t="shared" si="33"/>
        <v>245.25384615384613</v>
      </c>
      <c r="S349" s="4" t="str">
        <f t="shared" si="34"/>
        <v>film &amp; video</v>
      </c>
      <c r="T349" s="4" t="str">
        <f t="shared" si="35"/>
        <v>television</v>
      </c>
    </row>
    <row r="350" spans="1:20" ht="42.75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7">
        <f t="shared" si="30"/>
        <v>42237.253657407404</v>
      </c>
      <c r="L350" s="7">
        <f t="shared" si="31"/>
        <v>42207.253657407404</v>
      </c>
      <c r="M350" s="4" t="b">
        <v>0</v>
      </c>
      <c r="N350" s="4">
        <v>182</v>
      </c>
      <c r="O350" s="4" t="b">
        <v>1</v>
      </c>
      <c r="P350" s="4" t="s">
        <v>8265</v>
      </c>
      <c r="Q350" s="9">
        <f t="shared" si="32"/>
        <v>1.03</v>
      </c>
      <c r="R350" s="10">
        <f t="shared" si="33"/>
        <v>56.593406593406591</v>
      </c>
      <c r="S350" s="4" t="str">
        <f t="shared" si="34"/>
        <v>film &amp; video</v>
      </c>
      <c r="T350" s="4" t="str">
        <f t="shared" si="35"/>
        <v>television</v>
      </c>
    </row>
    <row r="351" spans="1:20" ht="42.75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7">
        <f t="shared" si="30"/>
        <v>42790.165601851848</v>
      </c>
      <c r="L351" s="7">
        <f t="shared" si="31"/>
        <v>42760.165601851848</v>
      </c>
      <c r="M351" s="4" t="b">
        <v>0</v>
      </c>
      <c r="N351" s="4">
        <v>182</v>
      </c>
      <c r="O351" s="4" t="b">
        <v>1</v>
      </c>
      <c r="P351" s="4" t="s">
        <v>8265</v>
      </c>
      <c r="Q351" s="9">
        <f t="shared" si="32"/>
        <v>1.0663570159857905</v>
      </c>
      <c r="R351" s="10">
        <f t="shared" si="33"/>
        <v>65.973516483516491</v>
      </c>
      <c r="S351" s="4" t="str">
        <f t="shared" si="34"/>
        <v>film &amp; video</v>
      </c>
      <c r="T351" s="4" t="str">
        <f t="shared" si="35"/>
        <v>television</v>
      </c>
    </row>
    <row r="352" spans="1:20" ht="42.75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7">
        <f t="shared" si="30"/>
        <v>42623.832638888889</v>
      </c>
      <c r="L352" s="7">
        <f t="shared" si="31"/>
        <v>42585.732743055552</v>
      </c>
      <c r="M352" s="4" t="b">
        <v>0</v>
      </c>
      <c r="N352" s="4">
        <v>182</v>
      </c>
      <c r="O352" s="4" t="b">
        <v>1</v>
      </c>
      <c r="P352" s="4" t="s">
        <v>8265</v>
      </c>
      <c r="Q352" s="9">
        <f t="shared" si="32"/>
        <v>1.1476</v>
      </c>
      <c r="R352" s="10">
        <f t="shared" si="33"/>
        <v>157.63736263736263</v>
      </c>
      <c r="S352" s="4" t="str">
        <f t="shared" si="34"/>
        <v>film &amp; video</v>
      </c>
      <c r="T352" s="4" t="str">
        <f t="shared" si="35"/>
        <v>television</v>
      </c>
    </row>
    <row r="353" spans="1:20" ht="42.75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7">
        <f t="shared" si="30"/>
        <v>42467.589745370373</v>
      </c>
      <c r="L353" s="7">
        <f t="shared" si="31"/>
        <v>42427.63141203703</v>
      </c>
      <c r="M353" s="4" t="b">
        <v>0</v>
      </c>
      <c r="N353" s="4">
        <v>182</v>
      </c>
      <c r="O353" s="4" t="b">
        <v>1</v>
      </c>
      <c r="P353" s="4" t="s">
        <v>8265</v>
      </c>
      <c r="Q353" s="9">
        <f t="shared" si="32"/>
        <v>1.2734117647058822</v>
      </c>
      <c r="R353" s="10">
        <f t="shared" si="33"/>
        <v>237.8901098901099</v>
      </c>
      <c r="S353" s="4" t="str">
        <f t="shared" si="34"/>
        <v>film &amp; video</v>
      </c>
      <c r="T353" s="4" t="str">
        <f t="shared" si="35"/>
        <v>television</v>
      </c>
    </row>
    <row r="354" spans="1:20" ht="42.75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7">
        <f t="shared" si="30"/>
        <v>41919.834120370368</v>
      </c>
      <c r="L354" s="7">
        <f t="shared" si="31"/>
        <v>41889.834120370368</v>
      </c>
      <c r="M354" s="4" t="b">
        <v>0</v>
      </c>
      <c r="N354" s="4">
        <v>182</v>
      </c>
      <c r="O354" s="4" t="b">
        <v>1</v>
      </c>
      <c r="P354" s="4" t="s">
        <v>8265</v>
      </c>
      <c r="Q354" s="9">
        <f t="shared" si="32"/>
        <v>1.1656</v>
      </c>
      <c r="R354" s="10">
        <f t="shared" si="33"/>
        <v>64.043956043956044</v>
      </c>
      <c r="S354" s="4" t="str">
        <f t="shared" si="34"/>
        <v>film &amp; video</v>
      </c>
      <c r="T354" s="4" t="str">
        <f t="shared" si="35"/>
        <v>television</v>
      </c>
    </row>
    <row r="355" spans="1:20" ht="42.75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7">
        <f t="shared" si="30"/>
        <v>42327.500219907401</v>
      </c>
      <c r="L355" s="7">
        <f t="shared" si="31"/>
        <v>42297.458553240744</v>
      </c>
      <c r="M355" s="4" t="b">
        <v>0</v>
      </c>
      <c r="N355" s="4">
        <v>182</v>
      </c>
      <c r="O355" s="4" t="b">
        <v>1</v>
      </c>
      <c r="P355" s="4" t="s">
        <v>8265</v>
      </c>
      <c r="Q355" s="9">
        <f t="shared" si="32"/>
        <v>1.0861819426615318</v>
      </c>
      <c r="R355" s="10">
        <f t="shared" si="33"/>
        <v>348.68230769230769</v>
      </c>
      <c r="S355" s="4" t="str">
        <f t="shared" si="34"/>
        <v>film &amp; video</v>
      </c>
      <c r="T355" s="4" t="str">
        <f t="shared" si="35"/>
        <v>television</v>
      </c>
    </row>
    <row r="356" spans="1:20" ht="42.75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7">
        <f t="shared" si="30"/>
        <v>42468.452789351846</v>
      </c>
      <c r="L356" s="7">
        <f t="shared" si="31"/>
        <v>42438.494456018518</v>
      </c>
      <c r="M356" s="4" t="b">
        <v>0</v>
      </c>
      <c r="N356" s="4">
        <v>182</v>
      </c>
      <c r="O356" s="4" t="b">
        <v>1</v>
      </c>
      <c r="P356" s="4" t="s">
        <v>8265</v>
      </c>
      <c r="Q356" s="9">
        <f t="shared" si="32"/>
        <v>1.0394285714285714</v>
      </c>
      <c r="R356" s="10">
        <f t="shared" si="33"/>
        <v>19.989010989010989</v>
      </c>
      <c r="S356" s="4" t="str">
        <f t="shared" si="34"/>
        <v>film &amp; video</v>
      </c>
      <c r="T356" s="4" t="str">
        <f t="shared" si="35"/>
        <v>television</v>
      </c>
    </row>
    <row r="357" spans="1:20" ht="28.5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7">
        <f t="shared" si="30"/>
        <v>41974.002245370364</v>
      </c>
      <c r="L357" s="7">
        <f t="shared" si="31"/>
        <v>41942.9605787037</v>
      </c>
      <c r="M357" s="4" t="b">
        <v>0</v>
      </c>
      <c r="N357" s="4">
        <v>182</v>
      </c>
      <c r="O357" s="4" t="b">
        <v>1</v>
      </c>
      <c r="P357" s="4" t="s">
        <v>8265</v>
      </c>
      <c r="Q357" s="9">
        <f t="shared" si="32"/>
        <v>1.1625714285714286</v>
      </c>
      <c r="R357" s="10">
        <f t="shared" si="33"/>
        <v>223.57142857142858</v>
      </c>
      <c r="S357" s="4" t="str">
        <f t="shared" si="34"/>
        <v>film &amp; video</v>
      </c>
      <c r="T357" s="4" t="str">
        <f t="shared" si="35"/>
        <v>television</v>
      </c>
    </row>
    <row r="358" spans="1:20" ht="28.5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7">
        <f t="shared" si="30"/>
        <v>42445.428159722222</v>
      </c>
      <c r="L358" s="7">
        <f t="shared" si="31"/>
        <v>42415.469826388886</v>
      </c>
      <c r="M358" s="4" t="b">
        <v>0</v>
      </c>
      <c r="N358" s="4">
        <v>182</v>
      </c>
      <c r="O358" s="4" t="b">
        <v>1</v>
      </c>
      <c r="P358" s="4" t="s">
        <v>8265</v>
      </c>
      <c r="Q358" s="9">
        <f t="shared" si="32"/>
        <v>1.0269239999999999</v>
      </c>
      <c r="R358" s="10">
        <f t="shared" si="33"/>
        <v>42.318296703296703</v>
      </c>
      <c r="S358" s="4" t="str">
        <f t="shared" si="34"/>
        <v>film &amp; video</v>
      </c>
      <c r="T358" s="4" t="str">
        <f t="shared" si="35"/>
        <v>television</v>
      </c>
    </row>
    <row r="359" spans="1:20" ht="42.75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7">
        <f t="shared" si="30"/>
        <v>42117.88885416666</v>
      </c>
      <c r="L359" s="7">
        <f t="shared" si="31"/>
        <v>42077.88885416666</v>
      </c>
      <c r="M359" s="4" t="b">
        <v>0</v>
      </c>
      <c r="N359" s="4">
        <v>182</v>
      </c>
      <c r="O359" s="4" t="b">
        <v>1</v>
      </c>
      <c r="P359" s="4" t="s">
        <v>8265</v>
      </c>
      <c r="Q359" s="9">
        <f t="shared" si="32"/>
        <v>1.74</v>
      </c>
      <c r="R359" s="10">
        <f t="shared" si="33"/>
        <v>143.4065934065934</v>
      </c>
      <c r="S359" s="4" t="str">
        <f t="shared" si="34"/>
        <v>film &amp; video</v>
      </c>
      <c r="T359" s="4" t="str">
        <f t="shared" si="35"/>
        <v>television</v>
      </c>
    </row>
    <row r="360" spans="1:20" ht="42.75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7">
        <f t="shared" si="30"/>
        <v>42536.291666666664</v>
      </c>
      <c r="L360" s="7">
        <f t="shared" si="31"/>
        <v>42507.526863425919</v>
      </c>
      <c r="M360" s="4" t="b">
        <v>0</v>
      </c>
      <c r="N360" s="4">
        <v>182</v>
      </c>
      <c r="O360" s="4" t="b">
        <v>1</v>
      </c>
      <c r="P360" s="4" t="s">
        <v>8265</v>
      </c>
      <c r="Q360" s="9">
        <f t="shared" si="32"/>
        <v>1.03088</v>
      </c>
      <c r="R360" s="10">
        <f t="shared" si="33"/>
        <v>283.20879120879118</v>
      </c>
      <c r="S360" s="4" t="str">
        <f t="shared" si="34"/>
        <v>film &amp; video</v>
      </c>
      <c r="T360" s="4" t="str">
        <f t="shared" si="35"/>
        <v>television</v>
      </c>
    </row>
    <row r="361" spans="1:20" ht="42.75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7">
        <f t="shared" si="30"/>
        <v>41956.883333333331</v>
      </c>
      <c r="L361" s="7">
        <f t="shared" si="31"/>
        <v>41934.73715277778</v>
      </c>
      <c r="M361" s="4" t="b">
        <v>0</v>
      </c>
      <c r="N361" s="4">
        <v>182</v>
      </c>
      <c r="O361" s="4" t="b">
        <v>1</v>
      </c>
      <c r="P361" s="4" t="s">
        <v>8265</v>
      </c>
      <c r="Q361" s="9">
        <f t="shared" si="32"/>
        <v>1.0485537190082646</v>
      </c>
      <c r="R361" s="10">
        <f t="shared" si="33"/>
        <v>139.42307692307693</v>
      </c>
      <c r="S361" s="4" t="str">
        <f t="shared" si="34"/>
        <v>film &amp; video</v>
      </c>
      <c r="T361" s="4" t="str">
        <f t="shared" si="35"/>
        <v>television</v>
      </c>
    </row>
    <row r="362" spans="1:20" ht="42.75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7">
        <f t="shared" si="30"/>
        <v>42207.799305555549</v>
      </c>
      <c r="L362" s="7">
        <f t="shared" si="31"/>
        <v>42163.564583333333</v>
      </c>
      <c r="M362" s="4" t="b">
        <v>0</v>
      </c>
      <c r="N362" s="4">
        <v>182</v>
      </c>
      <c r="O362" s="4" t="b">
        <v>1</v>
      </c>
      <c r="P362" s="4" t="s">
        <v>8265</v>
      </c>
      <c r="Q362" s="9">
        <f t="shared" si="32"/>
        <v>1.0137499999999999</v>
      </c>
      <c r="R362" s="10">
        <f t="shared" si="33"/>
        <v>66.840659340659343</v>
      </c>
      <c r="S362" s="4" t="str">
        <f t="shared" si="34"/>
        <v>film &amp; video</v>
      </c>
      <c r="T362" s="4" t="str">
        <f t="shared" si="35"/>
        <v>television</v>
      </c>
    </row>
    <row r="363" spans="1:20" ht="42.75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7">
        <f t="shared" si="30"/>
        <v>41965.709560185183</v>
      </c>
      <c r="L363" s="7">
        <f t="shared" si="31"/>
        <v>41935.667893518512</v>
      </c>
      <c r="M363" s="4" t="b">
        <v>0</v>
      </c>
      <c r="N363" s="4">
        <v>182</v>
      </c>
      <c r="O363" s="4" t="b">
        <v>1</v>
      </c>
      <c r="P363" s="4" t="s">
        <v>8265</v>
      </c>
      <c r="Q363" s="9">
        <f t="shared" si="32"/>
        <v>1.1107699999999998</v>
      </c>
      <c r="R363" s="10">
        <f t="shared" si="33"/>
        <v>213.60961538461538</v>
      </c>
      <c r="S363" s="4" t="str">
        <f t="shared" si="34"/>
        <v>film &amp; video</v>
      </c>
      <c r="T363" s="4" t="str">
        <f t="shared" si="35"/>
        <v>television</v>
      </c>
    </row>
    <row r="364" spans="1:20" ht="42.75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7">
        <f t="shared" si="30"/>
        <v>41858.666666666664</v>
      </c>
      <c r="L364" s="7">
        <f t="shared" si="31"/>
        <v>41836.877210648148</v>
      </c>
      <c r="M364" s="4" t="b">
        <v>0</v>
      </c>
      <c r="N364" s="4">
        <v>182</v>
      </c>
      <c r="O364" s="4" t="b">
        <v>1</v>
      </c>
      <c r="P364" s="4" t="s">
        <v>8265</v>
      </c>
      <c r="Q364" s="9">
        <f t="shared" si="32"/>
        <v>1.2415933781686497</v>
      </c>
      <c r="R364" s="10">
        <f t="shared" si="33"/>
        <v>65.934065934065927</v>
      </c>
      <c r="S364" s="4" t="str">
        <f t="shared" si="34"/>
        <v>film &amp; video</v>
      </c>
      <c r="T364" s="4" t="str">
        <f t="shared" si="35"/>
        <v>television</v>
      </c>
    </row>
    <row r="365" spans="1:20" ht="42.75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7">
        <f t="shared" si="30"/>
        <v>40300.473611111105</v>
      </c>
      <c r="L365" s="7">
        <f t="shared" si="31"/>
        <v>40255.41129629629</v>
      </c>
      <c r="M365" s="4" t="b">
        <v>0</v>
      </c>
      <c r="N365" s="4">
        <v>182</v>
      </c>
      <c r="O365" s="4" t="b">
        <v>1</v>
      </c>
      <c r="P365" s="4" t="s">
        <v>8265</v>
      </c>
      <c r="Q365" s="9">
        <f t="shared" si="32"/>
        <v>1.0133333333333334</v>
      </c>
      <c r="R365" s="10">
        <f t="shared" si="33"/>
        <v>49.692307692307693</v>
      </c>
      <c r="S365" s="4" t="str">
        <f t="shared" si="34"/>
        <v>film &amp; video</v>
      </c>
      <c r="T365" s="4" t="str">
        <f t="shared" si="35"/>
        <v>television</v>
      </c>
    </row>
    <row r="366" spans="1:20" ht="42.75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7">
        <f t="shared" si="30"/>
        <v>41810.832638888889</v>
      </c>
      <c r="L366" s="7">
        <f t="shared" si="31"/>
        <v>41780.526296296295</v>
      </c>
      <c r="M366" s="4" t="b">
        <v>0</v>
      </c>
      <c r="N366" s="4">
        <v>182</v>
      </c>
      <c r="O366" s="4" t="b">
        <v>1</v>
      </c>
      <c r="P366" s="4" t="s">
        <v>8265</v>
      </c>
      <c r="Q366" s="9">
        <f t="shared" si="32"/>
        <v>1.1016142857142857</v>
      </c>
      <c r="R366" s="10">
        <f t="shared" si="33"/>
        <v>42.369780219780218</v>
      </c>
      <c r="S366" s="4" t="str">
        <f t="shared" si="34"/>
        <v>film &amp; video</v>
      </c>
      <c r="T366" s="4" t="str">
        <f t="shared" si="35"/>
        <v>television</v>
      </c>
    </row>
    <row r="367" spans="1:20" ht="42.75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7">
        <f t="shared" si="30"/>
        <v>41698.273136574069</v>
      </c>
      <c r="L367" s="7">
        <f t="shared" si="31"/>
        <v>41668.273136574069</v>
      </c>
      <c r="M367" s="4" t="b">
        <v>0</v>
      </c>
      <c r="N367" s="4">
        <v>182</v>
      </c>
      <c r="O367" s="4" t="b">
        <v>1</v>
      </c>
      <c r="P367" s="4" t="s">
        <v>8265</v>
      </c>
      <c r="Q367" s="9">
        <f t="shared" si="32"/>
        <v>1.0397333333333334</v>
      </c>
      <c r="R367" s="10">
        <f t="shared" si="33"/>
        <v>85.692307692307693</v>
      </c>
      <c r="S367" s="4" t="str">
        <f t="shared" si="34"/>
        <v>film &amp; video</v>
      </c>
      <c r="T367" s="4" t="str">
        <f t="shared" si="35"/>
        <v>television</v>
      </c>
    </row>
    <row r="368" spans="1:20" ht="42.75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7">
        <f t="shared" si="30"/>
        <v>41049.459699074076</v>
      </c>
      <c r="L368" s="7">
        <f t="shared" si="31"/>
        <v>41019.459699074076</v>
      </c>
      <c r="M368" s="4" t="b">
        <v>0</v>
      </c>
      <c r="N368" s="4">
        <v>182</v>
      </c>
      <c r="O368" s="4" t="b">
        <v>1</v>
      </c>
      <c r="P368" s="4" t="s">
        <v>8265</v>
      </c>
      <c r="Q368" s="9">
        <f t="shared" si="32"/>
        <v>1.013157894736842</v>
      </c>
      <c r="R368" s="10">
        <f t="shared" si="33"/>
        <v>211.53846153846155</v>
      </c>
      <c r="S368" s="4" t="str">
        <f t="shared" si="34"/>
        <v>film &amp; video</v>
      </c>
      <c r="T368" s="4" t="str">
        <f t="shared" si="35"/>
        <v>television</v>
      </c>
    </row>
    <row r="369" spans="1:20" ht="42.75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7">
        <f t="shared" si="30"/>
        <v>41394.874305555553</v>
      </c>
      <c r="L369" s="7">
        <f t="shared" si="31"/>
        <v>41355.243958333333</v>
      </c>
      <c r="M369" s="4" t="b">
        <v>0</v>
      </c>
      <c r="N369" s="4">
        <v>182</v>
      </c>
      <c r="O369" s="4" t="b">
        <v>1</v>
      </c>
      <c r="P369" s="4" t="s">
        <v>8265</v>
      </c>
      <c r="Q369" s="9">
        <f t="shared" si="32"/>
        <v>1.033501</v>
      </c>
      <c r="R369" s="10">
        <f t="shared" si="33"/>
        <v>56.785769230769233</v>
      </c>
      <c r="S369" s="4" t="str">
        <f t="shared" si="34"/>
        <v>film &amp; video</v>
      </c>
      <c r="T369" s="4" t="str">
        <f t="shared" si="35"/>
        <v>television</v>
      </c>
    </row>
    <row r="370" spans="1:20" ht="42.75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7">
        <f t="shared" si="30"/>
        <v>42078.230578703697</v>
      </c>
      <c r="L370" s="7">
        <f t="shared" si="31"/>
        <v>42043.272245370368</v>
      </c>
      <c r="M370" s="4" t="b">
        <v>0</v>
      </c>
      <c r="N370" s="4">
        <v>182</v>
      </c>
      <c r="O370" s="4" t="b">
        <v>1</v>
      </c>
      <c r="P370" s="4" t="s">
        <v>8265</v>
      </c>
      <c r="Q370" s="9">
        <f t="shared" si="32"/>
        <v>1.04112</v>
      </c>
      <c r="R370" s="10">
        <f t="shared" si="33"/>
        <v>71.505494505494511</v>
      </c>
      <c r="S370" s="4" t="str">
        <f t="shared" si="34"/>
        <v>film &amp; video</v>
      </c>
      <c r="T370" s="4" t="str">
        <f t="shared" si="35"/>
        <v>television</v>
      </c>
    </row>
    <row r="371" spans="1:20" ht="42.75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7">
        <f t="shared" si="30"/>
        <v>40923.2183912037</v>
      </c>
      <c r="L371" s="7">
        <f t="shared" si="31"/>
        <v>40893.2183912037</v>
      </c>
      <c r="M371" s="4" t="b">
        <v>0</v>
      </c>
      <c r="N371" s="4">
        <v>182</v>
      </c>
      <c r="O371" s="4" t="b">
        <v>1</v>
      </c>
      <c r="P371" s="4" t="s">
        <v>8265</v>
      </c>
      <c r="Q371" s="9">
        <f t="shared" si="32"/>
        <v>1.1015569230769231</v>
      </c>
      <c r="R371" s="10">
        <f t="shared" si="33"/>
        <v>39.341318681318683</v>
      </c>
      <c r="S371" s="4" t="str">
        <f t="shared" si="34"/>
        <v>film &amp; video</v>
      </c>
      <c r="T371" s="4" t="str">
        <f t="shared" si="35"/>
        <v>television</v>
      </c>
    </row>
    <row r="372" spans="1:20" ht="42.75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7">
        <f t="shared" si="30"/>
        <v>42741.461805555555</v>
      </c>
      <c r="L372" s="7">
        <f t="shared" si="31"/>
        <v>42711.461805555555</v>
      </c>
      <c r="M372" s="4" t="b">
        <v>0</v>
      </c>
      <c r="N372" s="4">
        <v>182</v>
      </c>
      <c r="O372" s="4" t="b">
        <v>1</v>
      </c>
      <c r="P372" s="4" t="s">
        <v>8265</v>
      </c>
      <c r="Q372" s="9">
        <f t="shared" si="32"/>
        <v>1.2202</v>
      </c>
      <c r="R372" s="10">
        <f t="shared" si="33"/>
        <v>167.6098901098901</v>
      </c>
      <c r="S372" s="4" t="str">
        <f t="shared" si="34"/>
        <v>film &amp; video</v>
      </c>
      <c r="T372" s="4" t="str">
        <f t="shared" si="35"/>
        <v>television</v>
      </c>
    </row>
    <row r="373" spans="1:20" ht="42.75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7">
        <f t="shared" si="30"/>
        <v>41306.434479166666</v>
      </c>
      <c r="L373" s="7">
        <f t="shared" si="31"/>
        <v>41261.434479166666</v>
      </c>
      <c r="M373" s="4" t="b">
        <v>0</v>
      </c>
      <c r="N373" s="4">
        <v>182</v>
      </c>
      <c r="O373" s="4" t="b">
        <v>1</v>
      </c>
      <c r="P373" s="4" t="s">
        <v>8265</v>
      </c>
      <c r="Q373" s="9">
        <f t="shared" si="32"/>
        <v>1.1416866666666667</v>
      </c>
      <c r="R373" s="10">
        <f t="shared" si="33"/>
        <v>940.95054945054949</v>
      </c>
      <c r="S373" s="4" t="str">
        <f t="shared" si="34"/>
        <v>film &amp; video</v>
      </c>
      <c r="T373" s="4" t="str">
        <f t="shared" si="35"/>
        <v>television</v>
      </c>
    </row>
    <row r="374" spans="1:20" ht="28.5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7">
        <f t="shared" si="30"/>
        <v>42465.333333333336</v>
      </c>
      <c r="L374" s="7">
        <f t="shared" si="31"/>
        <v>42425.243564814817</v>
      </c>
      <c r="M374" s="4" t="b">
        <v>0</v>
      </c>
      <c r="N374" s="4">
        <v>182</v>
      </c>
      <c r="O374" s="4" t="b">
        <v>1</v>
      </c>
      <c r="P374" s="4" t="s">
        <v>8265</v>
      </c>
      <c r="Q374" s="9">
        <f t="shared" si="32"/>
        <v>1.2533333333333334</v>
      </c>
      <c r="R374" s="10">
        <f t="shared" si="33"/>
        <v>2.0659340659340661</v>
      </c>
      <c r="S374" s="4" t="str">
        <f t="shared" si="34"/>
        <v>film &amp; video</v>
      </c>
      <c r="T374" s="4" t="str">
        <f t="shared" si="35"/>
        <v>television</v>
      </c>
    </row>
    <row r="375" spans="1:20" ht="42.75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7">
        <f t="shared" si="30"/>
        <v>41108.578680555554</v>
      </c>
      <c r="L375" s="7">
        <f t="shared" si="31"/>
        <v>41078.578680555554</v>
      </c>
      <c r="M375" s="4" t="b">
        <v>0</v>
      </c>
      <c r="N375" s="4">
        <v>182</v>
      </c>
      <c r="O375" s="4" t="b">
        <v>1</v>
      </c>
      <c r="P375" s="4" t="s">
        <v>8265</v>
      </c>
      <c r="Q375" s="9">
        <f t="shared" si="32"/>
        <v>1.0666666666666667</v>
      </c>
      <c r="R375" s="10">
        <f t="shared" si="33"/>
        <v>43.956043956043956</v>
      </c>
      <c r="S375" s="4" t="str">
        <f t="shared" si="34"/>
        <v>film &amp; video</v>
      </c>
      <c r="T375" s="4" t="str">
        <f t="shared" si="35"/>
        <v>television</v>
      </c>
    </row>
    <row r="376" spans="1:20" ht="42.75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7">
        <f t="shared" si="30"/>
        <v>40802.555914351848</v>
      </c>
      <c r="L376" s="7">
        <f t="shared" si="31"/>
        <v>40757.555914351848</v>
      </c>
      <c r="M376" s="4" t="b">
        <v>0</v>
      </c>
      <c r="N376" s="4">
        <v>182</v>
      </c>
      <c r="O376" s="4" t="b">
        <v>1</v>
      </c>
      <c r="P376" s="4" t="s">
        <v>8265</v>
      </c>
      <c r="Q376" s="9">
        <f t="shared" si="32"/>
        <v>1.3065</v>
      </c>
      <c r="R376" s="10">
        <f t="shared" si="33"/>
        <v>43.071428571428569</v>
      </c>
      <c r="S376" s="4" t="str">
        <f t="shared" si="34"/>
        <v>film &amp; video</v>
      </c>
      <c r="T376" s="4" t="str">
        <f t="shared" si="35"/>
        <v>television</v>
      </c>
    </row>
    <row r="377" spans="1:20" ht="42.75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7">
        <f t="shared" si="30"/>
        <v>41699.387499999997</v>
      </c>
      <c r="L377" s="7">
        <f t="shared" si="31"/>
        <v>41657.65174768518</v>
      </c>
      <c r="M377" s="4" t="b">
        <v>0</v>
      </c>
      <c r="N377" s="4">
        <v>182</v>
      </c>
      <c r="O377" s="4" t="b">
        <v>1</v>
      </c>
      <c r="P377" s="4" t="s">
        <v>8265</v>
      </c>
      <c r="Q377" s="9">
        <f t="shared" si="32"/>
        <v>1.2</v>
      </c>
      <c r="R377" s="10">
        <f t="shared" si="33"/>
        <v>3.2967032967032965</v>
      </c>
      <c r="S377" s="4" t="str">
        <f t="shared" si="34"/>
        <v>film &amp; video</v>
      </c>
      <c r="T377" s="4" t="str">
        <f t="shared" si="35"/>
        <v>television</v>
      </c>
    </row>
    <row r="378" spans="1:20" ht="42.75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7">
        <f t="shared" si="30"/>
        <v>42607.119398148141</v>
      </c>
      <c r="L378" s="7">
        <f t="shared" si="31"/>
        <v>42576.119398148141</v>
      </c>
      <c r="M378" s="4" t="b">
        <v>0</v>
      </c>
      <c r="N378" s="4">
        <v>182</v>
      </c>
      <c r="O378" s="4" t="b">
        <v>1</v>
      </c>
      <c r="P378" s="4" t="s">
        <v>8265</v>
      </c>
      <c r="Q378" s="9">
        <f t="shared" si="32"/>
        <v>1.0595918367346939</v>
      </c>
      <c r="R378" s="10">
        <f t="shared" si="33"/>
        <v>14.263736263736265</v>
      </c>
      <c r="S378" s="4" t="str">
        <f t="shared" si="34"/>
        <v>film &amp; video</v>
      </c>
      <c r="T378" s="4" t="str">
        <f t="shared" si="35"/>
        <v>television</v>
      </c>
    </row>
    <row r="379" spans="1:20" ht="42.75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7">
        <f t="shared" si="30"/>
        <v>42321.959027777775</v>
      </c>
      <c r="L379" s="7">
        <f t="shared" si="31"/>
        <v>42291.917453703696</v>
      </c>
      <c r="M379" s="4" t="b">
        <v>0</v>
      </c>
      <c r="N379" s="4">
        <v>182</v>
      </c>
      <c r="O379" s="4" t="b">
        <v>1</v>
      </c>
      <c r="P379" s="4" t="s">
        <v>8265</v>
      </c>
      <c r="Q379" s="9">
        <f t="shared" si="32"/>
        <v>1.1439999999999999</v>
      </c>
      <c r="R379" s="10">
        <f t="shared" si="33"/>
        <v>75.428571428571431</v>
      </c>
      <c r="S379" s="4" t="str">
        <f t="shared" si="34"/>
        <v>film &amp; video</v>
      </c>
      <c r="T379" s="4" t="str">
        <f t="shared" si="35"/>
        <v>television</v>
      </c>
    </row>
    <row r="380" spans="1:20" ht="57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7">
        <f t="shared" si="30"/>
        <v>42394.661111111105</v>
      </c>
      <c r="L380" s="7">
        <f t="shared" si="31"/>
        <v>42370.238518518519</v>
      </c>
      <c r="M380" s="4" t="b">
        <v>0</v>
      </c>
      <c r="N380" s="4">
        <v>182</v>
      </c>
      <c r="O380" s="4" t="b">
        <v>1</v>
      </c>
      <c r="P380" s="4" t="s">
        <v>8265</v>
      </c>
      <c r="Q380" s="9">
        <f t="shared" si="32"/>
        <v>1.1176666666666666</v>
      </c>
      <c r="R380" s="10">
        <f t="shared" si="33"/>
        <v>18.423076923076923</v>
      </c>
      <c r="S380" s="4" t="str">
        <f t="shared" si="34"/>
        <v>film &amp; video</v>
      </c>
      <c r="T380" s="4" t="str">
        <f t="shared" si="35"/>
        <v>television</v>
      </c>
    </row>
    <row r="381" spans="1:20" ht="42.75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7">
        <f t="shared" si="30"/>
        <v>41032.354999999996</v>
      </c>
      <c r="L381" s="7">
        <f t="shared" si="31"/>
        <v>40987.354999999996</v>
      </c>
      <c r="M381" s="4" t="b">
        <v>0</v>
      </c>
      <c r="N381" s="4">
        <v>182</v>
      </c>
      <c r="O381" s="4" t="b">
        <v>1</v>
      </c>
      <c r="P381" s="4" t="s">
        <v>8265</v>
      </c>
      <c r="Q381" s="9">
        <f t="shared" si="32"/>
        <v>1.1608000000000001</v>
      </c>
      <c r="R381" s="10">
        <f t="shared" si="33"/>
        <v>95.670329670329664</v>
      </c>
      <c r="S381" s="4" t="str">
        <f t="shared" si="34"/>
        <v>film &amp; video</v>
      </c>
      <c r="T381" s="4" t="str">
        <f t="shared" si="35"/>
        <v>television</v>
      </c>
    </row>
    <row r="382" spans="1:20" ht="42.75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7">
        <f t="shared" si="30"/>
        <v>42392.386481481481</v>
      </c>
      <c r="L382" s="7">
        <f t="shared" si="31"/>
        <v>42367.386481481481</v>
      </c>
      <c r="M382" s="4" t="b">
        <v>0</v>
      </c>
      <c r="N382" s="4">
        <v>182</v>
      </c>
      <c r="O382" s="4" t="b">
        <v>1</v>
      </c>
      <c r="P382" s="4" t="s">
        <v>8265</v>
      </c>
      <c r="Q382" s="9">
        <f t="shared" si="32"/>
        <v>1.415</v>
      </c>
      <c r="R382" s="10">
        <f t="shared" si="33"/>
        <v>31.098901098901099</v>
      </c>
      <c r="S382" s="4" t="str">
        <f t="shared" si="34"/>
        <v>film &amp; video</v>
      </c>
      <c r="T382" s="4" t="str">
        <f t="shared" si="35"/>
        <v>television</v>
      </c>
    </row>
    <row r="383" spans="1:20" ht="42.75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7">
        <f t="shared" si="30"/>
        <v>41119.875</v>
      </c>
      <c r="L383" s="7">
        <f t="shared" si="31"/>
        <v>41085.36478009259</v>
      </c>
      <c r="M383" s="4" t="b">
        <v>0</v>
      </c>
      <c r="N383" s="4">
        <v>182</v>
      </c>
      <c r="O383" s="4" t="b">
        <v>1</v>
      </c>
      <c r="P383" s="4" t="s">
        <v>8265</v>
      </c>
      <c r="Q383" s="9">
        <f t="shared" si="32"/>
        <v>1.0472999999999999</v>
      </c>
      <c r="R383" s="10">
        <f t="shared" si="33"/>
        <v>143.8598901098901</v>
      </c>
      <c r="S383" s="4" t="str">
        <f t="shared" si="34"/>
        <v>film &amp; video</v>
      </c>
      <c r="T383" s="4" t="str">
        <f t="shared" si="35"/>
        <v>television</v>
      </c>
    </row>
    <row r="384" spans="1:20" ht="57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7">
        <f t="shared" si="30"/>
        <v>41158.376157407409</v>
      </c>
      <c r="L384" s="7">
        <f t="shared" si="31"/>
        <v>41144.376157407409</v>
      </c>
      <c r="M384" s="4" t="b">
        <v>0</v>
      </c>
      <c r="N384" s="4">
        <v>182</v>
      </c>
      <c r="O384" s="4" t="b">
        <v>1</v>
      </c>
      <c r="P384" s="4" t="s">
        <v>8265</v>
      </c>
      <c r="Q384" s="9">
        <f t="shared" si="32"/>
        <v>2.5583333333333331</v>
      </c>
      <c r="R384" s="10">
        <f t="shared" si="33"/>
        <v>8.4340659340659343</v>
      </c>
      <c r="S384" s="4" t="str">
        <f t="shared" si="34"/>
        <v>film &amp; video</v>
      </c>
      <c r="T384" s="4" t="str">
        <f t="shared" si="35"/>
        <v>television</v>
      </c>
    </row>
    <row r="385" spans="1:20" ht="42.75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7">
        <f t="shared" si="30"/>
        <v>41777.78424768518</v>
      </c>
      <c r="L385" s="7">
        <f t="shared" si="31"/>
        <v>41754.78424768518</v>
      </c>
      <c r="M385" s="4" t="b">
        <v>0</v>
      </c>
      <c r="N385" s="4">
        <v>182</v>
      </c>
      <c r="O385" s="4" t="b">
        <v>1</v>
      </c>
      <c r="P385" s="4" t="s">
        <v>8265</v>
      </c>
      <c r="Q385" s="9">
        <f t="shared" si="32"/>
        <v>2.0670670670670672</v>
      </c>
      <c r="R385" s="10">
        <f t="shared" si="33"/>
        <v>11.346153846153847</v>
      </c>
      <c r="S385" s="4" t="str">
        <f t="shared" si="34"/>
        <v>film &amp; video</v>
      </c>
      <c r="T385" s="4" t="str">
        <f t="shared" si="35"/>
        <v>television</v>
      </c>
    </row>
    <row r="386" spans="1:20" ht="42.75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7">
        <f t="shared" si="30"/>
        <v>42010.448460648149</v>
      </c>
      <c r="L386" s="7">
        <f t="shared" si="31"/>
        <v>41980.448460648149</v>
      </c>
      <c r="M386" s="4" t="b">
        <v>0</v>
      </c>
      <c r="N386" s="4">
        <v>182</v>
      </c>
      <c r="O386" s="4" t="b">
        <v>1</v>
      </c>
      <c r="P386" s="4" t="s">
        <v>8265</v>
      </c>
      <c r="Q386" s="9">
        <f t="shared" si="32"/>
        <v>1.1210500000000001</v>
      </c>
      <c r="R386" s="10">
        <f t="shared" si="33"/>
        <v>123.19230769230769</v>
      </c>
      <c r="S386" s="4" t="str">
        <f t="shared" si="34"/>
        <v>film &amp; video</v>
      </c>
      <c r="T386" s="4" t="str">
        <f t="shared" si="35"/>
        <v>television</v>
      </c>
    </row>
    <row r="387" spans="1:20" ht="42.75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7">
        <f t="shared" ref="K387:K450" si="36">(I387/86400)+25569+(-8/24)</f>
        <v>41964.29283564815</v>
      </c>
      <c r="L387" s="7">
        <f t="shared" ref="L387:L450" si="37">(J387/86400)+25569+(-8/24)</f>
        <v>41934.251168981478</v>
      </c>
      <c r="M387" s="4" t="b">
        <v>0</v>
      </c>
      <c r="N387" s="4">
        <v>182</v>
      </c>
      <c r="O387" s="4" t="b">
        <v>1</v>
      </c>
      <c r="P387" s="4" t="s">
        <v>8265</v>
      </c>
      <c r="Q387" s="9">
        <f t="shared" ref="Q387:Q450" si="38">E387/D387</f>
        <v>1.05982</v>
      </c>
      <c r="R387" s="10">
        <f t="shared" ref="R387:R450" si="39">IFERROR(E387/N387, "Zero Backers")</f>
        <v>145.57967032967034</v>
      </c>
      <c r="S387" s="4" t="str">
        <f t="shared" ref="S387:S450" si="40">LEFT(P387,FIND("/",P387)-1)</f>
        <v>film &amp; video</v>
      </c>
      <c r="T387" s="4" t="str">
        <f t="shared" ref="T387:T450" si="41">RIGHT(P387,LEN(P387)-FIND("/",P387))</f>
        <v>television</v>
      </c>
    </row>
    <row r="388" spans="1:20" ht="42.75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7">
        <f t="shared" si="36"/>
        <v>42226.617951388886</v>
      </c>
      <c r="L388" s="7">
        <f t="shared" si="37"/>
        <v>42211.617951388886</v>
      </c>
      <c r="M388" s="4" t="b">
        <v>0</v>
      </c>
      <c r="N388" s="4">
        <v>182</v>
      </c>
      <c r="O388" s="4" t="b">
        <v>1</v>
      </c>
      <c r="P388" s="4" t="s">
        <v>8265</v>
      </c>
      <c r="Q388" s="9">
        <f t="shared" si="38"/>
        <v>1.0016666666666667</v>
      </c>
      <c r="R388" s="10">
        <f t="shared" si="39"/>
        <v>3.302197802197802</v>
      </c>
      <c r="S388" s="4" t="str">
        <f t="shared" si="40"/>
        <v>film &amp; video</v>
      </c>
      <c r="T388" s="4" t="str">
        <f t="shared" si="41"/>
        <v>television</v>
      </c>
    </row>
    <row r="389" spans="1:20" ht="42.75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7">
        <f t="shared" si="36"/>
        <v>42230.916666666664</v>
      </c>
      <c r="L389" s="7">
        <f t="shared" si="37"/>
        <v>42200.343263888884</v>
      </c>
      <c r="M389" s="4" t="b">
        <v>0</v>
      </c>
      <c r="N389" s="4">
        <v>182</v>
      </c>
      <c r="O389" s="4" t="b">
        <v>1</v>
      </c>
      <c r="P389" s="4" t="s">
        <v>8265</v>
      </c>
      <c r="Q389" s="9">
        <f t="shared" si="38"/>
        <v>2.1398947368421051</v>
      </c>
      <c r="R389" s="10">
        <f t="shared" si="39"/>
        <v>446.79120879120882</v>
      </c>
      <c r="S389" s="4" t="str">
        <f t="shared" si="40"/>
        <v>film &amp; video</v>
      </c>
      <c r="T389" s="4" t="str">
        <f t="shared" si="41"/>
        <v>television</v>
      </c>
    </row>
    <row r="390" spans="1:20" ht="42.75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7">
        <f t="shared" si="36"/>
        <v>42578.74282407407</v>
      </c>
      <c r="L390" s="7">
        <f t="shared" si="37"/>
        <v>42548.74282407407</v>
      </c>
      <c r="M390" s="4" t="b">
        <v>0</v>
      </c>
      <c r="N390" s="4">
        <v>182</v>
      </c>
      <c r="O390" s="4" t="b">
        <v>1</v>
      </c>
      <c r="P390" s="4" t="s">
        <v>8265</v>
      </c>
      <c r="Q390" s="9">
        <f t="shared" si="38"/>
        <v>1.2616000000000001</v>
      </c>
      <c r="R390" s="10">
        <f t="shared" si="39"/>
        <v>34.659340659340657</v>
      </c>
      <c r="S390" s="4" t="str">
        <f t="shared" si="40"/>
        <v>film &amp; video</v>
      </c>
      <c r="T390" s="4" t="str">
        <f t="shared" si="41"/>
        <v>television</v>
      </c>
    </row>
    <row r="391" spans="1:20" ht="42.75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7">
        <f t="shared" si="36"/>
        <v>41705.624305555553</v>
      </c>
      <c r="L391" s="7">
        <f t="shared" si="37"/>
        <v>41673.729745370372</v>
      </c>
      <c r="M391" s="4" t="b">
        <v>0</v>
      </c>
      <c r="N391" s="4">
        <v>182</v>
      </c>
      <c r="O391" s="4" t="b">
        <v>1</v>
      </c>
      <c r="P391" s="4" t="s">
        <v>8265</v>
      </c>
      <c r="Q391" s="9">
        <f t="shared" si="38"/>
        <v>1.8153547058823529</v>
      </c>
      <c r="R391" s="10">
        <f t="shared" si="39"/>
        <v>678.26439560439553</v>
      </c>
      <c r="S391" s="4" t="str">
        <f t="shared" si="40"/>
        <v>film &amp; video</v>
      </c>
      <c r="T391" s="4" t="str">
        <f t="shared" si="41"/>
        <v>television</v>
      </c>
    </row>
    <row r="392" spans="1:20" ht="42.75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7">
        <f t="shared" si="36"/>
        <v>42131.703379629624</v>
      </c>
      <c r="L392" s="7">
        <f t="shared" si="37"/>
        <v>42111.703379629624</v>
      </c>
      <c r="M392" s="4" t="b">
        <v>0</v>
      </c>
      <c r="N392" s="4">
        <v>182</v>
      </c>
      <c r="O392" s="4" t="b">
        <v>1</v>
      </c>
      <c r="P392" s="4" t="s">
        <v>8265</v>
      </c>
      <c r="Q392" s="9">
        <f t="shared" si="38"/>
        <v>1</v>
      </c>
      <c r="R392" s="10">
        <f t="shared" si="39"/>
        <v>5.4945054945054945</v>
      </c>
      <c r="S392" s="4" t="str">
        <f t="shared" si="40"/>
        <v>film &amp; video</v>
      </c>
      <c r="T392" s="4" t="str">
        <f t="shared" si="41"/>
        <v>television</v>
      </c>
    </row>
    <row r="393" spans="1:20" ht="42.75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7">
        <f t="shared" si="36"/>
        <v>40894.707638888889</v>
      </c>
      <c r="L393" s="7">
        <f t="shared" si="37"/>
        <v>40864.708923611106</v>
      </c>
      <c r="M393" s="4" t="b">
        <v>0</v>
      </c>
      <c r="N393" s="4">
        <v>182</v>
      </c>
      <c r="O393" s="4" t="b">
        <v>1</v>
      </c>
      <c r="P393" s="4" t="s">
        <v>8265</v>
      </c>
      <c r="Q393" s="9">
        <f t="shared" si="38"/>
        <v>1.0061</v>
      </c>
      <c r="R393" s="10">
        <f t="shared" si="39"/>
        <v>110.56043956043956</v>
      </c>
      <c r="S393" s="4" t="str">
        <f t="shared" si="40"/>
        <v>film &amp; video</v>
      </c>
      <c r="T393" s="4" t="str">
        <f t="shared" si="41"/>
        <v>television</v>
      </c>
    </row>
    <row r="394" spans="1:20" ht="42.75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7">
        <f t="shared" si="36"/>
        <v>40793.791666666664</v>
      </c>
      <c r="L394" s="7">
        <f t="shared" si="37"/>
        <v>40763.383923611109</v>
      </c>
      <c r="M394" s="4" t="b">
        <v>0</v>
      </c>
      <c r="N394" s="4">
        <v>182</v>
      </c>
      <c r="O394" s="4" t="b">
        <v>1</v>
      </c>
      <c r="P394" s="4" t="s">
        <v>8265</v>
      </c>
      <c r="Q394" s="9">
        <f t="shared" si="38"/>
        <v>1.009027027027027</v>
      </c>
      <c r="R394" s="10">
        <f t="shared" si="39"/>
        <v>102.56593406593407</v>
      </c>
      <c r="S394" s="4" t="str">
        <f t="shared" si="40"/>
        <v>film &amp; video</v>
      </c>
      <c r="T394" s="4" t="str">
        <f t="shared" si="41"/>
        <v>television</v>
      </c>
    </row>
    <row r="395" spans="1:20" ht="28.5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7">
        <f t="shared" si="36"/>
        <v>41557.375601851847</v>
      </c>
      <c r="L395" s="7">
        <f t="shared" si="37"/>
        <v>41526.375601851847</v>
      </c>
      <c r="M395" s="4" t="b">
        <v>0</v>
      </c>
      <c r="N395" s="4">
        <v>182</v>
      </c>
      <c r="O395" s="4" t="b">
        <v>1</v>
      </c>
      <c r="P395" s="4" t="s">
        <v>8265</v>
      </c>
      <c r="Q395" s="9">
        <f t="shared" si="38"/>
        <v>1.10446</v>
      </c>
      <c r="R395" s="10">
        <f t="shared" si="39"/>
        <v>303.42307692307691</v>
      </c>
      <c r="S395" s="4" t="str">
        <f t="shared" si="40"/>
        <v>film &amp; video</v>
      </c>
      <c r="T395" s="4" t="str">
        <f t="shared" si="41"/>
        <v>television</v>
      </c>
    </row>
    <row r="396" spans="1:20" ht="42.75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7">
        <f t="shared" si="36"/>
        <v>42477.443078703705</v>
      </c>
      <c r="L396" s="7">
        <f t="shared" si="37"/>
        <v>42417.48474537037</v>
      </c>
      <c r="M396" s="4" t="b">
        <v>0</v>
      </c>
      <c r="N396" s="4">
        <v>182</v>
      </c>
      <c r="O396" s="4" t="b">
        <v>1</v>
      </c>
      <c r="P396" s="4" t="s">
        <v>8265</v>
      </c>
      <c r="Q396" s="9">
        <f t="shared" si="38"/>
        <v>1.118936170212766</v>
      </c>
      <c r="R396" s="10">
        <f t="shared" si="39"/>
        <v>28.895604395604394</v>
      </c>
      <c r="S396" s="4" t="str">
        <f t="shared" si="40"/>
        <v>film &amp; video</v>
      </c>
      <c r="T396" s="4" t="str">
        <f t="shared" si="41"/>
        <v>television</v>
      </c>
    </row>
    <row r="397" spans="1:20" ht="42.75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7">
        <f t="shared" si="36"/>
        <v>41026.563888888886</v>
      </c>
      <c r="L397" s="7">
        <f t="shared" si="37"/>
        <v>40990.575925925921</v>
      </c>
      <c r="M397" s="4" t="b">
        <v>0</v>
      </c>
      <c r="N397" s="4">
        <v>182</v>
      </c>
      <c r="O397" s="4" t="b">
        <v>1</v>
      </c>
      <c r="P397" s="4" t="s">
        <v>8265</v>
      </c>
      <c r="Q397" s="9">
        <f t="shared" si="38"/>
        <v>1.0804450000000001</v>
      </c>
      <c r="R397" s="10">
        <f t="shared" si="39"/>
        <v>59.365109890109892</v>
      </c>
      <c r="S397" s="4" t="str">
        <f t="shared" si="40"/>
        <v>film &amp; video</v>
      </c>
      <c r="T397" s="4" t="str">
        <f t="shared" si="41"/>
        <v>television</v>
      </c>
    </row>
    <row r="398" spans="1:20" ht="42.75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7">
        <f t="shared" si="36"/>
        <v>41097.231550925928</v>
      </c>
      <c r="L398" s="7">
        <f t="shared" si="37"/>
        <v>41082.231550925928</v>
      </c>
      <c r="M398" s="4" t="b">
        <v>0</v>
      </c>
      <c r="N398" s="4">
        <v>182</v>
      </c>
      <c r="O398" s="4" t="b">
        <v>1</v>
      </c>
      <c r="P398" s="4" t="s">
        <v>8265</v>
      </c>
      <c r="Q398" s="9">
        <f t="shared" si="38"/>
        <v>1.0666666666666667</v>
      </c>
      <c r="R398" s="10">
        <f t="shared" si="39"/>
        <v>87.912087912087912</v>
      </c>
      <c r="S398" s="4" t="str">
        <f t="shared" si="40"/>
        <v>film &amp; video</v>
      </c>
      <c r="T398" s="4" t="str">
        <f t="shared" si="41"/>
        <v>television</v>
      </c>
    </row>
    <row r="399" spans="1:20" ht="57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7">
        <f t="shared" si="36"/>
        <v>40421.822222222218</v>
      </c>
      <c r="L399" s="7">
        <f t="shared" si="37"/>
        <v>40379.443101851852</v>
      </c>
      <c r="M399" s="4" t="b">
        <v>0</v>
      </c>
      <c r="N399" s="4">
        <v>182</v>
      </c>
      <c r="O399" s="4" t="b">
        <v>1</v>
      </c>
      <c r="P399" s="4" t="s">
        <v>8265</v>
      </c>
      <c r="Q399" s="9">
        <f t="shared" si="38"/>
        <v>1.0390027322404372</v>
      </c>
      <c r="R399" s="10">
        <f t="shared" si="39"/>
        <v>71.04038461538461</v>
      </c>
      <c r="S399" s="4" t="str">
        <f t="shared" si="40"/>
        <v>film &amp; video</v>
      </c>
      <c r="T399" s="4" t="str">
        <f t="shared" si="41"/>
        <v>television</v>
      </c>
    </row>
    <row r="400" spans="1:20" ht="42.75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7">
        <f t="shared" si="36"/>
        <v>42123.459791666661</v>
      </c>
      <c r="L400" s="7">
        <f t="shared" si="37"/>
        <v>42078.459791666661</v>
      </c>
      <c r="M400" s="4" t="b">
        <v>0</v>
      </c>
      <c r="N400" s="4">
        <v>182</v>
      </c>
      <c r="O400" s="4" t="b">
        <v>1</v>
      </c>
      <c r="P400" s="4" t="s">
        <v>8265</v>
      </c>
      <c r="Q400" s="9">
        <f t="shared" si="38"/>
        <v>1.2516</v>
      </c>
      <c r="R400" s="10">
        <f t="shared" si="39"/>
        <v>51.57692307692308</v>
      </c>
      <c r="S400" s="4" t="str">
        <f t="shared" si="40"/>
        <v>film &amp; video</v>
      </c>
      <c r="T400" s="4" t="str">
        <f t="shared" si="41"/>
        <v>television</v>
      </c>
    </row>
    <row r="401" spans="1:20" ht="42.75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7">
        <f t="shared" si="36"/>
        <v>42718.166666666664</v>
      </c>
      <c r="L401" s="7">
        <f t="shared" si="37"/>
        <v>42687.542442129627</v>
      </c>
      <c r="M401" s="4" t="b">
        <v>0</v>
      </c>
      <c r="N401" s="4">
        <v>182</v>
      </c>
      <c r="O401" s="4" t="b">
        <v>1</v>
      </c>
      <c r="P401" s="4" t="s">
        <v>8265</v>
      </c>
      <c r="Q401" s="9">
        <f t="shared" si="38"/>
        <v>1.0680499999999999</v>
      </c>
      <c r="R401" s="10">
        <f t="shared" si="39"/>
        <v>117.36813186813187</v>
      </c>
      <c r="S401" s="4" t="str">
        <f t="shared" si="40"/>
        <v>film &amp; video</v>
      </c>
      <c r="T401" s="4" t="str">
        <f t="shared" si="41"/>
        <v>television</v>
      </c>
    </row>
    <row r="402" spans="1:20" ht="42.75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7">
        <f t="shared" si="36"/>
        <v>41775.8125</v>
      </c>
      <c r="L402" s="7">
        <f t="shared" si="37"/>
        <v>41745.302627314813</v>
      </c>
      <c r="M402" s="4" t="b">
        <v>0</v>
      </c>
      <c r="N402" s="4">
        <v>182</v>
      </c>
      <c r="O402" s="4" t="b">
        <v>1</v>
      </c>
      <c r="P402" s="4" t="s">
        <v>8265</v>
      </c>
      <c r="Q402" s="9">
        <f t="shared" si="38"/>
        <v>1.1230249999999999</v>
      </c>
      <c r="R402" s="10">
        <f t="shared" si="39"/>
        <v>61.704670329670328</v>
      </c>
      <c r="S402" s="4" t="str">
        <f t="shared" si="40"/>
        <v>film &amp; video</v>
      </c>
      <c r="T402" s="4" t="str">
        <f t="shared" si="41"/>
        <v>television</v>
      </c>
    </row>
    <row r="403" spans="1:20" ht="42.75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7">
        <f t="shared" si="36"/>
        <v>40762.508912037032</v>
      </c>
      <c r="L403" s="7">
        <f t="shared" si="37"/>
        <v>40732.508912037032</v>
      </c>
      <c r="M403" s="4" t="b">
        <v>0</v>
      </c>
      <c r="N403" s="4">
        <v>182</v>
      </c>
      <c r="O403" s="4" t="b">
        <v>1</v>
      </c>
      <c r="P403" s="4" t="s">
        <v>8265</v>
      </c>
      <c r="Q403" s="9">
        <f t="shared" si="38"/>
        <v>1.0381199999999999</v>
      </c>
      <c r="R403" s="10">
        <f t="shared" si="39"/>
        <v>285.19780219780222</v>
      </c>
      <c r="S403" s="4" t="str">
        <f t="shared" si="40"/>
        <v>film &amp; video</v>
      </c>
      <c r="T403" s="4" t="str">
        <f t="shared" si="41"/>
        <v>television</v>
      </c>
    </row>
    <row r="404" spans="1:20" ht="42.75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7">
        <f t="shared" si="36"/>
        <v>42313.247881944444</v>
      </c>
      <c r="L404" s="7">
        <f t="shared" si="37"/>
        <v>42292.206215277773</v>
      </c>
      <c r="M404" s="4" t="b">
        <v>0</v>
      </c>
      <c r="N404" s="4">
        <v>182</v>
      </c>
      <c r="O404" s="4" t="b">
        <v>1</v>
      </c>
      <c r="P404" s="4" t="s">
        <v>8265</v>
      </c>
      <c r="Q404" s="9">
        <f t="shared" si="38"/>
        <v>1.4165000000000001</v>
      </c>
      <c r="R404" s="10">
        <f t="shared" si="39"/>
        <v>15.565934065934066</v>
      </c>
      <c r="S404" s="4" t="str">
        <f t="shared" si="40"/>
        <v>film &amp; video</v>
      </c>
      <c r="T404" s="4" t="str">
        <f t="shared" si="41"/>
        <v>television</v>
      </c>
    </row>
    <row r="405" spans="1:20" ht="42.75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7">
        <f t="shared" si="36"/>
        <v>40764.963888888888</v>
      </c>
      <c r="L405" s="7">
        <f t="shared" si="37"/>
        <v>40717.977326388886</v>
      </c>
      <c r="M405" s="4" t="b">
        <v>0</v>
      </c>
      <c r="N405" s="4">
        <v>182</v>
      </c>
      <c r="O405" s="4" t="b">
        <v>1</v>
      </c>
      <c r="P405" s="4" t="s">
        <v>8265</v>
      </c>
      <c r="Q405" s="9">
        <f t="shared" si="38"/>
        <v>1.0526</v>
      </c>
      <c r="R405" s="10">
        <f t="shared" si="39"/>
        <v>28.917582417582416</v>
      </c>
      <c r="S405" s="4" t="str">
        <f t="shared" si="40"/>
        <v>film &amp; video</v>
      </c>
      <c r="T405" s="4" t="str">
        <f t="shared" si="41"/>
        <v>television</v>
      </c>
    </row>
    <row r="406" spans="1:20" ht="42.75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7">
        <f t="shared" si="36"/>
        <v>41675.62777777778</v>
      </c>
      <c r="L406" s="7">
        <f t="shared" si="37"/>
        <v>41646.294699074067</v>
      </c>
      <c r="M406" s="4" t="b">
        <v>0</v>
      </c>
      <c r="N406" s="4">
        <v>182</v>
      </c>
      <c r="O406" s="4" t="b">
        <v>1</v>
      </c>
      <c r="P406" s="4" t="s">
        <v>8265</v>
      </c>
      <c r="Q406" s="9">
        <f t="shared" si="38"/>
        <v>1.0309142857142857</v>
      </c>
      <c r="R406" s="10">
        <f t="shared" si="39"/>
        <v>198.25274725274724</v>
      </c>
      <c r="S406" s="4" t="str">
        <f t="shared" si="40"/>
        <v>film &amp; video</v>
      </c>
      <c r="T406" s="4" t="str">
        <f t="shared" si="41"/>
        <v>television</v>
      </c>
    </row>
    <row r="407" spans="1:20" ht="28.5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7">
        <f t="shared" si="36"/>
        <v>41703.751608796294</v>
      </c>
      <c r="L407" s="7">
        <f t="shared" si="37"/>
        <v>41673.751608796294</v>
      </c>
      <c r="M407" s="4" t="b">
        <v>0</v>
      </c>
      <c r="N407" s="4">
        <v>182</v>
      </c>
      <c r="O407" s="4" t="b">
        <v>1</v>
      </c>
      <c r="P407" s="4" t="s">
        <v>8265</v>
      </c>
      <c r="Q407" s="9">
        <f t="shared" si="38"/>
        <v>1.0765957446808512</v>
      </c>
      <c r="R407" s="10">
        <f t="shared" si="39"/>
        <v>16.681318681318682</v>
      </c>
      <c r="S407" s="4" t="str">
        <f t="shared" si="40"/>
        <v>film &amp; video</v>
      </c>
      <c r="T407" s="4" t="str">
        <f t="shared" si="41"/>
        <v>television</v>
      </c>
    </row>
    <row r="408" spans="1:20" ht="42.75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7">
        <f t="shared" si="36"/>
        <v>40671.915972222218</v>
      </c>
      <c r="L408" s="7">
        <f t="shared" si="37"/>
        <v>40637.82913194444</v>
      </c>
      <c r="M408" s="4" t="b">
        <v>0</v>
      </c>
      <c r="N408" s="4">
        <v>182</v>
      </c>
      <c r="O408" s="4" t="b">
        <v>1</v>
      </c>
      <c r="P408" s="4" t="s">
        <v>8265</v>
      </c>
      <c r="Q408" s="9">
        <f t="shared" si="38"/>
        <v>1.0770464285714285</v>
      </c>
      <c r="R408" s="10">
        <f t="shared" si="39"/>
        <v>16.569945054945055</v>
      </c>
      <c r="S408" s="4" t="str">
        <f t="shared" si="40"/>
        <v>film &amp; video</v>
      </c>
      <c r="T408" s="4" t="str">
        <f t="shared" si="41"/>
        <v>television</v>
      </c>
    </row>
    <row r="409" spans="1:20" ht="42.75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7">
        <f t="shared" si="36"/>
        <v>40866.579282407409</v>
      </c>
      <c r="L409" s="7">
        <f t="shared" si="37"/>
        <v>40806.537615740737</v>
      </c>
      <c r="M409" s="4" t="b">
        <v>0</v>
      </c>
      <c r="N409" s="4">
        <v>182</v>
      </c>
      <c r="O409" s="4" t="b">
        <v>1</v>
      </c>
      <c r="P409" s="4" t="s">
        <v>8265</v>
      </c>
      <c r="Q409" s="9">
        <f t="shared" si="38"/>
        <v>1.0155000000000001</v>
      </c>
      <c r="R409" s="10">
        <f t="shared" si="39"/>
        <v>11.159340659340659</v>
      </c>
      <c r="S409" s="4" t="str">
        <f t="shared" si="40"/>
        <v>film &amp; video</v>
      </c>
      <c r="T409" s="4" t="str">
        <f t="shared" si="41"/>
        <v>television</v>
      </c>
    </row>
    <row r="410" spans="1:20" ht="42.75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7">
        <f t="shared" si="36"/>
        <v>41583.444328703699</v>
      </c>
      <c r="L410" s="7">
        <f t="shared" si="37"/>
        <v>41543.402662037035</v>
      </c>
      <c r="M410" s="4" t="b">
        <v>0</v>
      </c>
      <c r="N410" s="4">
        <v>182</v>
      </c>
      <c r="O410" s="4" t="b">
        <v>1</v>
      </c>
      <c r="P410" s="4" t="s">
        <v>8265</v>
      </c>
      <c r="Q410" s="9">
        <f t="shared" si="38"/>
        <v>1.0143766666666667</v>
      </c>
      <c r="R410" s="10">
        <f t="shared" si="39"/>
        <v>33.440989010989014</v>
      </c>
      <c r="S410" s="4" t="str">
        <f t="shared" si="40"/>
        <v>film &amp; video</v>
      </c>
      <c r="T410" s="4" t="str">
        <f t="shared" si="41"/>
        <v>television</v>
      </c>
    </row>
    <row r="411" spans="1:20" ht="42.75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7">
        <f t="shared" si="36"/>
        <v>42573.529444444437</v>
      </c>
      <c r="L411" s="7">
        <f t="shared" si="37"/>
        <v>42543.529444444437</v>
      </c>
      <c r="M411" s="4" t="b">
        <v>0</v>
      </c>
      <c r="N411" s="4">
        <v>182</v>
      </c>
      <c r="O411" s="4" t="b">
        <v>1</v>
      </c>
      <c r="P411" s="4" t="s">
        <v>8265</v>
      </c>
      <c r="Q411" s="9">
        <f t="shared" si="38"/>
        <v>1.3680000000000001</v>
      </c>
      <c r="R411" s="10">
        <f t="shared" si="39"/>
        <v>3.7582417582417582</v>
      </c>
      <c r="S411" s="4" t="str">
        <f t="shared" si="40"/>
        <v>film &amp; video</v>
      </c>
      <c r="T411" s="4" t="str">
        <f t="shared" si="41"/>
        <v>television</v>
      </c>
    </row>
    <row r="412" spans="1:20" ht="42.75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7">
        <f t="shared" si="36"/>
        <v>42173.648113425923</v>
      </c>
      <c r="L412" s="7">
        <f t="shared" si="37"/>
        <v>42113.648113425923</v>
      </c>
      <c r="M412" s="4" t="b">
        <v>0</v>
      </c>
      <c r="N412" s="4">
        <v>182</v>
      </c>
      <c r="O412" s="4" t="b">
        <v>1</v>
      </c>
      <c r="P412" s="4" t="s">
        <v>8265</v>
      </c>
      <c r="Q412" s="9">
        <f t="shared" si="38"/>
        <v>1.2829999999999999</v>
      </c>
      <c r="R412" s="10">
        <f t="shared" si="39"/>
        <v>7.0494505494505493</v>
      </c>
      <c r="S412" s="4" t="str">
        <f t="shared" si="40"/>
        <v>film &amp; video</v>
      </c>
      <c r="T412" s="4" t="str">
        <f t="shared" si="41"/>
        <v>television</v>
      </c>
    </row>
    <row r="413" spans="1:20" ht="42.75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7">
        <f t="shared" si="36"/>
        <v>41629.875</v>
      </c>
      <c r="L413" s="7">
        <f t="shared" si="37"/>
        <v>41597.842638888884</v>
      </c>
      <c r="M413" s="4" t="b">
        <v>0</v>
      </c>
      <c r="N413" s="4">
        <v>182</v>
      </c>
      <c r="O413" s="4" t="b">
        <v>1</v>
      </c>
      <c r="P413" s="4" t="s">
        <v>8265</v>
      </c>
      <c r="Q413" s="9">
        <f t="shared" si="38"/>
        <v>1.0105</v>
      </c>
      <c r="R413" s="10">
        <f t="shared" si="39"/>
        <v>166.56593406593407</v>
      </c>
      <c r="S413" s="4" t="str">
        <f t="shared" si="40"/>
        <v>film &amp; video</v>
      </c>
      <c r="T413" s="4" t="str">
        <f t="shared" si="41"/>
        <v>television</v>
      </c>
    </row>
    <row r="414" spans="1:20" ht="42.75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7">
        <f t="shared" si="36"/>
        <v>41115.409467592588</v>
      </c>
      <c r="L414" s="7">
        <f t="shared" si="37"/>
        <v>41099.409467592588</v>
      </c>
      <c r="M414" s="4" t="b">
        <v>0</v>
      </c>
      <c r="N414" s="4">
        <v>182</v>
      </c>
      <c r="O414" s="4" t="b">
        <v>1</v>
      </c>
      <c r="P414" s="4" t="s">
        <v>8265</v>
      </c>
      <c r="Q414" s="9">
        <f t="shared" si="38"/>
        <v>1.2684</v>
      </c>
      <c r="R414" s="10">
        <f t="shared" si="39"/>
        <v>17.423076923076923</v>
      </c>
      <c r="S414" s="4" t="str">
        <f t="shared" si="40"/>
        <v>film &amp; video</v>
      </c>
      <c r="T414" s="4" t="str">
        <f t="shared" si="41"/>
        <v>television</v>
      </c>
    </row>
    <row r="415" spans="1:20" ht="42.75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7">
        <f t="shared" si="36"/>
        <v>41109.54410879629</v>
      </c>
      <c r="L415" s="7">
        <f t="shared" si="37"/>
        <v>41079.54410879629</v>
      </c>
      <c r="M415" s="4" t="b">
        <v>0</v>
      </c>
      <c r="N415" s="4">
        <v>182</v>
      </c>
      <c r="O415" s="4" t="b">
        <v>1</v>
      </c>
      <c r="P415" s="4" t="s">
        <v>8265</v>
      </c>
      <c r="Q415" s="9">
        <f t="shared" si="38"/>
        <v>1.0508593749999999</v>
      </c>
      <c r="R415" s="10">
        <f t="shared" si="39"/>
        <v>73.906593406593402</v>
      </c>
      <c r="S415" s="4" t="str">
        <f t="shared" si="40"/>
        <v>film &amp; video</v>
      </c>
      <c r="T415" s="4" t="str">
        <f t="shared" si="41"/>
        <v>television</v>
      </c>
    </row>
    <row r="416" spans="1:20" ht="42.75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7">
        <f t="shared" si="36"/>
        <v>41558.72991898148</v>
      </c>
      <c r="L416" s="7">
        <f t="shared" si="37"/>
        <v>41528.72991898148</v>
      </c>
      <c r="M416" s="4" t="b">
        <v>0</v>
      </c>
      <c r="N416" s="4">
        <v>182</v>
      </c>
      <c r="O416" s="4" t="b">
        <v>1</v>
      </c>
      <c r="P416" s="4" t="s">
        <v>8265</v>
      </c>
      <c r="Q416" s="9">
        <f t="shared" si="38"/>
        <v>1.0285405405405406</v>
      </c>
      <c r="R416" s="10">
        <f t="shared" si="39"/>
        <v>104.54945054945055</v>
      </c>
      <c r="S416" s="4" t="str">
        <f t="shared" si="40"/>
        <v>film &amp; video</v>
      </c>
      <c r="T416" s="4" t="str">
        <f t="shared" si="41"/>
        <v>television</v>
      </c>
    </row>
    <row r="417" spans="1:20" ht="57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7">
        <f t="shared" si="36"/>
        <v>41929.166666666664</v>
      </c>
      <c r="L417" s="7">
        <f t="shared" si="37"/>
        <v>41904.518541666665</v>
      </c>
      <c r="M417" s="4" t="b">
        <v>0</v>
      </c>
      <c r="N417" s="4">
        <v>182</v>
      </c>
      <c r="O417" s="4" t="b">
        <v>1</v>
      </c>
      <c r="P417" s="4" t="s">
        <v>8265</v>
      </c>
      <c r="Q417" s="9">
        <f t="shared" si="38"/>
        <v>1.0214714285714286</v>
      </c>
      <c r="R417" s="10">
        <f t="shared" si="39"/>
        <v>7.8574725274725274</v>
      </c>
      <c r="S417" s="4" t="str">
        <f t="shared" si="40"/>
        <v>film &amp; video</v>
      </c>
      <c r="T417" s="4" t="str">
        <f t="shared" si="41"/>
        <v>television</v>
      </c>
    </row>
    <row r="418" spans="1:20" ht="42.75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7">
        <f t="shared" si="36"/>
        <v>41678.062858796293</v>
      </c>
      <c r="L418" s="7">
        <f t="shared" si="37"/>
        <v>41648.062858796293</v>
      </c>
      <c r="M418" s="4" t="b">
        <v>0</v>
      </c>
      <c r="N418" s="4">
        <v>182</v>
      </c>
      <c r="O418" s="4" t="b">
        <v>1</v>
      </c>
      <c r="P418" s="4" t="s">
        <v>8265</v>
      </c>
      <c r="Q418" s="9">
        <f t="shared" si="38"/>
        <v>1.2021700000000002</v>
      </c>
      <c r="R418" s="10">
        <f t="shared" si="39"/>
        <v>6.6053296703296711</v>
      </c>
      <c r="S418" s="4" t="str">
        <f t="shared" si="40"/>
        <v>film &amp; video</v>
      </c>
      <c r="T418" s="4" t="str">
        <f t="shared" si="41"/>
        <v>television</v>
      </c>
    </row>
    <row r="419" spans="1:20" ht="42.75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7">
        <f t="shared" si="36"/>
        <v>41371.856249999997</v>
      </c>
      <c r="L419" s="7">
        <f t="shared" si="37"/>
        <v>41360.637268518512</v>
      </c>
      <c r="M419" s="4" t="b">
        <v>0</v>
      </c>
      <c r="N419" s="4">
        <v>182</v>
      </c>
      <c r="O419" s="4" t="b">
        <v>1</v>
      </c>
      <c r="P419" s="4" t="s">
        <v>8265</v>
      </c>
      <c r="Q419" s="9">
        <f t="shared" si="38"/>
        <v>1.0024761904761905</v>
      </c>
      <c r="R419" s="10">
        <f t="shared" si="39"/>
        <v>57.835164835164832</v>
      </c>
      <c r="S419" s="4" t="str">
        <f t="shared" si="40"/>
        <v>film &amp; video</v>
      </c>
      <c r="T419" s="4" t="str">
        <f t="shared" si="41"/>
        <v>television</v>
      </c>
    </row>
    <row r="420" spans="1:20" ht="42.75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7">
        <f t="shared" si="36"/>
        <v>42207.94903935185</v>
      </c>
      <c r="L420" s="7">
        <f t="shared" si="37"/>
        <v>42177.94903935185</v>
      </c>
      <c r="M420" s="4" t="b">
        <v>0</v>
      </c>
      <c r="N420" s="4">
        <v>182</v>
      </c>
      <c r="O420" s="4" t="b">
        <v>1</v>
      </c>
      <c r="P420" s="4" t="s">
        <v>8265</v>
      </c>
      <c r="Q420" s="9">
        <f t="shared" si="38"/>
        <v>1.0063392857142857</v>
      </c>
      <c r="R420" s="10">
        <f t="shared" si="39"/>
        <v>123.85714285714286</v>
      </c>
      <c r="S420" s="4" t="str">
        <f t="shared" si="40"/>
        <v>film &amp; video</v>
      </c>
      <c r="T420" s="4" t="str">
        <f t="shared" si="41"/>
        <v>television</v>
      </c>
    </row>
    <row r="421" spans="1:20" ht="42.75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7">
        <f t="shared" si="36"/>
        <v>41454.509108796294</v>
      </c>
      <c r="L421" s="7">
        <f t="shared" si="37"/>
        <v>41394.509108796294</v>
      </c>
      <c r="M421" s="4" t="b">
        <v>0</v>
      </c>
      <c r="N421" s="4">
        <v>182</v>
      </c>
      <c r="O421" s="4" t="b">
        <v>1</v>
      </c>
      <c r="P421" s="4" t="s">
        <v>8265</v>
      </c>
      <c r="Q421" s="9">
        <f t="shared" si="38"/>
        <v>1.004375</v>
      </c>
      <c r="R421" s="10">
        <f t="shared" si="39"/>
        <v>44.14835164835165</v>
      </c>
      <c r="S421" s="4" t="str">
        <f t="shared" si="40"/>
        <v>film &amp; video</v>
      </c>
      <c r="T421" s="4" t="str">
        <f t="shared" si="41"/>
        <v>television</v>
      </c>
    </row>
    <row r="422" spans="1:20" ht="42.75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7">
        <f t="shared" si="36"/>
        <v>41711.861469907402</v>
      </c>
      <c r="L422" s="7">
        <f t="shared" si="37"/>
        <v>41681.903136574074</v>
      </c>
      <c r="M422" s="4" t="b">
        <v>0</v>
      </c>
      <c r="N422" s="4">
        <v>182</v>
      </c>
      <c r="O422" s="4" t="b">
        <v>1</v>
      </c>
      <c r="P422" s="4" t="s">
        <v>8265</v>
      </c>
      <c r="Q422" s="9">
        <f t="shared" si="38"/>
        <v>4.3939393939393936E-3</v>
      </c>
      <c r="R422" s="10">
        <f t="shared" si="39"/>
        <v>7.9670329670329665E-2</v>
      </c>
      <c r="S422" s="4" t="str">
        <f t="shared" si="40"/>
        <v>film &amp; video</v>
      </c>
      <c r="T422" s="4" t="str">
        <f t="shared" si="41"/>
        <v>television</v>
      </c>
    </row>
    <row r="423" spans="1:20" ht="42.75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7">
        <f t="shared" si="36"/>
        <v>42237.158055555548</v>
      </c>
      <c r="L423" s="7">
        <f t="shared" si="37"/>
        <v>42177.158055555548</v>
      </c>
      <c r="M423" s="4" t="b">
        <v>0</v>
      </c>
      <c r="N423" s="4">
        <v>182</v>
      </c>
      <c r="O423" s="4" t="b">
        <v>1</v>
      </c>
      <c r="P423" s="4" t="s">
        <v>8265</v>
      </c>
      <c r="Q423" s="9">
        <f t="shared" si="38"/>
        <v>2.0066666666666667E-2</v>
      </c>
      <c r="R423" s="10">
        <f t="shared" si="39"/>
        <v>1.6538461538461537</v>
      </c>
      <c r="S423" s="4" t="str">
        <f t="shared" si="40"/>
        <v>film &amp; video</v>
      </c>
      <c r="T423" s="4" t="str">
        <f t="shared" si="41"/>
        <v>television</v>
      </c>
    </row>
    <row r="424" spans="1:20" ht="42.75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7">
        <f t="shared" si="36"/>
        <v>41892.927048611113</v>
      </c>
      <c r="L424" s="7">
        <f t="shared" si="37"/>
        <v>41862.927048611113</v>
      </c>
      <c r="M424" s="4" t="b">
        <v>0</v>
      </c>
      <c r="N424" s="4">
        <v>182</v>
      </c>
      <c r="O424" s="4" t="b">
        <v>1</v>
      </c>
      <c r="P424" s="4" t="s">
        <v>8265</v>
      </c>
      <c r="Q424" s="9">
        <f t="shared" si="38"/>
        <v>1.0749999999999999E-2</v>
      </c>
      <c r="R424" s="10">
        <f t="shared" si="39"/>
        <v>2.3626373626373627</v>
      </c>
      <c r="S424" s="4" t="str">
        <f t="shared" si="40"/>
        <v>film &amp; video</v>
      </c>
      <c r="T424" s="4" t="str">
        <f t="shared" si="41"/>
        <v>television</v>
      </c>
    </row>
    <row r="425" spans="1:20" ht="42.75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7">
        <f t="shared" si="36"/>
        <v>41430.592939814815</v>
      </c>
      <c r="L425" s="7">
        <f t="shared" si="37"/>
        <v>41400.592939814815</v>
      </c>
      <c r="M425" s="4" t="b">
        <v>0</v>
      </c>
      <c r="N425" s="4">
        <v>182</v>
      </c>
      <c r="O425" s="4" t="b">
        <v>1</v>
      </c>
      <c r="P425" s="4" t="s">
        <v>8265</v>
      </c>
      <c r="Q425" s="9">
        <f t="shared" si="38"/>
        <v>7.6499999999999997E-3</v>
      </c>
      <c r="R425" s="10">
        <f t="shared" si="39"/>
        <v>0.84065934065934067</v>
      </c>
      <c r="S425" s="4" t="str">
        <f t="shared" si="40"/>
        <v>film &amp; video</v>
      </c>
      <c r="T425" s="4" t="str">
        <f t="shared" si="41"/>
        <v>television</v>
      </c>
    </row>
    <row r="426" spans="1:20" ht="42.75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7">
        <f t="shared" si="36"/>
        <v>40994.001145833332</v>
      </c>
      <c r="L426" s="7">
        <f t="shared" si="37"/>
        <v>40934.042812499996</v>
      </c>
      <c r="M426" s="4" t="b">
        <v>0</v>
      </c>
      <c r="N426" s="4">
        <v>182</v>
      </c>
      <c r="O426" s="4" t="b">
        <v>1</v>
      </c>
      <c r="P426" s="4" t="s">
        <v>8265</v>
      </c>
      <c r="Q426" s="9">
        <f t="shared" si="38"/>
        <v>6.7966666666666675E-2</v>
      </c>
      <c r="R426" s="10">
        <f t="shared" si="39"/>
        <v>1.1203296703296703</v>
      </c>
      <c r="S426" s="4" t="str">
        <f t="shared" si="40"/>
        <v>film &amp; video</v>
      </c>
      <c r="T426" s="4" t="str">
        <f t="shared" si="41"/>
        <v>television</v>
      </c>
    </row>
    <row r="427" spans="1:20" ht="42.75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7">
        <f t="shared" si="36"/>
        <v>42335.569490740738</v>
      </c>
      <c r="L427" s="7">
        <f t="shared" si="37"/>
        <v>42275.527824074066</v>
      </c>
      <c r="M427" s="4" t="b">
        <v>0</v>
      </c>
      <c r="N427" s="4">
        <v>182</v>
      </c>
      <c r="O427" s="4" t="b">
        <v>1</v>
      </c>
      <c r="P427" s="4" t="s">
        <v>8265</v>
      </c>
      <c r="Q427" s="9">
        <f t="shared" si="38"/>
        <v>1.2E-4</v>
      </c>
      <c r="R427" s="10">
        <f t="shared" si="39"/>
        <v>3.2967032967032968E-2</v>
      </c>
      <c r="S427" s="4" t="str">
        <f t="shared" si="40"/>
        <v>film &amp; video</v>
      </c>
      <c r="T427" s="4" t="str">
        <f t="shared" si="41"/>
        <v>television</v>
      </c>
    </row>
    <row r="428" spans="1:20" ht="42.75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7">
        <f t="shared" si="36"/>
        <v>42430.378634259258</v>
      </c>
      <c r="L428" s="7">
        <f t="shared" si="37"/>
        <v>42400.378634259258</v>
      </c>
      <c r="M428" s="4" t="b">
        <v>0</v>
      </c>
      <c r="N428" s="4">
        <v>182</v>
      </c>
      <c r="O428" s="4" t="b">
        <v>1</v>
      </c>
      <c r="P428" s="4" t="s">
        <v>8265</v>
      </c>
      <c r="Q428" s="9">
        <f t="shared" si="38"/>
        <v>1.3299999999999999E-2</v>
      </c>
      <c r="R428" s="10">
        <f t="shared" si="39"/>
        <v>0.73076923076923073</v>
      </c>
      <c r="S428" s="4" t="str">
        <f t="shared" si="40"/>
        <v>film &amp; video</v>
      </c>
      <c r="T428" s="4" t="str">
        <f t="shared" si="41"/>
        <v>television</v>
      </c>
    </row>
    <row r="429" spans="1:20" ht="42.75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7">
        <f t="shared" si="36"/>
        <v>42299.457638888889</v>
      </c>
      <c r="L429" s="7">
        <f t="shared" si="37"/>
        <v>42285.575694444444</v>
      </c>
      <c r="M429" s="4" t="b">
        <v>0</v>
      </c>
      <c r="N429" s="4">
        <v>182</v>
      </c>
      <c r="O429" s="4" t="b">
        <v>1</v>
      </c>
      <c r="P429" s="4" t="s">
        <v>8265</v>
      </c>
      <c r="Q429" s="9">
        <f t="shared" si="38"/>
        <v>0</v>
      </c>
      <c r="R429" s="10">
        <f t="shared" si="39"/>
        <v>0</v>
      </c>
      <c r="S429" s="4" t="str">
        <f t="shared" si="40"/>
        <v>film &amp; video</v>
      </c>
      <c r="T429" s="4" t="str">
        <f t="shared" si="41"/>
        <v>television</v>
      </c>
    </row>
    <row r="430" spans="1:20" ht="28.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7">
        <f t="shared" si="36"/>
        <v>41806.583333333328</v>
      </c>
      <c r="L430" s="7">
        <f t="shared" si="37"/>
        <v>41778.433391203704</v>
      </c>
      <c r="M430" s="4" t="b">
        <v>0</v>
      </c>
      <c r="N430" s="4">
        <v>182</v>
      </c>
      <c r="O430" s="4" t="b">
        <v>1</v>
      </c>
      <c r="P430" s="4" t="s">
        <v>8265</v>
      </c>
      <c r="Q430" s="9">
        <f t="shared" si="38"/>
        <v>5.6333333333333332E-2</v>
      </c>
      <c r="R430" s="10">
        <f t="shared" si="39"/>
        <v>3.7142857142857144</v>
      </c>
      <c r="S430" s="4" t="str">
        <f t="shared" si="40"/>
        <v>film &amp; video</v>
      </c>
      <c r="T430" s="4" t="str">
        <f t="shared" si="41"/>
        <v>television</v>
      </c>
    </row>
    <row r="431" spans="1:20" ht="57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7">
        <f t="shared" si="36"/>
        <v>40143.874305555553</v>
      </c>
      <c r="L431" s="7">
        <f t="shared" si="37"/>
        <v>40070.568078703705</v>
      </c>
      <c r="M431" s="4" t="b">
        <v>0</v>
      </c>
      <c r="N431" s="4">
        <v>182</v>
      </c>
      <c r="O431" s="4" t="b">
        <v>1</v>
      </c>
      <c r="P431" s="4" t="s">
        <v>8265</v>
      </c>
      <c r="Q431" s="9">
        <f t="shared" si="38"/>
        <v>0</v>
      </c>
      <c r="R431" s="10">
        <f t="shared" si="39"/>
        <v>0</v>
      </c>
      <c r="S431" s="4" t="str">
        <f t="shared" si="40"/>
        <v>film &amp; video</v>
      </c>
      <c r="T431" s="4" t="str">
        <f t="shared" si="41"/>
        <v>television</v>
      </c>
    </row>
    <row r="432" spans="1:20" ht="42.75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7">
        <f t="shared" si="36"/>
        <v>41527.773923611108</v>
      </c>
      <c r="L432" s="7">
        <f t="shared" si="37"/>
        <v>41512.773923611108</v>
      </c>
      <c r="M432" s="4" t="b">
        <v>0</v>
      </c>
      <c r="N432" s="4">
        <v>182</v>
      </c>
      <c r="O432" s="4" t="b">
        <v>1</v>
      </c>
      <c r="P432" s="4" t="s">
        <v>8265</v>
      </c>
      <c r="Q432" s="9">
        <f t="shared" si="38"/>
        <v>2.4E-2</v>
      </c>
      <c r="R432" s="10">
        <f t="shared" si="39"/>
        <v>0.13186813186813187</v>
      </c>
      <c r="S432" s="4" t="str">
        <f t="shared" si="40"/>
        <v>film &amp; video</v>
      </c>
      <c r="T432" s="4" t="str">
        <f t="shared" si="41"/>
        <v>television</v>
      </c>
    </row>
    <row r="433" spans="1:20" ht="42.75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7">
        <f t="shared" si="36"/>
        <v>42556.537997685184</v>
      </c>
      <c r="L433" s="7">
        <f t="shared" si="37"/>
        <v>42526.537997685184</v>
      </c>
      <c r="M433" s="4" t="b">
        <v>0</v>
      </c>
      <c r="N433" s="4">
        <v>182</v>
      </c>
      <c r="O433" s="4" t="b">
        <v>1</v>
      </c>
      <c r="P433" s="4" t="s">
        <v>8265</v>
      </c>
      <c r="Q433" s="9">
        <f t="shared" si="38"/>
        <v>0.13833333333333334</v>
      </c>
      <c r="R433" s="10">
        <f t="shared" si="39"/>
        <v>2.2802197802197801</v>
      </c>
      <c r="S433" s="4" t="str">
        <f t="shared" si="40"/>
        <v>film &amp; video</v>
      </c>
      <c r="T433" s="4" t="str">
        <f t="shared" si="41"/>
        <v>television</v>
      </c>
    </row>
    <row r="434" spans="1:20" ht="42.75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7">
        <f t="shared" si="36"/>
        <v>42298.39329861111</v>
      </c>
      <c r="L434" s="7">
        <f t="shared" si="37"/>
        <v>42238.39329861111</v>
      </c>
      <c r="M434" s="4" t="b">
        <v>0</v>
      </c>
      <c r="N434" s="4">
        <v>182</v>
      </c>
      <c r="O434" s="4" t="b">
        <v>1</v>
      </c>
      <c r="P434" s="4" t="s">
        <v>8265</v>
      </c>
      <c r="Q434" s="9">
        <f t="shared" si="38"/>
        <v>9.5000000000000001E-2</v>
      </c>
      <c r="R434" s="10">
        <f t="shared" si="39"/>
        <v>3.1318681318681318</v>
      </c>
      <c r="S434" s="4" t="str">
        <f t="shared" si="40"/>
        <v>film &amp; video</v>
      </c>
      <c r="T434" s="4" t="str">
        <f t="shared" si="41"/>
        <v>television</v>
      </c>
    </row>
    <row r="435" spans="1:20" ht="57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7">
        <f t="shared" si="36"/>
        <v>42288.296550925923</v>
      </c>
      <c r="L435" s="7">
        <f t="shared" si="37"/>
        <v>42228.296550925923</v>
      </c>
      <c r="M435" s="4" t="b">
        <v>0</v>
      </c>
      <c r="N435" s="4">
        <v>182</v>
      </c>
      <c r="O435" s="4" t="b">
        <v>1</v>
      </c>
      <c r="P435" s="4" t="s">
        <v>8265</v>
      </c>
      <c r="Q435" s="9">
        <f t="shared" si="38"/>
        <v>0</v>
      </c>
      <c r="R435" s="10">
        <f t="shared" si="39"/>
        <v>0</v>
      </c>
      <c r="S435" s="4" t="str">
        <f t="shared" si="40"/>
        <v>film &amp; video</v>
      </c>
      <c r="T435" s="4" t="str">
        <f t="shared" si="41"/>
        <v>television</v>
      </c>
    </row>
    <row r="436" spans="1:20" ht="42.75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7">
        <f t="shared" si="36"/>
        <v>41609.542847222219</v>
      </c>
      <c r="L436" s="7">
        <f t="shared" si="37"/>
        <v>41576.501180555555</v>
      </c>
      <c r="M436" s="4" t="b">
        <v>0</v>
      </c>
      <c r="N436" s="4">
        <v>182</v>
      </c>
      <c r="O436" s="4" t="b">
        <v>1</v>
      </c>
      <c r="P436" s="4" t="s">
        <v>8265</v>
      </c>
      <c r="Q436" s="9">
        <f t="shared" si="38"/>
        <v>0.05</v>
      </c>
      <c r="R436" s="10">
        <f t="shared" si="39"/>
        <v>0.68681318681318682</v>
      </c>
      <c r="S436" s="4" t="str">
        <f t="shared" si="40"/>
        <v>film &amp; video</v>
      </c>
      <c r="T436" s="4" t="str">
        <f t="shared" si="41"/>
        <v>television</v>
      </c>
    </row>
    <row r="437" spans="1:20" ht="42.75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7">
        <f t="shared" si="36"/>
        <v>41530.414120370369</v>
      </c>
      <c r="L437" s="7">
        <f t="shared" si="37"/>
        <v>41500.414120370369</v>
      </c>
      <c r="M437" s="4" t="b">
        <v>0</v>
      </c>
      <c r="N437" s="4">
        <v>182</v>
      </c>
      <c r="O437" s="4" t="b">
        <v>1</v>
      </c>
      <c r="P437" s="4" t="s">
        <v>8265</v>
      </c>
      <c r="Q437" s="9">
        <f t="shared" si="38"/>
        <v>2.7272727272727273E-5</v>
      </c>
      <c r="R437" s="10">
        <f t="shared" si="39"/>
        <v>1.6483516483516484E-2</v>
      </c>
      <c r="S437" s="4" t="str">
        <f t="shared" si="40"/>
        <v>film &amp; video</v>
      </c>
      <c r="T437" s="4" t="str">
        <f t="shared" si="41"/>
        <v>television</v>
      </c>
    </row>
    <row r="438" spans="1:20" ht="42.75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7">
        <f t="shared" si="36"/>
        <v>41486.029085648144</v>
      </c>
      <c r="L438" s="7">
        <f t="shared" si="37"/>
        <v>41456.029085648144</v>
      </c>
      <c r="M438" s="4" t="b">
        <v>0</v>
      </c>
      <c r="N438" s="4">
        <v>182</v>
      </c>
      <c r="O438" s="4" t="b">
        <v>1</v>
      </c>
      <c r="P438" s="4" t="s">
        <v>8265</v>
      </c>
      <c r="Q438" s="9">
        <f t="shared" si="38"/>
        <v>0</v>
      </c>
      <c r="R438" s="10">
        <f t="shared" si="39"/>
        <v>0</v>
      </c>
      <c r="S438" s="4" t="str">
        <f t="shared" si="40"/>
        <v>film &amp; video</v>
      </c>
      <c r="T438" s="4" t="str">
        <f t="shared" si="41"/>
        <v>television</v>
      </c>
    </row>
    <row r="439" spans="1:20" ht="42.75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7">
        <f t="shared" si="36"/>
        <v>42650.985254629624</v>
      </c>
      <c r="L439" s="7">
        <f t="shared" si="37"/>
        <v>42590.985254629624</v>
      </c>
      <c r="M439" s="4" t="b">
        <v>0</v>
      </c>
      <c r="N439" s="4">
        <v>182</v>
      </c>
      <c r="O439" s="4" t="b">
        <v>1</v>
      </c>
      <c r="P439" s="4" t="s">
        <v>8265</v>
      </c>
      <c r="Q439" s="9">
        <f t="shared" si="38"/>
        <v>0</v>
      </c>
      <c r="R439" s="10">
        <f t="shared" si="39"/>
        <v>0</v>
      </c>
      <c r="S439" s="4" t="str">
        <f t="shared" si="40"/>
        <v>film &amp; video</v>
      </c>
      <c r="T439" s="4" t="str">
        <f t="shared" si="41"/>
        <v>television</v>
      </c>
    </row>
    <row r="440" spans="1:20" ht="42.75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7">
        <f t="shared" si="36"/>
        <v>42325.969421296293</v>
      </c>
      <c r="L440" s="7">
        <f t="shared" si="37"/>
        <v>42295.927754629629</v>
      </c>
      <c r="M440" s="4" t="b">
        <v>0</v>
      </c>
      <c r="N440" s="4">
        <v>182</v>
      </c>
      <c r="O440" s="4" t="b">
        <v>1</v>
      </c>
      <c r="P440" s="4" t="s">
        <v>8265</v>
      </c>
      <c r="Q440" s="9">
        <f t="shared" si="38"/>
        <v>9.3799999999999994E-2</v>
      </c>
      <c r="R440" s="10">
        <f t="shared" si="39"/>
        <v>10.307692307692308</v>
      </c>
      <c r="S440" s="4" t="str">
        <f t="shared" si="40"/>
        <v>film &amp; video</v>
      </c>
      <c r="T440" s="4" t="str">
        <f t="shared" si="41"/>
        <v>television</v>
      </c>
    </row>
    <row r="441" spans="1:20" ht="42.75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7">
        <f t="shared" si="36"/>
        <v>41929.428449074076</v>
      </c>
      <c r="L441" s="7">
        <f t="shared" si="37"/>
        <v>41919.428449074076</v>
      </c>
      <c r="M441" s="4" t="b">
        <v>0</v>
      </c>
      <c r="N441" s="4">
        <v>182</v>
      </c>
      <c r="O441" s="4" t="b">
        <v>1</v>
      </c>
      <c r="P441" s="4" t="s">
        <v>8265</v>
      </c>
      <c r="Q441" s="9">
        <f t="shared" si="38"/>
        <v>0</v>
      </c>
      <c r="R441" s="10">
        <f t="shared" si="39"/>
        <v>0</v>
      </c>
      <c r="S441" s="4" t="str">
        <f t="shared" si="40"/>
        <v>film &amp; video</v>
      </c>
      <c r="T441" s="4" t="str">
        <f t="shared" si="41"/>
        <v>television</v>
      </c>
    </row>
    <row r="442" spans="1:20" ht="42.7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7">
        <f t="shared" si="36"/>
        <v>42453.610567129632</v>
      </c>
      <c r="L442" s="7">
        <f t="shared" si="37"/>
        <v>42423.652233796289</v>
      </c>
      <c r="M442" s="4" t="b">
        <v>0</v>
      </c>
      <c r="N442" s="4">
        <v>182</v>
      </c>
      <c r="O442" s="4" t="b">
        <v>1</v>
      </c>
      <c r="P442" s="4" t="s">
        <v>8265</v>
      </c>
      <c r="Q442" s="9">
        <f t="shared" si="38"/>
        <v>1E-3</v>
      </c>
      <c r="R442" s="10">
        <f t="shared" si="39"/>
        <v>2.7472527472527472E-2</v>
      </c>
      <c r="S442" s="4" t="str">
        <f t="shared" si="40"/>
        <v>film &amp; video</v>
      </c>
      <c r="T442" s="4" t="str">
        <f t="shared" si="41"/>
        <v>television</v>
      </c>
    </row>
    <row r="443" spans="1:20" ht="42.75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7">
        <f t="shared" si="36"/>
        <v>41580.460601851846</v>
      </c>
      <c r="L443" s="7">
        <f t="shared" si="37"/>
        <v>41550.460601851846</v>
      </c>
      <c r="M443" s="4" t="b">
        <v>0</v>
      </c>
      <c r="N443" s="4">
        <v>182</v>
      </c>
      <c r="O443" s="4" t="b">
        <v>1</v>
      </c>
      <c r="P443" s="4" t="s">
        <v>8265</v>
      </c>
      <c r="Q443" s="9">
        <f t="shared" si="38"/>
        <v>0</v>
      </c>
      <c r="R443" s="10">
        <f t="shared" si="39"/>
        <v>0</v>
      </c>
      <c r="S443" s="4" t="str">
        <f t="shared" si="40"/>
        <v>film &amp; video</v>
      </c>
      <c r="T443" s="4" t="str">
        <f t="shared" si="41"/>
        <v>television</v>
      </c>
    </row>
    <row r="444" spans="1:20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7">
        <f t="shared" si="36"/>
        <v>42054.555358796293</v>
      </c>
      <c r="L444" s="7">
        <f t="shared" si="37"/>
        <v>42024.555358796293</v>
      </c>
      <c r="M444" s="4" t="b">
        <v>0</v>
      </c>
      <c r="N444" s="4">
        <v>182</v>
      </c>
      <c r="O444" s="4" t="b">
        <v>1</v>
      </c>
      <c r="P444" s="4" t="s">
        <v>8265</v>
      </c>
      <c r="Q444" s="9">
        <f t="shared" si="38"/>
        <v>0.39358823529411763</v>
      </c>
      <c r="R444" s="10">
        <f t="shared" si="39"/>
        <v>36.763736263736263</v>
      </c>
      <c r="S444" s="4" t="str">
        <f t="shared" si="40"/>
        <v>film &amp; video</v>
      </c>
      <c r="T444" s="4" t="str">
        <f t="shared" si="41"/>
        <v>television</v>
      </c>
    </row>
    <row r="445" spans="1:20" ht="42.75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7">
        <f t="shared" si="36"/>
        <v>41679.681724537033</v>
      </c>
      <c r="L445" s="7">
        <f t="shared" si="37"/>
        <v>41649.681724537033</v>
      </c>
      <c r="M445" s="4" t="b">
        <v>0</v>
      </c>
      <c r="N445" s="4">
        <v>182</v>
      </c>
      <c r="O445" s="4" t="b">
        <v>1</v>
      </c>
      <c r="P445" s="4" t="s">
        <v>8265</v>
      </c>
      <c r="Q445" s="9">
        <f t="shared" si="38"/>
        <v>1E-3</v>
      </c>
      <c r="R445" s="10">
        <f t="shared" si="39"/>
        <v>5.4945054945054944E-2</v>
      </c>
      <c r="S445" s="4" t="str">
        <f t="shared" si="40"/>
        <v>film &amp; video</v>
      </c>
      <c r="T445" s="4" t="str">
        <f t="shared" si="41"/>
        <v>television</v>
      </c>
    </row>
    <row r="446" spans="1:20" ht="42.7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7">
        <f t="shared" si="36"/>
        <v>40954.57362268518</v>
      </c>
      <c r="L446" s="7">
        <f t="shared" si="37"/>
        <v>40894.57362268518</v>
      </c>
      <c r="M446" s="4" t="b">
        <v>0</v>
      </c>
      <c r="N446" s="4">
        <v>182</v>
      </c>
      <c r="O446" s="4" t="b">
        <v>1</v>
      </c>
      <c r="P446" s="4" t="s">
        <v>8265</v>
      </c>
      <c r="Q446" s="9">
        <f t="shared" si="38"/>
        <v>0.05</v>
      </c>
      <c r="R446" s="10">
        <f t="shared" si="39"/>
        <v>0.27472527472527475</v>
      </c>
      <c r="S446" s="4" t="str">
        <f t="shared" si="40"/>
        <v>film &amp; video</v>
      </c>
      <c r="T446" s="4" t="str">
        <f t="shared" si="41"/>
        <v>television</v>
      </c>
    </row>
    <row r="447" spans="1:20" ht="42.75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7">
        <f t="shared" si="36"/>
        <v>42145.002025462956</v>
      </c>
      <c r="L447" s="7">
        <f t="shared" si="37"/>
        <v>42130.002025462956</v>
      </c>
      <c r="M447" s="4" t="b">
        <v>0</v>
      </c>
      <c r="N447" s="4">
        <v>182</v>
      </c>
      <c r="O447" s="4" t="b">
        <v>1</v>
      </c>
      <c r="P447" s="4" t="s">
        <v>8265</v>
      </c>
      <c r="Q447" s="9">
        <f t="shared" si="38"/>
        <v>3.3333333333333335E-5</v>
      </c>
      <c r="R447" s="10">
        <f t="shared" si="39"/>
        <v>1.098901098901099E-2</v>
      </c>
      <c r="S447" s="4" t="str">
        <f t="shared" si="40"/>
        <v>film &amp; video</v>
      </c>
      <c r="T447" s="4" t="str">
        <f t="shared" si="41"/>
        <v>television</v>
      </c>
    </row>
    <row r="448" spans="1:20" ht="42.75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7">
        <f t="shared" si="36"/>
        <v>42066.750231481477</v>
      </c>
      <c r="L448" s="7">
        <f t="shared" si="37"/>
        <v>42036.750231481477</v>
      </c>
      <c r="M448" s="4" t="b">
        <v>0</v>
      </c>
      <c r="N448" s="4">
        <v>182</v>
      </c>
      <c r="O448" s="4" t="b">
        <v>1</v>
      </c>
      <c r="P448" s="4" t="s">
        <v>8265</v>
      </c>
      <c r="Q448" s="9">
        <f t="shared" si="38"/>
        <v>7.2952380952380949E-2</v>
      </c>
      <c r="R448" s="10">
        <f t="shared" si="39"/>
        <v>4.2087912087912089</v>
      </c>
      <c r="S448" s="4" t="str">
        <f t="shared" si="40"/>
        <v>film &amp; video</v>
      </c>
      <c r="T448" s="4" t="str">
        <f t="shared" si="41"/>
        <v>television</v>
      </c>
    </row>
    <row r="449" spans="1:20" ht="42.75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7">
        <f t="shared" si="36"/>
        <v>41356.180127314808</v>
      </c>
      <c r="L449" s="7">
        <f t="shared" si="37"/>
        <v>41331.22179398148</v>
      </c>
      <c r="M449" s="4" t="b">
        <v>0</v>
      </c>
      <c r="N449" s="4">
        <v>182</v>
      </c>
      <c r="O449" s="4" t="b">
        <v>1</v>
      </c>
      <c r="P449" s="4" t="s">
        <v>8265</v>
      </c>
      <c r="Q449" s="9">
        <f t="shared" si="38"/>
        <v>1.6666666666666666E-4</v>
      </c>
      <c r="R449" s="10">
        <f t="shared" si="39"/>
        <v>2.7472527472527472E-2</v>
      </c>
      <c r="S449" s="4" t="str">
        <f t="shared" si="40"/>
        <v>film &amp; video</v>
      </c>
      <c r="T449" s="4" t="str">
        <f t="shared" si="41"/>
        <v>television</v>
      </c>
    </row>
    <row r="450" spans="1:20" ht="42.75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7">
        <f t="shared" si="36"/>
        <v>41773.424710648142</v>
      </c>
      <c r="L450" s="7">
        <f t="shared" si="37"/>
        <v>41753.424710648142</v>
      </c>
      <c r="M450" s="4" t="b">
        <v>0</v>
      </c>
      <c r="N450" s="4">
        <v>182</v>
      </c>
      <c r="O450" s="4" t="b">
        <v>1</v>
      </c>
      <c r="P450" s="4" t="s">
        <v>8265</v>
      </c>
      <c r="Q450" s="9">
        <f t="shared" si="38"/>
        <v>3.2804E-2</v>
      </c>
      <c r="R450" s="10">
        <f t="shared" si="39"/>
        <v>0.45060439560439564</v>
      </c>
      <c r="S450" s="4" t="str">
        <f t="shared" si="40"/>
        <v>film &amp; video</v>
      </c>
      <c r="T450" s="4" t="str">
        <f t="shared" si="41"/>
        <v>television</v>
      </c>
    </row>
    <row r="451" spans="1:20" ht="42.75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7">
        <f t="shared" ref="K451:K514" si="42">(I451/86400)+25569+(-8/24)</f>
        <v>41564.234780092593</v>
      </c>
      <c r="L451" s="7">
        <f t="shared" ref="L451:L514" si="43">(J451/86400)+25569+(-8/24)</f>
        <v>41534.234780092593</v>
      </c>
      <c r="M451" s="4" t="b">
        <v>0</v>
      </c>
      <c r="N451" s="4">
        <v>182</v>
      </c>
      <c r="O451" s="4" t="b">
        <v>1</v>
      </c>
      <c r="P451" s="4" t="s">
        <v>8265</v>
      </c>
      <c r="Q451" s="9">
        <f t="shared" ref="Q451:Q514" si="44">E451/D451</f>
        <v>2.2499999999999999E-2</v>
      </c>
      <c r="R451" s="10">
        <f t="shared" ref="R451:R514" si="45">IFERROR(E451/N451, "Zero Backers")</f>
        <v>0.24725274725274726</v>
      </c>
      <c r="S451" s="4" t="str">
        <f t="shared" ref="S451:S514" si="46">LEFT(P451,FIND("/",P451)-1)</f>
        <v>film &amp; video</v>
      </c>
      <c r="T451" s="4" t="str">
        <f t="shared" ref="T451:T514" si="47">RIGHT(P451,LEN(P451)-FIND("/",P451))</f>
        <v>television</v>
      </c>
    </row>
    <row r="452" spans="1:20" ht="42.75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7">
        <f t="shared" si="42"/>
        <v>41684.61342592592</v>
      </c>
      <c r="L452" s="7">
        <f t="shared" si="43"/>
        <v>41654.61342592592</v>
      </c>
      <c r="M452" s="4" t="b">
        <v>0</v>
      </c>
      <c r="N452" s="4">
        <v>182</v>
      </c>
      <c r="O452" s="4" t="b">
        <v>1</v>
      </c>
      <c r="P452" s="4" t="s">
        <v>8265</v>
      </c>
      <c r="Q452" s="9">
        <f t="shared" si="44"/>
        <v>7.92E-3</v>
      </c>
      <c r="R452" s="10">
        <f t="shared" si="45"/>
        <v>2.1758241758241756</v>
      </c>
      <c r="S452" s="4" t="str">
        <f t="shared" si="46"/>
        <v>film &amp; video</v>
      </c>
      <c r="T452" s="4" t="str">
        <f t="shared" si="47"/>
        <v>television</v>
      </c>
    </row>
    <row r="453" spans="1:20" ht="42.75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7">
        <f t="shared" si="42"/>
        <v>41664.381840277776</v>
      </c>
      <c r="L453" s="7">
        <f t="shared" si="43"/>
        <v>41634.381840277776</v>
      </c>
      <c r="M453" s="4" t="b">
        <v>0</v>
      </c>
      <c r="N453" s="4">
        <v>182</v>
      </c>
      <c r="O453" s="4" t="b">
        <v>1</v>
      </c>
      <c r="P453" s="4" t="s">
        <v>8265</v>
      </c>
      <c r="Q453" s="9">
        <f t="shared" si="44"/>
        <v>0</v>
      </c>
      <c r="R453" s="10">
        <f t="shared" si="45"/>
        <v>0</v>
      </c>
      <c r="S453" s="4" t="str">
        <f t="shared" si="46"/>
        <v>film &amp; video</v>
      </c>
      <c r="T453" s="4" t="str">
        <f t="shared" si="47"/>
        <v>television</v>
      </c>
    </row>
    <row r="454" spans="1:20" ht="28.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7">
        <f t="shared" si="42"/>
        <v>42137.37054398148</v>
      </c>
      <c r="L454" s="7">
        <f t="shared" si="43"/>
        <v>42107.37054398148</v>
      </c>
      <c r="M454" s="4" t="b">
        <v>0</v>
      </c>
      <c r="N454" s="4">
        <v>182</v>
      </c>
      <c r="O454" s="4" t="b">
        <v>1</v>
      </c>
      <c r="P454" s="4" t="s">
        <v>8265</v>
      </c>
      <c r="Q454" s="9">
        <f t="shared" si="44"/>
        <v>0.64</v>
      </c>
      <c r="R454" s="10">
        <f t="shared" si="45"/>
        <v>2.6373626373626373</v>
      </c>
      <c r="S454" s="4" t="str">
        <f t="shared" si="46"/>
        <v>film &amp; video</v>
      </c>
      <c r="T454" s="4" t="str">
        <f t="shared" si="47"/>
        <v>television</v>
      </c>
    </row>
    <row r="455" spans="1:20" ht="42.75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7">
        <f t="shared" si="42"/>
        <v>42054.491655092592</v>
      </c>
      <c r="L455" s="7">
        <f t="shared" si="43"/>
        <v>42038.491655092592</v>
      </c>
      <c r="M455" s="4" t="b">
        <v>0</v>
      </c>
      <c r="N455" s="4">
        <v>182</v>
      </c>
      <c r="O455" s="4" t="b">
        <v>1</v>
      </c>
      <c r="P455" s="4" t="s">
        <v>8265</v>
      </c>
      <c r="Q455" s="9">
        <f t="shared" si="44"/>
        <v>2.740447957839262E-4</v>
      </c>
      <c r="R455" s="10">
        <f t="shared" si="45"/>
        <v>0.14285714285714285</v>
      </c>
      <c r="S455" s="4" t="str">
        <f t="shared" si="46"/>
        <v>film &amp; video</v>
      </c>
      <c r="T455" s="4" t="str">
        <f t="shared" si="47"/>
        <v>television</v>
      </c>
    </row>
    <row r="456" spans="1:20" ht="42.75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7">
        <f t="shared" si="42"/>
        <v>41969.218055555553</v>
      </c>
      <c r="L456" s="7">
        <f t="shared" si="43"/>
        <v>41938.383923611109</v>
      </c>
      <c r="M456" s="4" t="b">
        <v>0</v>
      </c>
      <c r="N456" s="4">
        <v>182</v>
      </c>
      <c r="O456" s="4" t="b">
        <v>1</v>
      </c>
      <c r="P456" s="4" t="s">
        <v>8265</v>
      </c>
      <c r="Q456" s="9">
        <f t="shared" si="44"/>
        <v>8.2000000000000007E-3</v>
      </c>
      <c r="R456" s="10">
        <f t="shared" si="45"/>
        <v>0.45054945054945056</v>
      </c>
      <c r="S456" s="4" t="str">
        <f t="shared" si="46"/>
        <v>film &amp; video</v>
      </c>
      <c r="T456" s="4" t="str">
        <f t="shared" si="47"/>
        <v>television</v>
      </c>
    </row>
    <row r="457" spans="1:20" ht="42.75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7">
        <f t="shared" si="42"/>
        <v>41015.688194444439</v>
      </c>
      <c r="L457" s="7">
        <f t="shared" si="43"/>
        <v>40970.669236111113</v>
      </c>
      <c r="M457" s="4" t="b">
        <v>0</v>
      </c>
      <c r="N457" s="4">
        <v>182</v>
      </c>
      <c r="O457" s="4" t="b">
        <v>1</v>
      </c>
      <c r="P457" s="4" t="s">
        <v>8265</v>
      </c>
      <c r="Q457" s="9">
        <f t="shared" si="44"/>
        <v>6.9230769230769226E-4</v>
      </c>
      <c r="R457" s="10">
        <f t="shared" si="45"/>
        <v>0.24725274725274726</v>
      </c>
      <c r="S457" s="4" t="str">
        <f t="shared" si="46"/>
        <v>film &amp; video</v>
      </c>
      <c r="T457" s="4" t="str">
        <f t="shared" si="47"/>
        <v>television</v>
      </c>
    </row>
    <row r="458" spans="1:20" ht="42.75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7">
        <f t="shared" si="42"/>
        <v>41568.832638888889</v>
      </c>
      <c r="L458" s="7">
        <f t="shared" si="43"/>
        <v>41547.361122685186</v>
      </c>
      <c r="M458" s="4" t="b">
        <v>0</v>
      </c>
      <c r="N458" s="4">
        <v>182</v>
      </c>
      <c r="O458" s="4" t="b">
        <v>1</v>
      </c>
      <c r="P458" s="4" t="s">
        <v>8265</v>
      </c>
      <c r="Q458" s="9">
        <f t="shared" si="44"/>
        <v>6.8631863186318634E-3</v>
      </c>
      <c r="R458" s="10">
        <f t="shared" si="45"/>
        <v>0.33516483516483514</v>
      </c>
      <c r="S458" s="4" t="str">
        <f t="shared" si="46"/>
        <v>film &amp; video</v>
      </c>
      <c r="T458" s="4" t="str">
        <f t="shared" si="47"/>
        <v>television</v>
      </c>
    </row>
    <row r="459" spans="1:20" ht="42.75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7">
        <f t="shared" si="42"/>
        <v>41867.434166666666</v>
      </c>
      <c r="L459" s="7">
        <f t="shared" si="43"/>
        <v>41837.434166666666</v>
      </c>
      <c r="M459" s="4" t="b">
        <v>0</v>
      </c>
      <c r="N459" s="4">
        <v>182</v>
      </c>
      <c r="O459" s="4" t="b">
        <v>1</v>
      </c>
      <c r="P459" s="4" t="s">
        <v>8265</v>
      </c>
      <c r="Q459" s="9">
        <f t="shared" si="44"/>
        <v>0</v>
      </c>
      <c r="R459" s="10">
        <f t="shared" si="45"/>
        <v>0</v>
      </c>
      <c r="S459" s="4" t="str">
        <f t="shared" si="46"/>
        <v>film &amp; video</v>
      </c>
      <c r="T459" s="4" t="str">
        <f t="shared" si="47"/>
        <v>television</v>
      </c>
    </row>
    <row r="460" spans="1:20" ht="42.75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7">
        <f t="shared" si="42"/>
        <v>41408.366435185184</v>
      </c>
      <c r="L460" s="7">
        <f t="shared" si="43"/>
        <v>41378.366435185184</v>
      </c>
      <c r="M460" s="4" t="b">
        <v>0</v>
      </c>
      <c r="N460" s="4">
        <v>182</v>
      </c>
      <c r="O460" s="4" t="b">
        <v>1</v>
      </c>
      <c r="P460" s="4" t="s">
        <v>8265</v>
      </c>
      <c r="Q460" s="9">
        <f t="shared" si="44"/>
        <v>8.2100000000000006E-2</v>
      </c>
      <c r="R460" s="10">
        <f t="shared" si="45"/>
        <v>4.5109890109890109</v>
      </c>
      <c r="S460" s="4" t="str">
        <f t="shared" si="46"/>
        <v>film &amp; video</v>
      </c>
      <c r="T460" s="4" t="str">
        <f t="shared" si="47"/>
        <v>television</v>
      </c>
    </row>
    <row r="461" spans="1:20" ht="42.75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7">
        <f t="shared" si="42"/>
        <v>40860.348692129628</v>
      </c>
      <c r="L461" s="7">
        <f t="shared" si="43"/>
        <v>40800.307025462964</v>
      </c>
      <c r="M461" s="4" t="b">
        <v>0</v>
      </c>
      <c r="N461" s="4">
        <v>182</v>
      </c>
      <c r="O461" s="4" t="b">
        <v>1</v>
      </c>
      <c r="P461" s="4" t="s">
        <v>8265</v>
      </c>
      <c r="Q461" s="9">
        <f t="shared" si="44"/>
        <v>6.4102564102564103E-4</v>
      </c>
      <c r="R461" s="10">
        <f t="shared" si="45"/>
        <v>0.13736263736263737</v>
      </c>
      <c r="S461" s="4" t="str">
        <f t="shared" si="46"/>
        <v>film &amp; video</v>
      </c>
      <c r="T461" s="4" t="str">
        <f t="shared" si="47"/>
        <v>television</v>
      </c>
    </row>
    <row r="462" spans="1:20" ht="28.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7">
        <f t="shared" si="42"/>
        <v>41790.833333333328</v>
      </c>
      <c r="L462" s="7">
        <f t="shared" si="43"/>
        <v>41759.209201388883</v>
      </c>
      <c r="M462" s="4" t="b">
        <v>0</v>
      </c>
      <c r="N462" s="4">
        <v>182</v>
      </c>
      <c r="O462" s="4" t="b">
        <v>1</v>
      </c>
      <c r="P462" s="4" t="s">
        <v>8265</v>
      </c>
      <c r="Q462" s="9">
        <f t="shared" si="44"/>
        <v>2.9411764705882353E-3</v>
      </c>
      <c r="R462" s="10">
        <f t="shared" si="45"/>
        <v>0.13736263736263737</v>
      </c>
      <c r="S462" s="4" t="str">
        <f t="shared" si="46"/>
        <v>film &amp; video</v>
      </c>
      <c r="T462" s="4" t="str">
        <f t="shared" si="47"/>
        <v>television</v>
      </c>
    </row>
    <row r="463" spans="1:20" ht="42.75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7">
        <f t="shared" si="42"/>
        <v>41427.513506944444</v>
      </c>
      <c r="L463" s="7">
        <f t="shared" si="43"/>
        <v>41407.513506944444</v>
      </c>
      <c r="M463" s="4" t="b">
        <v>0</v>
      </c>
      <c r="N463" s="4">
        <v>182</v>
      </c>
      <c r="O463" s="4" t="b">
        <v>1</v>
      </c>
      <c r="P463" s="4" t="s">
        <v>8265</v>
      </c>
      <c r="Q463" s="9">
        <f t="shared" si="44"/>
        <v>0</v>
      </c>
      <c r="R463" s="10">
        <f t="shared" si="45"/>
        <v>0</v>
      </c>
      <c r="S463" s="4" t="str">
        <f t="shared" si="46"/>
        <v>film &amp; video</v>
      </c>
      <c r="T463" s="4" t="str">
        <f t="shared" si="47"/>
        <v>television</v>
      </c>
    </row>
    <row r="464" spans="1:20" ht="42.75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7">
        <f t="shared" si="42"/>
        <v>40764.793298611105</v>
      </c>
      <c r="L464" s="7">
        <f t="shared" si="43"/>
        <v>40704.793298611105</v>
      </c>
      <c r="M464" s="4" t="b">
        <v>0</v>
      </c>
      <c r="N464" s="4">
        <v>182</v>
      </c>
      <c r="O464" s="4" t="b">
        <v>1</v>
      </c>
      <c r="P464" s="4" t="s">
        <v>8265</v>
      </c>
      <c r="Q464" s="9">
        <f t="shared" si="44"/>
        <v>0</v>
      </c>
      <c r="R464" s="10">
        <f t="shared" si="45"/>
        <v>0</v>
      </c>
      <c r="S464" s="4" t="str">
        <f t="shared" si="46"/>
        <v>film &amp; video</v>
      </c>
      <c r="T464" s="4" t="str">
        <f t="shared" si="47"/>
        <v>television</v>
      </c>
    </row>
    <row r="465" spans="1:20" ht="42.75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7">
        <f t="shared" si="42"/>
        <v>40810.376770833333</v>
      </c>
      <c r="L465" s="7">
        <f t="shared" si="43"/>
        <v>40750.376770833333</v>
      </c>
      <c r="M465" s="4" t="b">
        <v>0</v>
      </c>
      <c r="N465" s="4">
        <v>182</v>
      </c>
      <c r="O465" s="4" t="b">
        <v>1</v>
      </c>
      <c r="P465" s="4" t="s">
        <v>8265</v>
      </c>
      <c r="Q465" s="9">
        <f t="shared" si="44"/>
        <v>2.2727272727272728E-2</v>
      </c>
      <c r="R465" s="10">
        <f t="shared" si="45"/>
        <v>6.8681318681318677</v>
      </c>
      <c r="S465" s="4" t="str">
        <f t="shared" si="46"/>
        <v>film &amp; video</v>
      </c>
      <c r="T465" s="4" t="str">
        <f t="shared" si="47"/>
        <v>television</v>
      </c>
    </row>
    <row r="466" spans="1:20" ht="28.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7">
        <f t="shared" si="42"/>
        <v>42508.515451388885</v>
      </c>
      <c r="L466" s="7">
        <f t="shared" si="43"/>
        <v>42488.515451388885</v>
      </c>
      <c r="M466" s="4" t="b">
        <v>0</v>
      </c>
      <c r="N466" s="4">
        <v>182</v>
      </c>
      <c r="O466" s="4" t="b">
        <v>1</v>
      </c>
      <c r="P466" s="4" t="s">
        <v>8265</v>
      </c>
      <c r="Q466" s="9">
        <f t="shared" si="44"/>
        <v>9.9009900990099011E-4</v>
      </c>
      <c r="R466" s="10">
        <f t="shared" si="45"/>
        <v>5.4945054945054949E-3</v>
      </c>
      <c r="S466" s="4" t="str">
        <f t="shared" si="46"/>
        <v>film &amp; video</v>
      </c>
      <c r="T466" s="4" t="str">
        <f t="shared" si="47"/>
        <v>television</v>
      </c>
    </row>
    <row r="467" spans="1:20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7">
        <f t="shared" si="42"/>
        <v>41816.786736111106</v>
      </c>
      <c r="L467" s="7">
        <f t="shared" si="43"/>
        <v>41800.786736111106</v>
      </c>
      <c r="M467" s="4" t="b">
        <v>0</v>
      </c>
      <c r="N467" s="4">
        <v>182</v>
      </c>
      <c r="O467" s="4" t="b">
        <v>1</v>
      </c>
      <c r="P467" s="4" t="s">
        <v>8265</v>
      </c>
      <c r="Q467" s="9">
        <f t="shared" si="44"/>
        <v>0.26953125</v>
      </c>
      <c r="R467" s="10">
        <f t="shared" si="45"/>
        <v>0.75824175824175821</v>
      </c>
      <c r="S467" s="4" t="str">
        <f t="shared" si="46"/>
        <v>film &amp; video</v>
      </c>
      <c r="T467" s="4" t="str">
        <f t="shared" si="47"/>
        <v>television</v>
      </c>
    </row>
    <row r="468" spans="1:20" ht="42.75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7">
        <f t="shared" si="42"/>
        <v>41159.609537037039</v>
      </c>
      <c r="L468" s="7">
        <f t="shared" si="43"/>
        <v>41129.609537037039</v>
      </c>
      <c r="M468" s="4" t="b">
        <v>0</v>
      </c>
      <c r="N468" s="4">
        <v>182</v>
      </c>
      <c r="O468" s="4" t="b">
        <v>1</v>
      </c>
      <c r="P468" s="4" t="s">
        <v>8265</v>
      </c>
      <c r="Q468" s="9">
        <f t="shared" si="44"/>
        <v>7.6E-3</v>
      </c>
      <c r="R468" s="10">
        <f t="shared" si="45"/>
        <v>0.4175824175824176</v>
      </c>
      <c r="S468" s="4" t="str">
        <f t="shared" si="46"/>
        <v>film &amp; video</v>
      </c>
      <c r="T468" s="4" t="str">
        <f t="shared" si="47"/>
        <v>television</v>
      </c>
    </row>
    <row r="469" spans="1:20" ht="42.75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7">
        <f t="shared" si="42"/>
        <v>41180.346458333333</v>
      </c>
      <c r="L469" s="7">
        <f t="shared" si="43"/>
        <v>41135.346458333333</v>
      </c>
      <c r="M469" s="4" t="b">
        <v>0</v>
      </c>
      <c r="N469" s="4">
        <v>182</v>
      </c>
      <c r="O469" s="4" t="b">
        <v>1</v>
      </c>
      <c r="P469" s="4" t="s">
        <v>8265</v>
      </c>
      <c r="Q469" s="9">
        <f t="shared" si="44"/>
        <v>0.21575</v>
      </c>
      <c r="R469" s="10">
        <f t="shared" si="45"/>
        <v>23.708791208791208</v>
      </c>
      <c r="S469" s="4" t="str">
        <f t="shared" si="46"/>
        <v>film &amp; video</v>
      </c>
      <c r="T469" s="4" t="str">
        <f t="shared" si="47"/>
        <v>television</v>
      </c>
    </row>
    <row r="470" spans="1:20" ht="42.75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7">
        <f t="shared" si="42"/>
        <v>41100.827141203699</v>
      </c>
      <c r="L470" s="7">
        <f t="shared" si="43"/>
        <v>41040.834293981483</v>
      </c>
      <c r="M470" s="4" t="b">
        <v>0</v>
      </c>
      <c r="N470" s="4">
        <v>182</v>
      </c>
      <c r="O470" s="4" t="b">
        <v>1</v>
      </c>
      <c r="P470" s="4" t="s">
        <v>8265</v>
      </c>
      <c r="Q470" s="9">
        <f t="shared" si="44"/>
        <v>0</v>
      </c>
      <c r="R470" s="10">
        <f t="shared" si="45"/>
        <v>0</v>
      </c>
      <c r="S470" s="4" t="str">
        <f t="shared" si="46"/>
        <v>film &amp; video</v>
      </c>
      <c r="T470" s="4" t="str">
        <f t="shared" si="47"/>
        <v>television</v>
      </c>
    </row>
    <row r="471" spans="1:20" ht="28.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7">
        <f t="shared" si="42"/>
        <v>41887.656527777777</v>
      </c>
      <c r="L471" s="7">
        <f t="shared" si="43"/>
        <v>41827.656527777777</v>
      </c>
      <c r="M471" s="4" t="b">
        <v>0</v>
      </c>
      <c r="N471" s="4">
        <v>182</v>
      </c>
      <c r="O471" s="4" t="b">
        <v>1</v>
      </c>
      <c r="P471" s="4" t="s">
        <v>8265</v>
      </c>
      <c r="Q471" s="9">
        <f t="shared" si="44"/>
        <v>0</v>
      </c>
      <c r="R471" s="10">
        <f t="shared" si="45"/>
        <v>0</v>
      </c>
      <c r="S471" s="4" t="str">
        <f t="shared" si="46"/>
        <v>film &amp; video</v>
      </c>
      <c r="T471" s="4" t="str">
        <f t="shared" si="47"/>
        <v>television</v>
      </c>
    </row>
    <row r="472" spans="1:20" ht="42.75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7">
        <f t="shared" si="42"/>
        <v>41654.833333333328</v>
      </c>
      <c r="L472" s="7">
        <f t="shared" si="43"/>
        <v>41604.834363425922</v>
      </c>
      <c r="M472" s="4" t="b">
        <v>0</v>
      </c>
      <c r="N472" s="4">
        <v>182</v>
      </c>
      <c r="O472" s="4" t="b">
        <v>1</v>
      </c>
      <c r="P472" s="4" t="s">
        <v>8265</v>
      </c>
      <c r="Q472" s="9">
        <f t="shared" si="44"/>
        <v>1.0200000000000001E-2</v>
      </c>
      <c r="R472" s="10">
        <f t="shared" si="45"/>
        <v>0.28021978021978022</v>
      </c>
      <c r="S472" s="4" t="str">
        <f t="shared" si="46"/>
        <v>film &amp; video</v>
      </c>
      <c r="T472" s="4" t="str">
        <f t="shared" si="47"/>
        <v>television</v>
      </c>
    </row>
    <row r="473" spans="1:20" ht="57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7">
        <f t="shared" si="42"/>
        <v>41748.346979166665</v>
      </c>
      <c r="L473" s="7">
        <f t="shared" si="43"/>
        <v>41703.388645833329</v>
      </c>
      <c r="M473" s="4" t="b">
        <v>0</v>
      </c>
      <c r="N473" s="4">
        <v>182</v>
      </c>
      <c r="O473" s="4" t="b">
        <v>1</v>
      </c>
      <c r="P473" s="4" t="s">
        <v>8265</v>
      </c>
      <c r="Q473" s="9">
        <f t="shared" si="44"/>
        <v>0.11892727272727273</v>
      </c>
      <c r="R473" s="10">
        <f t="shared" si="45"/>
        <v>35.939560439560438</v>
      </c>
      <c r="S473" s="4" t="str">
        <f t="shared" si="46"/>
        <v>film &amp; video</v>
      </c>
      <c r="T473" s="4" t="str">
        <f t="shared" si="47"/>
        <v>television</v>
      </c>
    </row>
    <row r="474" spans="1:20" ht="42.75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7">
        <f t="shared" si="42"/>
        <v>41874.589328703703</v>
      </c>
      <c r="L474" s="7">
        <f t="shared" si="43"/>
        <v>41844.589328703703</v>
      </c>
      <c r="M474" s="4" t="b">
        <v>0</v>
      </c>
      <c r="N474" s="4">
        <v>182</v>
      </c>
      <c r="O474" s="4" t="b">
        <v>1</v>
      </c>
      <c r="P474" s="4" t="s">
        <v>8265</v>
      </c>
      <c r="Q474" s="9">
        <f t="shared" si="44"/>
        <v>0.17624999999999999</v>
      </c>
      <c r="R474" s="10">
        <f t="shared" si="45"/>
        <v>0.77472527472527475</v>
      </c>
      <c r="S474" s="4" t="str">
        <f t="shared" si="46"/>
        <v>film &amp; video</v>
      </c>
      <c r="T474" s="4" t="str">
        <f t="shared" si="47"/>
        <v>television</v>
      </c>
    </row>
    <row r="475" spans="1:20" ht="42.75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7">
        <f t="shared" si="42"/>
        <v>41899.364803240736</v>
      </c>
      <c r="L475" s="7">
        <f t="shared" si="43"/>
        <v>41869.364803240736</v>
      </c>
      <c r="M475" s="4" t="b">
        <v>0</v>
      </c>
      <c r="N475" s="4">
        <v>182</v>
      </c>
      <c r="O475" s="4" t="b">
        <v>1</v>
      </c>
      <c r="P475" s="4" t="s">
        <v>8265</v>
      </c>
      <c r="Q475" s="9">
        <f t="shared" si="44"/>
        <v>2.87E-2</v>
      </c>
      <c r="R475" s="10">
        <f t="shared" si="45"/>
        <v>4.7307692307692308</v>
      </c>
      <c r="S475" s="4" t="str">
        <f t="shared" si="46"/>
        <v>film &amp; video</v>
      </c>
      <c r="T475" s="4" t="str">
        <f t="shared" si="47"/>
        <v>television</v>
      </c>
    </row>
    <row r="476" spans="1:20" ht="42.75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7">
        <f t="shared" si="42"/>
        <v>42782.995706018519</v>
      </c>
      <c r="L476" s="7">
        <f t="shared" si="43"/>
        <v>42752.995706018519</v>
      </c>
      <c r="M476" s="4" t="b">
        <v>0</v>
      </c>
      <c r="N476" s="4">
        <v>182</v>
      </c>
      <c r="O476" s="4" t="b">
        <v>1</v>
      </c>
      <c r="P476" s="4" t="s">
        <v>8265</v>
      </c>
      <c r="Q476" s="9">
        <f t="shared" si="44"/>
        <v>3.0303030303030303E-4</v>
      </c>
      <c r="R476" s="10">
        <f t="shared" si="45"/>
        <v>5.4945054945054949E-3</v>
      </c>
      <c r="S476" s="4" t="str">
        <f t="shared" si="46"/>
        <v>film &amp; video</v>
      </c>
      <c r="T476" s="4" t="str">
        <f t="shared" si="47"/>
        <v>television</v>
      </c>
    </row>
    <row r="477" spans="1:20" ht="42.75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7">
        <f t="shared" si="42"/>
        <v>42129.752812500003</v>
      </c>
      <c r="L477" s="7">
        <f t="shared" si="43"/>
        <v>42099.752812500003</v>
      </c>
      <c r="M477" s="4" t="b">
        <v>0</v>
      </c>
      <c r="N477" s="4">
        <v>182</v>
      </c>
      <c r="O477" s="4" t="b">
        <v>1</v>
      </c>
      <c r="P477" s="4" t="s">
        <v>8265</v>
      </c>
      <c r="Q477" s="9">
        <f t="shared" si="44"/>
        <v>0</v>
      </c>
      <c r="R477" s="10">
        <f t="shared" si="45"/>
        <v>0</v>
      </c>
      <c r="S477" s="4" t="str">
        <f t="shared" si="46"/>
        <v>film &amp; video</v>
      </c>
      <c r="T477" s="4" t="str">
        <f t="shared" si="47"/>
        <v>television</v>
      </c>
    </row>
    <row r="478" spans="1:20" ht="28.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7">
        <f t="shared" si="42"/>
        <v>41792.832638888889</v>
      </c>
      <c r="L478" s="7">
        <f t="shared" si="43"/>
        <v>41757.64167824074</v>
      </c>
      <c r="M478" s="4" t="b">
        <v>0</v>
      </c>
      <c r="N478" s="4">
        <v>182</v>
      </c>
      <c r="O478" s="4" t="b">
        <v>1</v>
      </c>
      <c r="P478" s="4" t="s">
        <v>8265</v>
      </c>
      <c r="Q478" s="9">
        <f t="shared" si="44"/>
        <v>2.2302681818181819E-2</v>
      </c>
      <c r="R478" s="10">
        <f t="shared" si="45"/>
        <v>26.959285714285716</v>
      </c>
      <c r="S478" s="4" t="str">
        <f t="shared" si="46"/>
        <v>film &amp; video</v>
      </c>
      <c r="T478" s="4" t="str">
        <f t="shared" si="47"/>
        <v>television</v>
      </c>
    </row>
    <row r="479" spans="1:20" ht="42.75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7">
        <f t="shared" si="42"/>
        <v>41047.501550925925</v>
      </c>
      <c r="L479" s="7">
        <f t="shared" si="43"/>
        <v>40987.501550925925</v>
      </c>
      <c r="M479" s="4" t="b">
        <v>0</v>
      </c>
      <c r="N479" s="4">
        <v>182</v>
      </c>
      <c r="O479" s="4" t="b">
        <v>1</v>
      </c>
      <c r="P479" s="4" t="s">
        <v>8265</v>
      </c>
      <c r="Q479" s="9">
        <f t="shared" si="44"/>
        <v>0</v>
      </c>
      <c r="R479" s="10">
        <f t="shared" si="45"/>
        <v>0</v>
      </c>
      <c r="S479" s="4" t="str">
        <f t="shared" si="46"/>
        <v>film &amp; video</v>
      </c>
      <c r="T479" s="4" t="str">
        <f t="shared" si="47"/>
        <v>television</v>
      </c>
    </row>
    <row r="480" spans="1:20" ht="42.75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7">
        <f t="shared" si="42"/>
        <v>42095.535983796297</v>
      </c>
      <c r="L480" s="7">
        <f t="shared" si="43"/>
        <v>42065.577650462961</v>
      </c>
      <c r="M480" s="4" t="b">
        <v>0</v>
      </c>
      <c r="N480" s="4">
        <v>182</v>
      </c>
      <c r="O480" s="4" t="b">
        <v>1</v>
      </c>
      <c r="P480" s="4" t="s">
        <v>8265</v>
      </c>
      <c r="Q480" s="9">
        <f t="shared" si="44"/>
        <v>0</v>
      </c>
      <c r="R480" s="10">
        <f t="shared" si="45"/>
        <v>0</v>
      </c>
      <c r="S480" s="4" t="str">
        <f t="shared" si="46"/>
        <v>film &amp; video</v>
      </c>
      <c r="T480" s="4" t="str">
        <f t="shared" si="47"/>
        <v>television</v>
      </c>
    </row>
    <row r="481" spans="1:20" ht="42.75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7">
        <f t="shared" si="42"/>
        <v>41964.11614583333</v>
      </c>
      <c r="L481" s="7">
        <f t="shared" si="43"/>
        <v>41904.074479166666</v>
      </c>
      <c r="M481" s="4" t="b">
        <v>0</v>
      </c>
      <c r="N481" s="4">
        <v>182</v>
      </c>
      <c r="O481" s="4" t="b">
        <v>1</v>
      </c>
      <c r="P481" s="4" t="s">
        <v>8265</v>
      </c>
      <c r="Q481" s="9">
        <f t="shared" si="44"/>
        <v>0.3256</v>
      </c>
      <c r="R481" s="10">
        <f t="shared" si="45"/>
        <v>26.835164835164836</v>
      </c>
      <c r="S481" s="4" t="str">
        <f t="shared" si="46"/>
        <v>film &amp; video</v>
      </c>
      <c r="T481" s="4" t="str">
        <f t="shared" si="47"/>
        <v>television</v>
      </c>
    </row>
    <row r="482" spans="1:20" ht="42.75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7">
        <f t="shared" si="42"/>
        <v>41495.16684027778</v>
      </c>
      <c r="L482" s="7">
        <f t="shared" si="43"/>
        <v>41465.16684027778</v>
      </c>
      <c r="M482" s="4" t="b">
        <v>0</v>
      </c>
      <c r="N482" s="4">
        <v>182</v>
      </c>
      <c r="O482" s="4" t="b">
        <v>1</v>
      </c>
      <c r="P482" s="4" t="s">
        <v>8265</v>
      </c>
      <c r="Q482" s="9">
        <f t="shared" si="44"/>
        <v>0.19409999999999999</v>
      </c>
      <c r="R482" s="10">
        <f t="shared" si="45"/>
        <v>42.659340659340657</v>
      </c>
      <c r="S482" s="4" t="str">
        <f t="shared" si="46"/>
        <v>film &amp; video</v>
      </c>
      <c r="T482" s="4" t="str">
        <f t="shared" si="47"/>
        <v>television</v>
      </c>
    </row>
    <row r="483" spans="1:20" ht="42.75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7">
        <f t="shared" si="42"/>
        <v>41192.33899305555</v>
      </c>
      <c r="L483" s="7">
        <f t="shared" si="43"/>
        <v>41162.33899305555</v>
      </c>
      <c r="M483" s="4" t="b">
        <v>0</v>
      </c>
      <c r="N483" s="4">
        <v>182</v>
      </c>
      <c r="O483" s="4" t="b">
        <v>1</v>
      </c>
      <c r="P483" s="4" t="s">
        <v>8265</v>
      </c>
      <c r="Q483" s="9">
        <f t="shared" si="44"/>
        <v>6.0999999999999999E-2</v>
      </c>
      <c r="R483" s="10">
        <f t="shared" si="45"/>
        <v>10.054945054945055</v>
      </c>
      <c r="S483" s="4" t="str">
        <f t="shared" si="46"/>
        <v>film &amp; video</v>
      </c>
      <c r="T483" s="4" t="str">
        <f t="shared" si="47"/>
        <v>television</v>
      </c>
    </row>
    <row r="484" spans="1:20" ht="42.75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7">
        <f t="shared" si="42"/>
        <v>42474.273611111108</v>
      </c>
      <c r="L484" s="7">
        <f t="shared" si="43"/>
        <v>42447.563541666663</v>
      </c>
      <c r="M484" s="4" t="b">
        <v>0</v>
      </c>
      <c r="N484" s="4">
        <v>182</v>
      </c>
      <c r="O484" s="4" t="b">
        <v>1</v>
      </c>
      <c r="P484" s="4" t="s">
        <v>8265</v>
      </c>
      <c r="Q484" s="9">
        <f t="shared" si="44"/>
        <v>1E-3</v>
      </c>
      <c r="R484" s="10">
        <f t="shared" si="45"/>
        <v>5.4945054945054944E-2</v>
      </c>
      <c r="S484" s="4" t="str">
        <f t="shared" si="46"/>
        <v>film &amp; video</v>
      </c>
      <c r="T484" s="4" t="str">
        <f t="shared" si="47"/>
        <v>television</v>
      </c>
    </row>
    <row r="485" spans="1:20" ht="42.75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7">
        <f t="shared" si="42"/>
        <v>41302.864259259259</v>
      </c>
      <c r="L485" s="7">
        <f t="shared" si="43"/>
        <v>41242.864259259259</v>
      </c>
      <c r="M485" s="4" t="b">
        <v>0</v>
      </c>
      <c r="N485" s="4">
        <v>182</v>
      </c>
      <c r="O485" s="4" t="b">
        <v>1</v>
      </c>
      <c r="P485" s="4" t="s">
        <v>8265</v>
      </c>
      <c r="Q485" s="9">
        <f t="shared" si="44"/>
        <v>0.502</v>
      </c>
      <c r="R485" s="10">
        <f t="shared" si="45"/>
        <v>41.373626373626372</v>
      </c>
      <c r="S485" s="4" t="str">
        <f t="shared" si="46"/>
        <v>film &amp; video</v>
      </c>
      <c r="T485" s="4" t="str">
        <f t="shared" si="47"/>
        <v>television</v>
      </c>
    </row>
    <row r="486" spans="1:20" ht="57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7">
        <f t="shared" si="42"/>
        <v>42313.647824074076</v>
      </c>
      <c r="L486" s="7">
        <f t="shared" si="43"/>
        <v>42272.606157407405</v>
      </c>
      <c r="M486" s="4" t="b">
        <v>0</v>
      </c>
      <c r="N486" s="4">
        <v>182</v>
      </c>
      <c r="O486" s="4" t="b">
        <v>1</v>
      </c>
      <c r="P486" s="4" t="s">
        <v>8265</v>
      </c>
      <c r="Q486" s="9">
        <f t="shared" si="44"/>
        <v>1.8625E-3</v>
      </c>
      <c r="R486" s="10">
        <f t="shared" si="45"/>
        <v>0.81868131868131866</v>
      </c>
      <c r="S486" s="4" t="str">
        <f t="shared" si="46"/>
        <v>film &amp; video</v>
      </c>
      <c r="T486" s="4" t="str">
        <f t="shared" si="47"/>
        <v>television</v>
      </c>
    </row>
    <row r="487" spans="1:20" ht="28.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7">
        <f t="shared" si="42"/>
        <v>41411.172442129631</v>
      </c>
      <c r="L487" s="7">
        <f t="shared" si="43"/>
        <v>41381.172442129631</v>
      </c>
      <c r="M487" s="4" t="b">
        <v>0</v>
      </c>
      <c r="N487" s="4">
        <v>182</v>
      </c>
      <c r="O487" s="4" t="b">
        <v>1</v>
      </c>
      <c r="P487" s="4" t="s">
        <v>8265</v>
      </c>
      <c r="Q487" s="9">
        <f t="shared" si="44"/>
        <v>0.21906971229845085</v>
      </c>
      <c r="R487" s="10">
        <f t="shared" si="45"/>
        <v>45.686868131868131</v>
      </c>
      <c r="S487" s="4" t="str">
        <f t="shared" si="46"/>
        <v>film &amp; video</v>
      </c>
      <c r="T487" s="4" t="str">
        <f t="shared" si="47"/>
        <v>television</v>
      </c>
    </row>
    <row r="488" spans="1:20" ht="42.75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7">
        <f t="shared" si="42"/>
        <v>41791.609247685185</v>
      </c>
      <c r="L488" s="7">
        <f t="shared" si="43"/>
        <v>41761.609247685185</v>
      </c>
      <c r="M488" s="4" t="b">
        <v>0</v>
      </c>
      <c r="N488" s="4">
        <v>182</v>
      </c>
      <c r="O488" s="4" t="b">
        <v>1</v>
      </c>
      <c r="P488" s="4" t="s">
        <v>8265</v>
      </c>
      <c r="Q488" s="9">
        <f t="shared" si="44"/>
        <v>9.0909090909090904E-5</v>
      </c>
      <c r="R488" s="10">
        <f t="shared" si="45"/>
        <v>0.27472527472527475</v>
      </c>
      <c r="S488" s="4" t="str">
        <f t="shared" si="46"/>
        <v>film &amp; video</v>
      </c>
      <c r="T488" s="4" t="str">
        <f t="shared" si="47"/>
        <v>television</v>
      </c>
    </row>
    <row r="489" spans="1:20" ht="42.75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7">
        <f t="shared" si="42"/>
        <v>42729.303171296291</v>
      </c>
      <c r="L489" s="7">
        <f t="shared" si="43"/>
        <v>42669.261504629627</v>
      </c>
      <c r="M489" s="4" t="b">
        <v>0</v>
      </c>
      <c r="N489" s="4">
        <v>182</v>
      </c>
      <c r="O489" s="4" t="b">
        <v>1</v>
      </c>
      <c r="P489" s="4" t="s">
        <v>8265</v>
      </c>
      <c r="Q489" s="9">
        <f t="shared" si="44"/>
        <v>0</v>
      </c>
      <c r="R489" s="10">
        <f t="shared" si="45"/>
        <v>0</v>
      </c>
      <c r="S489" s="4" t="str">
        <f t="shared" si="46"/>
        <v>film &amp; video</v>
      </c>
      <c r="T489" s="4" t="str">
        <f t="shared" si="47"/>
        <v>television</v>
      </c>
    </row>
    <row r="490" spans="1:20" ht="42.7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7">
        <f t="shared" si="42"/>
        <v>42743.72106481481</v>
      </c>
      <c r="L490" s="7">
        <f t="shared" si="43"/>
        <v>42713.72106481481</v>
      </c>
      <c r="M490" s="4" t="b">
        <v>0</v>
      </c>
      <c r="N490" s="4">
        <v>182</v>
      </c>
      <c r="O490" s="4" t="b">
        <v>1</v>
      </c>
      <c r="P490" s="4" t="s">
        <v>8265</v>
      </c>
      <c r="Q490" s="9">
        <f t="shared" si="44"/>
        <v>0</v>
      </c>
      <c r="R490" s="10">
        <f t="shared" si="45"/>
        <v>0</v>
      </c>
      <c r="S490" s="4" t="str">
        <f t="shared" si="46"/>
        <v>film &amp; video</v>
      </c>
      <c r="T490" s="4" t="str">
        <f t="shared" si="47"/>
        <v>television</v>
      </c>
    </row>
    <row r="491" spans="1:20" ht="42.75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7">
        <f t="shared" si="42"/>
        <v>40913.147916666661</v>
      </c>
      <c r="L491" s="7">
        <f t="shared" si="43"/>
        <v>40882.148333333331</v>
      </c>
      <c r="M491" s="4" t="b">
        <v>0</v>
      </c>
      <c r="N491" s="4">
        <v>182</v>
      </c>
      <c r="O491" s="4" t="b">
        <v>1</v>
      </c>
      <c r="P491" s="4" t="s">
        <v>8265</v>
      </c>
      <c r="Q491" s="9">
        <f t="shared" si="44"/>
        <v>2.8667813379201833E-3</v>
      </c>
      <c r="R491" s="10">
        <f t="shared" si="45"/>
        <v>1.1813186813186813</v>
      </c>
      <c r="S491" s="4" t="str">
        <f t="shared" si="46"/>
        <v>film &amp; video</v>
      </c>
      <c r="T491" s="4" t="str">
        <f t="shared" si="47"/>
        <v>television</v>
      </c>
    </row>
    <row r="492" spans="1:20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7">
        <f t="shared" si="42"/>
        <v>41143.635243055549</v>
      </c>
      <c r="L492" s="7">
        <f t="shared" si="43"/>
        <v>41113.635243055549</v>
      </c>
      <c r="M492" s="4" t="b">
        <v>0</v>
      </c>
      <c r="N492" s="4">
        <v>182</v>
      </c>
      <c r="O492" s="4" t="b">
        <v>1</v>
      </c>
      <c r="P492" s="4" t="s">
        <v>8265</v>
      </c>
      <c r="Q492" s="9">
        <f t="shared" si="44"/>
        <v>0</v>
      </c>
      <c r="R492" s="10">
        <f t="shared" si="45"/>
        <v>0</v>
      </c>
      <c r="S492" s="4" t="str">
        <f t="shared" si="46"/>
        <v>film &amp; video</v>
      </c>
      <c r="T492" s="4" t="str">
        <f t="shared" si="47"/>
        <v>television</v>
      </c>
    </row>
    <row r="493" spans="1:20" ht="42.75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7">
        <f t="shared" si="42"/>
        <v>42396.649293981478</v>
      </c>
      <c r="L493" s="7">
        <f t="shared" si="43"/>
        <v>42366.649293981478</v>
      </c>
      <c r="M493" s="4" t="b">
        <v>0</v>
      </c>
      <c r="N493" s="4">
        <v>182</v>
      </c>
      <c r="O493" s="4" t="b">
        <v>1</v>
      </c>
      <c r="P493" s="4" t="s">
        <v>8265</v>
      </c>
      <c r="Q493" s="9">
        <f t="shared" si="44"/>
        <v>0</v>
      </c>
      <c r="R493" s="10">
        <f t="shared" si="45"/>
        <v>0</v>
      </c>
      <c r="S493" s="4" t="str">
        <f t="shared" si="46"/>
        <v>film &amp; video</v>
      </c>
      <c r="T493" s="4" t="str">
        <f t="shared" si="47"/>
        <v>television</v>
      </c>
    </row>
    <row r="494" spans="1:20" ht="42.75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7">
        <f t="shared" si="42"/>
        <v>42655.701736111114</v>
      </c>
      <c r="L494" s="7">
        <f t="shared" si="43"/>
        <v>42595.701736111114</v>
      </c>
      <c r="M494" s="4" t="b">
        <v>0</v>
      </c>
      <c r="N494" s="4">
        <v>182</v>
      </c>
      <c r="O494" s="4" t="b">
        <v>1</v>
      </c>
      <c r="P494" s="4" t="s">
        <v>8265</v>
      </c>
      <c r="Q494" s="9">
        <f t="shared" si="44"/>
        <v>0</v>
      </c>
      <c r="R494" s="10">
        <f t="shared" si="45"/>
        <v>0</v>
      </c>
      <c r="S494" s="4" t="str">
        <f t="shared" si="46"/>
        <v>film &amp; video</v>
      </c>
      <c r="T494" s="4" t="str">
        <f t="shared" si="47"/>
        <v>television</v>
      </c>
    </row>
    <row r="495" spans="1:20" ht="42.75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7">
        <f t="shared" si="42"/>
        <v>42144.392800925925</v>
      </c>
      <c r="L495" s="7">
        <f t="shared" si="43"/>
        <v>42114.392800925925</v>
      </c>
      <c r="M495" s="4" t="b">
        <v>0</v>
      </c>
      <c r="N495" s="4">
        <v>182</v>
      </c>
      <c r="O495" s="4" t="b">
        <v>1</v>
      </c>
      <c r="P495" s="4" t="s">
        <v>8265</v>
      </c>
      <c r="Q495" s="9">
        <f t="shared" si="44"/>
        <v>0</v>
      </c>
      <c r="R495" s="10">
        <f t="shared" si="45"/>
        <v>0</v>
      </c>
      <c r="S495" s="4" t="str">
        <f t="shared" si="46"/>
        <v>film &amp; video</v>
      </c>
      <c r="T495" s="4" t="str">
        <f t="shared" si="47"/>
        <v>television</v>
      </c>
    </row>
    <row r="496" spans="1:20" ht="42.75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7">
        <f t="shared" si="42"/>
        <v>41822.791666666664</v>
      </c>
      <c r="L496" s="7">
        <f t="shared" si="43"/>
        <v>41799.49728009259</v>
      </c>
      <c r="M496" s="4" t="b">
        <v>0</v>
      </c>
      <c r="N496" s="4">
        <v>182</v>
      </c>
      <c r="O496" s="4" t="b">
        <v>1</v>
      </c>
      <c r="P496" s="4" t="s">
        <v>8265</v>
      </c>
      <c r="Q496" s="9">
        <f t="shared" si="44"/>
        <v>1.5499999999999999E-3</v>
      </c>
      <c r="R496" s="10">
        <f t="shared" si="45"/>
        <v>0.17032967032967034</v>
      </c>
      <c r="S496" s="4" t="str">
        <f t="shared" si="46"/>
        <v>film &amp; video</v>
      </c>
      <c r="T496" s="4" t="str">
        <f t="shared" si="47"/>
        <v>television</v>
      </c>
    </row>
    <row r="497" spans="1:20" ht="42.75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7">
        <f t="shared" si="42"/>
        <v>42201.494270833333</v>
      </c>
      <c r="L497" s="7">
        <f t="shared" si="43"/>
        <v>42171.494270833333</v>
      </c>
      <c r="M497" s="4" t="b">
        <v>0</v>
      </c>
      <c r="N497" s="4">
        <v>182</v>
      </c>
      <c r="O497" s="4" t="b">
        <v>1</v>
      </c>
      <c r="P497" s="4" t="s">
        <v>8265</v>
      </c>
      <c r="Q497" s="9">
        <f t="shared" si="44"/>
        <v>0</v>
      </c>
      <c r="R497" s="10">
        <f t="shared" si="45"/>
        <v>0</v>
      </c>
      <c r="S497" s="4" t="str">
        <f t="shared" si="46"/>
        <v>film &amp; video</v>
      </c>
      <c r="T497" s="4" t="str">
        <f t="shared" si="47"/>
        <v>television</v>
      </c>
    </row>
    <row r="498" spans="1:20" ht="28.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7">
        <f t="shared" si="42"/>
        <v>41680.598078703704</v>
      </c>
      <c r="L498" s="7">
        <f t="shared" si="43"/>
        <v>41620.598078703704</v>
      </c>
      <c r="M498" s="4" t="b">
        <v>0</v>
      </c>
      <c r="N498" s="4">
        <v>182</v>
      </c>
      <c r="O498" s="4" t="b">
        <v>1</v>
      </c>
      <c r="P498" s="4" t="s">
        <v>8265</v>
      </c>
      <c r="Q498" s="9">
        <f t="shared" si="44"/>
        <v>1.6666666666666667E-5</v>
      </c>
      <c r="R498" s="10">
        <f t="shared" si="45"/>
        <v>5.4945054945054949E-3</v>
      </c>
      <c r="S498" s="4" t="str">
        <f t="shared" si="46"/>
        <v>film &amp; video</v>
      </c>
      <c r="T498" s="4" t="str">
        <f t="shared" si="47"/>
        <v>television</v>
      </c>
    </row>
    <row r="499" spans="1:20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7">
        <f t="shared" si="42"/>
        <v>41997.874999999993</v>
      </c>
      <c r="L499" s="7">
        <f t="shared" si="43"/>
        <v>41944.704456018517</v>
      </c>
      <c r="M499" s="4" t="b">
        <v>0</v>
      </c>
      <c r="N499" s="4">
        <v>182</v>
      </c>
      <c r="O499" s="4" t="b">
        <v>1</v>
      </c>
      <c r="P499" s="4" t="s">
        <v>8265</v>
      </c>
      <c r="Q499" s="9">
        <f t="shared" si="44"/>
        <v>6.6964285714285711E-3</v>
      </c>
      <c r="R499" s="10">
        <f t="shared" si="45"/>
        <v>0.16483516483516483</v>
      </c>
      <c r="S499" s="4" t="str">
        <f t="shared" si="46"/>
        <v>film &amp; video</v>
      </c>
      <c r="T499" s="4" t="str">
        <f t="shared" si="47"/>
        <v>television</v>
      </c>
    </row>
    <row r="500" spans="1:20" ht="42.75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7">
        <f t="shared" si="42"/>
        <v>40900.428807870368</v>
      </c>
      <c r="L500" s="7">
        <f t="shared" si="43"/>
        <v>40858.428807870368</v>
      </c>
      <c r="M500" s="4" t="b">
        <v>0</v>
      </c>
      <c r="N500" s="4">
        <v>182</v>
      </c>
      <c r="O500" s="4" t="b">
        <v>1</v>
      </c>
      <c r="P500" s="4" t="s">
        <v>8265</v>
      </c>
      <c r="Q500" s="9">
        <f t="shared" si="44"/>
        <v>4.5985132395404561E-2</v>
      </c>
      <c r="R500" s="10">
        <f t="shared" si="45"/>
        <v>16.450549450549449</v>
      </c>
      <c r="S500" s="4" t="str">
        <f t="shared" si="46"/>
        <v>film &amp; video</v>
      </c>
      <c r="T500" s="4" t="str">
        <f t="shared" si="47"/>
        <v>television</v>
      </c>
    </row>
    <row r="501" spans="1:20" ht="57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7">
        <f t="shared" si="42"/>
        <v>40098.540972222218</v>
      </c>
      <c r="L501" s="7">
        <f t="shared" si="43"/>
        <v>40043.562129629623</v>
      </c>
      <c r="M501" s="4" t="b">
        <v>0</v>
      </c>
      <c r="N501" s="4">
        <v>182</v>
      </c>
      <c r="O501" s="4" t="b">
        <v>1</v>
      </c>
      <c r="P501" s="4" t="s">
        <v>8265</v>
      </c>
      <c r="Q501" s="9">
        <f t="shared" si="44"/>
        <v>9.5500000000000002E-2</v>
      </c>
      <c r="R501" s="10">
        <f t="shared" si="45"/>
        <v>10.494505494505495</v>
      </c>
      <c r="S501" s="4" t="str">
        <f t="shared" si="46"/>
        <v>film &amp; video</v>
      </c>
      <c r="T501" s="4" t="str">
        <f t="shared" si="47"/>
        <v>television</v>
      </c>
    </row>
    <row r="502" spans="1:20" ht="57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7">
        <f t="shared" si="42"/>
        <v>40306.594444444439</v>
      </c>
      <c r="L502" s="7">
        <f t="shared" si="43"/>
        <v>40247.552673611106</v>
      </c>
      <c r="M502" s="4" t="b">
        <v>0</v>
      </c>
      <c r="N502" s="4">
        <v>182</v>
      </c>
      <c r="O502" s="4" t="b">
        <v>1</v>
      </c>
      <c r="P502" s="4" t="s">
        <v>8265</v>
      </c>
      <c r="Q502" s="9">
        <f t="shared" si="44"/>
        <v>3.307692307692308E-2</v>
      </c>
      <c r="R502" s="10">
        <f t="shared" si="45"/>
        <v>1.1813186813186813</v>
      </c>
      <c r="S502" s="4" t="str">
        <f t="shared" si="46"/>
        <v>film &amp; video</v>
      </c>
      <c r="T502" s="4" t="str">
        <f t="shared" si="47"/>
        <v>television</v>
      </c>
    </row>
    <row r="503" spans="1:20" ht="42.75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7">
        <f t="shared" si="42"/>
        <v>40732.901053240741</v>
      </c>
      <c r="L503" s="7">
        <f t="shared" si="43"/>
        <v>40702.901053240741</v>
      </c>
      <c r="M503" s="4" t="b">
        <v>0</v>
      </c>
      <c r="N503" s="4">
        <v>182</v>
      </c>
      <c r="O503" s="4" t="b">
        <v>1</v>
      </c>
      <c r="P503" s="4" t="s">
        <v>8265</v>
      </c>
      <c r="Q503" s="9">
        <f t="shared" si="44"/>
        <v>0</v>
      </c>
      <c r="R503" s="10">
        <f t="shared" si="45"/>
        <v>0</v>
      </c>
      <c r="S503" s="4" t="str">
        <f t="shared" si="46"/>
        <v>film &amp; video</v>
      </c>
      <c r="T503" s="4" t="str">
        <f t="shared" si="47"/>
        <v>television</v>
      </c>
    </row>
    <row r="504" spans="1:20" ht="42.75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7">
        <f t="shared" si="42"/>
        <v>40986.178530092591</v>
      </c>
      <c r="L504" s="7">
        <f t="shared" si="43"/>
        <v>40956.220196759255</v>
      </c>
      <c r="M504" s="4" t="b">
        <v>0</v>
      </c>
      <c r="N504" s="4">
        <v>182</v>
      </c>
      <c r="O504" s="4" t="b">
        <v>1</v>
      </c>
      <c r="P504" s="4" t="s">
        <v>8265</v>
      </c>
      <c r="Q504" s="9">
        <f t="shared" si="44"/>
        <v>1.15E-2</v>
      </c>
      <c r="R504" s="10">
        <f t="shared" si="45"/>
        <v>1.2637362637362637</v>
      </c>
      <c r="S504" s="4" t="str">
        <f t="shared" si="46"/>
        <v>film &amp; video</v>
      </c>
      <c r="T504" s="4" t="str">
        <f t="shared" si="47"/>
        <v>television</v>
      </c>
    </row>
    <row r="505" spans="1:20" ht="42.75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7">
        <f t="shared" si="42"/>
        <v>42021.193321759252</v>
      </c>
      <c r="L505" s="7">
        <f t="shared" si="43"/>
        <v>41991.193321759252</v>
      </c>
      <c r="M505" s="4" t="b">
        <v>0</v>
      </c>
      <c r="N505" s="4">
        <v>182</v>
      </c>
      <c r="O505" s="4" t="b">
        <v>1</v>
      </c>
      <c r="P505" s="4" t="s">
        <v>8265</v>
      </c>
      <c r="Q505" s="9">
        <f t="shared" si="44"/>
        <v>1.7538461538461537E-2</v>
      </c>
      <c r="R505" s="10">
        <f t="shared" si="45"/>
        <v>0.62637362637362637</v>
      </c>
      <c r="S505" s="4" t="str">
        <f t="shared" si="46"/>
        <v>film &amp; video</v>
      </c>
      <c r="T505" s="4" t="str">
        <f t="shared" si="47"/>
        <v>television</v>
      </c>
    </row>
    <row r="506" spans="1:20" ht="42.75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7">
        <f t="shared" si="42"/>
        <v>41009.60864583333</v>
      </c>
      <c r="L506" s="7">
        <f t="shared" si="43"/>
        <v>40949.650312499994</v>
      </c>
      <c r="M506" s="4" t="b">
        <v>0</v>
      </c>
      <c r="N506" s="4">
        <v>182</v>
      </c>
      <c r="O506" s="4" t="b">
        <v>1</v>
      </c>
      <c r="P506" s="4" t="s">
        <v>8265</v>
      </c>
      <c r="Q506" s="9">
        <f t="shared" si="44"/>
        <v>1.3673469387755101E-2</v>
      </c>
      <c r="R506" s="10">
        <f t="shared" si="45"/>
        <v>1.8406593406593406</v>
      </c>
      <c r="S506" s="4" t="str">
        <f t="shared" si="46"/>
        <v>film &amp; video</v>
      </c>
      <c r="T506" s="4" t="str">
        <f t="shared" si="47"/>
        <v>television</v>
      </c>
    </row>
    <row r="507" spans="1:20" ht="42.75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7">
        <f t="shared" si="42"/>
        <v>42362.764884259253</v>
      </c>
      <c r="L507" s="7">
        <f t="shared" si="43"/>
        <v>42317.764884259253</v>
      </c>
      <c r="M507" s="4" t="b">
        <v>0</v>
      </c>
      <c r="N507" s="4">
        <v>182</v>
      </c>
      <c r="O507" s="4" t="b">
        <v>1</v>
      </c>
      <c r="P507" s="4" t="s">
        <v>8265</v>
      </c>
      <c r="Q507" s="9">
        <f t="shared" si="44"/>
        <v>4.3333333333333331E-3</v>
      </c>
      <c r="R507" s="10">
        <f t="shared" si="45"/>
        <v>0.2857142857142857</v>
      </c>
      <c r="S507" s="4" t="str">
        <f t="shared" si="46"/>
        <v>film &amp; video</v>
      </c>
      <c r="T507" s="4" t="str">
        <f t="shared" si="47"/>
        <v>television</v>
      </c>
    </row>
    <row r="508" spans="1:20" ht="42.75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7">
        <f t="shared" si="42"/>
        <v>41496.218981481477</v>
      </c>
      <c r="L508" s="7">
        <f t="shared" si="43"/>
        <v>41466.218981481477</v>
      </c>
      <c r="M508" s="4" t="b">
        <v>0</v>
      </c>
      <c r="N508" s="4">
        <v>182</v>
      </c>
      <c r="O508" s="4" t="b">
        <v>1</v>
      </c>
      <c r="P508" s="4" t="s">
        <v>8265</v>
      </c>
      <c r="Q508" s="9">
        <f t="shared" si="44"/>
        <v>1.25E-3</v>
      </c>
      <c r="R508" s="10">
        <f t="shared" si="45"/>
        <v>1.3736263736263736</v>
      </c>
      <c r="S508" s="4" t="str">
        <f t="shared" si="46"/>
        <v>film &amp; video</v>
      </c>
      <c r="T508" s="4" t="str">
        <f t="shared" si="47"/>
        <v>television</v>
      </c>
    </row>
    <row r="509" spans="1:20" ht="42.75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7">
        <f t="shared" si="42"/>
        <v>41201.625659722216</v>
      </c>
      <c r="L509" s="7">
        <f t="shared" si="43"/>
        <v>41156.625659722216</v>
      </c>
      <c r="M509" s="4" t="b">
        <v>0</v>
      </c>
      <c r="N509" s="4">
        <v>182</v>
      </c>
      <c r="O509" s="4" t="b">
        <v>1</v>
      </c>
      <c r="P509" s="4" t="s">
        <v>8265</v>
      </c>
      <c r="Q509" s="9">
        <f t="shared" si="44"/>
        <v>3.2000000000000001E-2</v>
      </c>
      <c r="R509" s="10">
        <f t="shared" si="45"/>
        <v>3.5164835164835164</v>
      </c>
      <c r="S509" s="4" t="str">
        <f t="shared" si="46"/>
        <v>film &amp; video</v>
      </c>
      <c r="T509" s="4" t="str">
        <f t="shared" si="47"/>
        <v>television</v>
      </c>
    </row>
    <row r="510" spans="1:20" ht="57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7">
        <f t="shared" si="42"/>
        <v>41054.259722222218</v>
      </c>
      <c r="L510" s="7">
        <f t="shared" si="43"/>
        <v>40994.690983796296</v>
      </c>
      <c r="M510" s="4" t="b">
        <v>0</v>
      </c>
      <c r="N510" s="4">
        <v>182</v>
      </c>
      <c r="O510" s="4" t="b">
        <v>1</v>
      </c>
      <c r="P510" s="4" t="s">
        <v>8265</v>
      </c>
      <c r="Q510" s="9">
        <f t="shared" si="44"/>
        <v>8.0000000000000002E-3</v>
      </c>
      <c r="R510" s="10">
        <f t="shared" si="45"/>
        <v>2.197802197802198</v>
      </c>
      <c r="S510" s="4" t="str">
        <f t="shared" si="46"/>
        <v>film &amp; video</v>
      </c>
      <c r="T510" s="4" t="str">
        <f t="shared" si="47"/>
        <v>television</v>
      </c>
    </row>
    <row r="511" spans="1:20" ht="42.75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7">
        <f t="shared" si="42"/>
        <v>42183.298263888886</v>
      </c>
      <c r="L511" s="7">
        <f t="shared" si="43"/>
        <v>42153.298263888886</v>
      </c>
      <c r="M511" s="4" t="b">
        <v>0</v>
      </c>
      <c r="N511" s="4">
        <v>182</v>
      </c>
      <c r="O511" s="4" t="b">
        <v>1</v>
      </c>
      <c r="P511" s="4" t="s">
        <v>8265</v>
      </c>
      <c r="Q511" s="9">
        <f t="shared" si="44"/>
        <v>2E-3</v>
      </c>
      <c r="R511" s="10">
        <f t="shared" si="45"/>
        <v>5.4945054945054944E-2</v>
      </c>
      <c r="S511" s="4" t="str">
        <f t="shared" si="46"/>
        <v>film &amp; video</v>
      </c>
      <c r="T511" s="4" t="str">
        <f t="shared" si="47"/>
        <v>television</v>
      </c>
    </row>
    <row r="512" spans="1:20" ht="42.75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7">
        <f t="shared" si="42"/>
        <v>42429.843043981477</v>
      </c>
      <c r="L512" s="7">
        <f t="shared" si="43"/>
        <v>42399.843043981477</v>
      </c>
      <c r="M512" s="4" t="b">
        <v>0</v>
      </c>
      <c r="N512" s="4">
        <v>182</v>
      </c>
      <c r="O512" s="4" t="b">
        <v>1</v>
      </c>
      <c r="P512" s="4" t="s">
        <v>8265</v>
      </c>
      <c r="Q512" s="9">
        <f t="shared" si="44"/>
        <v>0</v>
      </c>
      <c r="R512" s="10">
        <f t="shared" si="45"/>
        <v>0</v>
      </c>
      <c r="S512" s="4" t="str">
        <f t="shared" si="46"/>
        <v>film &amp; video</v>
      </c>
      <c r="T512" s="4" t="str">
        <f t="shared" si="47"/>
        <v>television</v>
      </c>
    </row>
    <row r="513" spans="1:20" ht="42.75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7">
        <f t="shared" si="42"/>
        <v>41369.928032407406</v>
      </c>
      <c r="L513" s="7">
        <f t="shared" si="43"/>
        <v>41339.96969907407</v>
      </c>
      <c r="M513" s="4" t="b">
        <v>0</v>
      </c>
      <c r="N513" s="4">
        <v>182</v>
      </c>
      <c r="O513" s="4" t="b">
        <v>1</v>
      </c>
      <c r="P513" s="4" t="s">
        <v>8265</v>
      </c>
      <c r="Q513" s="9">
        <f t="shared" si="44"/>
        <v>0.03</v>
      </c>
      <c r="R513" s="10">
        <f t="shared" si="45"/>
        <v>0.82417582417582413</v>
      </c>
      <c r="S513" s="4" t="str">
        <f t="shared" si="46"/>
        <v>film &amp; video</v>
      </c>
      <c r="T513" s="4" t="str">
        <f t="shared" si="47"/>
        <v>television</v>
      </c>
    </row>
    <row r="514" spans="1:20" ht="42.75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7">
        <f t="shared" si="42"/>
        <v>42694.450543981475</v>
      </c>
      <c r="L514" s="7">
        <f t="shared" si="43"/>
        <v>42649.408877314818</v>
      </c>
      <c r="M514" s="4" t="b">
        <v>0</v>
      </c>
      <c r="N514" s="4">
        <v>182</v>
      </c>
      <c r="O514" s="4" t="b">
        <v>1</v>
      </c>
      <c r="P514" s="4" t="s">
        <v>8265</v>
      </c>
      <c r="Q514" s="9">
        <f t="shared" si="44"/>
        <v>1.3749999999999999E-3</v>
      </c>
      <c r="R514" s="10">
        <f t="shared" si="45"/>
        <v>6.043956043956044E-2</v>
      </c>
      <c r="S514" s="4" t="str">
        <f t="shared" si="46"/>
        <v>film &amp; video</v>
      </c>
      <c r="T514" s="4" t="str">
        <f t="shared" si="47"/>
        <v>television</v>
      </c>
    </row>
    <row r="515" spans="1:20" ht="28.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7">
        <f t="shared" ref="K515:K578" si="48">(I515/86400)+25569+(-8/24)</f>
        <v>42596.958333333336</v>
      </c>
      <c r="L515" s="7">
        <f t="shared" ref="L515:L578" si="49">(J515/86400)+25569+(-8/24)</f>
        <v>42552.320659722223</v>
      </c>
      <c r="M515" s="4" t="b">
        <v>0</v>
      </c>
      <c r="N515" s="4">
        <v>182</v>
      </c>
      <c r="O515" s="4" t="b">
        <v>1</v>
      </c>
      <c r="P515" s="4" t="s">
        <v>8265</v>
      </c>
      <c r="Q515" s="9">
        <f t="shared" ref="Q515:Q578" si="50">E515/D515</f>
        <v>0.13924</v>
      </c>
      <c r="R515" s="10">
        <f t="shared" ref="R515:R578" si="51">IFERROR(E515/N515, "Zero Backers")</f>
        <v>38.252747252747255</v>
      </c>
      <c r="S515" s="4" t="str">
        <f t="shared" ref="S515:S578" si="52">LEFT(P515,FIND("/",P515)-1)</f>
        <v>film &amp; video</v>
      </c>
      <c r="T515" s="4" t="str">
        <f t="shared" ref="T515:T578" si="53">RIGHT(P515,LEN(P515)-FIND("/",P515))</f>
        <v>television</v>
      </c>
    </row>
    <row r="516" spans="1:20" ht="42.75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7">
        <f t="shared" si="48"/>
        <v>41860.280636574069</v>
      </c>
      <c r="L516" s="7">
        <f t="shared" si="49"/>
        <v>41830.280636574069</v>
      </c>
      <c r="M516" s="4" t="b">
        <v>0</v>
      </c>
      <c r="N516" s="4">
        <v>182</v>
      </c>
      <c r="O516" s="4" t="b">
        <v>1</v>
      </c>
      <c r="P516" s="4" t="s">
        <v>8265</v>
      </c>
      <c r="Q516" s="9">
        <f t="shared" si="50"/>
        <v>3.3333333333333333E-2</v>
      </c>
      <c r="R516" s="10">
        <f t="shared" si="51"/>
        <v>0.27472527472527475</v>
      </c>
      <c r="S516" s="4" t="str">
        <f t="shared" si="52"/>
        <v>film &amp; video</v>
      </c>
      <c r="T516" s="4" t="str">
        <f t="shared" si="53"/>
        <v>television</v>
      </c>
    </row>
    <row r="517" spans="1:20" ht="42.75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7">
        <f t="shared" si="48"/>
        <v>42367.157418981478</v>
      </c>
      <c r="L517" s="7">
        <f t="shared" si="49"/>
        <v>42327.157418981478</v>
      </c>
      <c r="M517" s="4" t="b">
        <v>0</v>
      </c>
      <c r="N517" s="4">
        <v>182</v>
      </c>
      <c r="O517" s="4" t="b">
        <v>1</v>
      </c>
      <c r="P517" s="4" t="s">
        <v>8265</v>
      </c>
      <c r="Q517" s="9">
        <f t="shared" si="50"/>
        <v>0.25413402061855672</v>
      </c>
      <c r="R517" s="10">
        <f t="shared" si="51"/>
        <v>135.44505494505495</v>
      </c>
      <c r="S517" s="4" t="str">
        <f t="shared" si="52"/>
        <v>film &amp; video</v>
      </c>
      <c r="T517" s="4" t="str">
        <f t="shared" si="53"/>
        <v>television</v>
      </c>
    </row>
    <row r="518" spans="1:20" ht="28.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7">
        <f t="shared" si="48"/>
        <v>42151.445370370369</v>
      </c>
      <c r="L518" s="7">
        <f t="shared" si="49"/>
        <v>42091.445370370369</v>
      </c>
      <c r="M518" s="4" t="b">
        <v>0</v>
      </c>
      <c r="N518" s="4">
        <v>182</v>
      </c>
      <c r="O518" s="4" t="b">
        <v>1</v>
      </c>
      <c r="P518" s="4" t="s">
        <v>8265</v>
      </c>
      <c r="Q518" s="9">
        <f t="shared" si="50"/>
        <v>0</v>
      </c>
      <c r="R518" s="10">
        <f t="shared" si="51"/>
        <v>0</v>
      </c>
      <c r="S518" s="4" t="str">
        <f t="shared" si="52"/>
        <v>film &amp; video</v>
      </c>
      <c r="T518" s="4" t="str">
        <f t="shared" si="53"/>
        <v>television</v>
      </c>
    </row>
    <row r="519" spans="1:20" ht="42.75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7">
        <f t="shared" si="48"/>
        <v>42768.281956018516</v>
      </c>
      <c r="L519" s="7">
        <f t="shared" si="49"/>
        <v>42738.281956018516</v>
      </c>
      <c r="M519" s="4" t="b">
        <v>0</v>
      </c>
      <c r="N519" s="4">
        <v>182</v>
      </c>
      <c r="O519" s="4" t="b">
        <v>1</v>
      </c>
      <c r="P519" s="4" t="s">
        <v>8265</v>
      </c>
      <c r="Q519" s="9">
        <f t="shared" si="50"/>
        <v>1.3666666666666667E-2</v>
      </c>
      <c r="R519" s="10">
        <f t="shared" si="51"/>
        <v>1.1263736263736264</v>
      </c>
      <c r="S519" s="4" t="str">
        <f t="shared" si="52"/>
        <v>film &amp; video</v>
      </c>
      <c r="T519" s="4" t="str">
        <f t="shared" si="53"/>
        <v>television</v>
      </c>
    </row>
    <row r="520" spans="1:20" ht="42.75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7">
        <f t="shared" si="48"/>
        <v>42253.281944444439</v>
      </c>
      <c r="L520" s="7">
        <f t="shared" si="49"/>
        <v>42223.282685185179</v>
      </c>
      <c r="M520" s="4" t="b">
        <v>0</v>
      </c>
      <c r="N520" s="4">
        <v>182</v>
      </c>
      <c r="O520" s="4" t="b">
        <v>1</v>
      </c>
      <c r="P520" s="4" t="s">
        <v>8265</v>
      </c>
      <c r="Q520" s="9">
        <f t="shared" si="50"/>
        <v>0</v>
      </c>
      <c r="R520" s="10">
        <f t="shared" si="51"/>
        <v>0</v>
      </c>
      <c r="S520" s="4" t="str">
        <f t="shared" si="52"/>
        <v>film &amp; video</v>
      </c>
      <c r="T520" s="4" t="str">
        <f t="shared" si="53"/>
        <v>television</v>
      </c>
    </row>
    <row r="521" spans="1:20" ht="42.75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7">
        <f t="shared" si="48"/>
        <v>41248.058113425919</v>
      </c>
      <c r="L521" s="7">
        <f t="shared" si="49"/>
        <v>41218.058113425919</v>
      </c>
      <c r="M521" s="4" t="b">
        <v>0</v>
      </c>
      <c r="N521" s="4">
        <v>182</v>
      </c>
      <c r="O521" s="4" t="b">
        <v>1</v>
      </c>
      <c r="P521" s="4" t="s">
        <v>8265</v>
      </c>
      <c r="Q521" s="9">
        <f t="shared" si="50"/>
        <v>0.22881426547787684</v>
      </c>
      <c r="R521" s="10">
        <f t="shared" si="51"/>
        <v>15.087912087912088</v>
      </c>
      <c r="S521" s="4" t="str">
        <f t="shared" si="52"/>
        <v>film &amp; video</v>
      </c>
      <c r="T521" s="4" t="str">
        <f t="shared" si="53"/>
        <v>television</v>
      </c>
    </row>
    <row r="522" spans="1:20" ht="42.75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7">
        <f t="shared" si="48"/>
        <v>42348.368761574071</v>
      </c>
      <c r="L522" s="7">
        <f t="shared" si="49"/>
        <v>42318.368761574071</v>
      </c>
      <c r="M522" s="4" t="b">
        <v>0</v>
      </c>
      <c r="N522" s="4">
        <v>182</v>
      </c>
      <c r="O522" s="4" t="b">
        <v>1</v>
      </c>
      <c r="P522" s="4" t="s">
        <v>8265</v>
      </c>
      <c r="Q522" s="9">
        <f t="shared" si="50"/>
        <v>1.0209999999999999</v>
      </c>
      <c r="R522" s="10">
        <f t="shared" si="51"/>
        <v>28.049450549450551</v>
      </c>
      <c r="S522" s="4" t="str">
        <f t="shared" si="52"/>
        <v>film &amp; video</v>
      </c>
      <c r="T522" s="4" t="str">
        <f t="shared" si="53"/>
        <v>television</v>
      </c>
    </row>
    <row r="523" spans="1:20" ht="42.75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7">
        <f t="shared" si="48"/>
        <v>42674.874305555553</v>
      </c>
      <c r="L523" s="7">
        <f t="shared" si="49"/>
        <v>42645.759479166663</v>
      </c>
      <c r="M523" s="4" t="b">
        <v>0</v>
      </c>
      <c r="N523" s="4">
        <v>182</v>
      </c>
      <c r="O523" s="4" t="b">
        <v>1</v>
      </c>
      <c r="P523" s="4" t="s">
        <v>8265</v>
      </c>
      <c r="Q523" s="9">
        <f t="shared" si="50"/>
        <v>1.0464</v>
      </c>
      <c r="R523" s="10">
        <f t="shared" si="51"/>
        <v>28.747252747252748</v>
      </c>
      <c r="S523" s="4" t="str">
        <f t="shared" si="52"/>
        <v>film &amp; video</v>
      </c>
      <c r="T523" s="4" t="str">
        <f t="shared" si="53"/>
        <v>television</v>
      </c>
    </row>
    <row r="524" spans="1:20" ht="42.75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7">
        <f t="shared" si="48"/>
        <v>42449.665798611109</v>
      </c>
      <c r="L524" s="7">
        <f t="shared" si="49"/>
        <v>42429.707465277774</v>
      </c>
      <c r="M524" s="4" t="b">
        <v>0</v>
      </c>
      <c r="N524" s="4">
        <v>182</v>
      </c>
      <c r="O524" s="4" t="b">
        <v>1</v>
      </c>
      <c r="P524" s="4" t="s">
        <v>8265</v>
      </c>
      <c r="Q524" s="9">
        <f t="shared" si="50"/>
        <v>1.1466666666666667</v>
      </c>
      <c r="R524" s="10">
        <f t="shared" si="51"/>
        <v>18.901098901098901</v>
      </c>
      <c r="S524" s="4" t="str">
        <f t="shared" si="52"/>
        <v>film &amp; video</v>
      </c>
      <c r="T524" s="4" t="str">
        <f t="shared" si="53"/>
        <v>television</v>
      </c>
    </row>
    <row r="525" spans="1:20" ht="42.75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7">
        <f t="shared" si="48"/>
        <v>42267.799490740734</v>
      </c>
      <c r="L525" s="7">
        <f t="shared" si="49"/>
        <v>42237.799490740734</v>
      </c>
      <c r="M525" s="4" t="b">
        <v>0</v>
      </c>
      <c r="N525" s="4">
        <v>182</v>
      </c>
      <c r="O525" s="4" t="b">
        <v>1</v>
      </c>
      <c r="P525" s="4" t="s">
        <v>8265</v>
      </c>
      <c r="Q525" s="9">
        <f t="shared" si="50"/>
        <v>1.206</v>
      </c>
      <c r="R525" s="10">
        <f t="shared" si="51"/>
        <v>33.131868131868131</v>
      </c>
      <c r="S525" s="4" t="str">
        <f t="shared" si="52"/>
        <v>film &amp; video</v>
      </c>
      <c r="T525" s="4" t="str">
        <f t="shared" si="53"/>
        <v>television</v>
      </c>
    </row>
    <row r="526" spans="1:20" ht="42.75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7">
        <f t="shared" si="48"/>
        <v>42522.383900462963</v>
      </c>
      <c r="L526" s="7">
        <f t="shared" si="49"/>
        <v>42492.383900462963</v>
      </c>
      <c r="M526" s="4" t="b">
        <v>0</v>
      </c>
      <c r="N526" s="4">
        <v>182</v>
      </c>
      <c r="O526" s="4" t="b">
        <v>1</v>
      </c>
      <c r="P526" s="4" t="s">
        <v>8265</v>
      </c>
      <c r="Q526" s="9">
        <f t="shared" si="50"/>
        <v>1.0867285714285715</v>
      </c>
      <c r="R526" s="10">
        <f t="shared" si="51"/>
        <v>20.898626373626374</v>
      </c>
      <c r="S526" s="4" t="str">
        <f t="shared" si="52"/>
        <v>film &amp; video</v>
      </c>
      <c r="T526" s="4" t="str">
        <f t="shared" si="53"/>
        <v>television</v>
      </c>
    </row>
    <row r="527" spans="1:20" ht="57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7">
        <f t="shared" si="48"/>
        <v>41895.067604166667</v>
      </c>
      <c r="L527" s="7">
        <f t="shared" si="49"/>
        <v>41850.067604166667</v>
      </c>
      <c r="M527" s="4" t="b">
        <v>0</v>
      </c>
      <c r="N527" s="4">
        <v>182</v>
      </c>
      <c r="O527" s="4" t="b">
        <v>1</v>
      </c>
      <c r="P527" s="4" t="s">
        <v>8265</v>
      </c>
      <c r="Q527" s="9">
        <f t="shared" si="50"/>
        <v>1</v>
      </c>
      <c r="R527" s="10">
        <f t="shared" si="51"/>
        <v>65.934065934065927</v>
      </c>
      <c r="S527" s="4" t="str">
        <f t="shared" si="52"/>
        <v>film &amp; video</v>
      </c>
      <c r="T527" s="4" t="str">
        <f t="shared" si="53"/>
        <v>television</v>
      </c>
    </row>
    <row r="528" spans="1:20" ht="42.75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7">
        <f t="shared" si="48"/>
        <v>42223.374999999993</v>
      </c>
      <c r="L528" s="7">
        <f t="shared" si="49"/>
        <v>42192.258611111109</v>
      </c>
      <c r="M528" s="4" t="b">
        <v>0</v>
      </c>
      <c r="N528" s="4">
        <v>182</v>
      </c>
      <c r="O528" s="4" t="b">
        <v>1</v>
      </c>
      <c r="P528" s="4" t="s">
        <v>8265</v>
      </c>
      <c r="Q528" s="9">
        <f t="shared" si="50"/>
        <v>1.1399999999999999</v>
      </c>
      <c r="R528" s="10">
        <f t="shared" si="51"/>
        <v>9.395604395604396</v>
      </c>
      <c r="S528" s="4" t="str">
        <f t="shared" si="52"/>
        <v>film &amp; video</v>
      </c>
      <c r="T528" s="4" t="str">
        <f t="shared" si="53"/>
        <v>television</v>
      </c>
    </row>
    <row r="529" spans="1:20" ht="57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7">
        <f t="shared" si="48"/>
        <v>42783.336805555555</v>
      </c>
      <c r="L529" s="7">
        <f t="shared" si="49"/>
        <v>42752.872291666667</v>
      </c>
      <c r="M529" s="4" t="b">
        <v>0</v>
      </c>
      <c r="N529" s="4">
        <v>182</v>
      </c>
      <c r="O529" s="4" t="b">
        <v>1</v>
      </c>
      <c r="P529" s="4" t="s">
        <v>8265</v>
      </c>
      <c r="Q529" s="9">
        <f t="shared" si="50"/>
        <v>1.0085</v>
      </c>
      <c r="R529" s="10">
        <f t="shared" si="51"/>
        <v>55.412087912087912</v>
      </c>
      <c r="S529" s="4" t="str">
        <f t="shared" si="52"/>
        <v>film &amp; video</v>
      </c>
      <c r="T529" s="4" t="str">
        <f t="shared" si="53"/>
        <v>television</v>
      </c>
    </row>
    <row r="530" spans="1:20" ht="28.5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7">
        <f t="shared" si="48"/>
        <v>42176.555555555555</v>
      </c>
      <c r="L530" s="7">
        <f t="shared" si="49"/>
        <v>42155.58688657407</v>
      </c>
      <c r="M530" s="4" t="b">
        <v>0</v>
      </c>
      <c r="N530" s="4">
        <v>182</v>
      </c>
      <c r="O530" s="4" t="b">
        <v>1</v>
      </c>
      <c r="P530" s="4" t="s">
        <v>8265</v>
      </c>
      <c r="Q530" s="9">
        <f t="shared" si="50"/>
        <v>1.1565217391304348</v>
      </c>
      <c r="R530" s="10">
        <f t="shared" si="51"/>
        <v>7.3076923076923075</v>
      </c>
      <c r="S530" s="4" t="str">
        <f t="shared" si="52"/>
        <v>film &amp; video</v>
      </c>
      <c r="T530" s="4" t="str">
        <f t="shared" si="53"/>
        <v>television</v>
      </c>
    </row>
    <row r="531" spans="1:20" ht="42.75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7">
        <f t="shared" si="48"/>
        <v>42745.874999999993</v>
      </c>
      <c r="L531" s="7">
        <f t="shared" si="49"/>
        <v>42724.697847222218</v>
      </c>
      <c r="M531" s="4" t="b">
        <v>0</v>
      </c>
      <c r="N531" s="4">
        <v>182</v>
      </c>
      <c r="O531" s="4" t="b">
        <v>1</v>
      </c>
      <c r="P531" s="4" t="s">
        <v>8265</v>
      </c>
      <c r="Q531" s="9">
        <f t="shared" si="50"/>
        <v>1.3041666666666667</v>
      </c>
      <c r="R531" s="10">
        <f t="shared" si="51"/>
        <v>8.5989010989010985</v>
      </c>
      <c r="S531" s="4" t="str">
        <f t="shared" si="52"/>
        <v>film &amp; video</v>
      </c>
      <c r="T531" s="4" t="str">
        <f t="shared" si="53"/>
        <v>television</v>
      </c>
    </row>
    <row r="532" spans="1:20" ht="42.75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7">
        <f t="shared" si="48"/>
        <v>42178.749999999993</v>
      </c>
      <c r="L532" s="7">
        <f t="shared" si="49"/>
        <v>42157.257731481477</v>
      </c>
      <c r="M532" s="4" t="b">
        <v>0</v>
      </c>
      <c r="N532" s="4">
        <v>182</v>
      </c>
      <c r="O532" s="4" t="b">
        <v>1</v>
      </c>
      <c r="P532" s="4" t="s">
        <v>8265</v>
      </c>
      <c r="Q532" s="9">
        <f t="shared" si="50"/>
        <v>1.0778267254038179</v>
      </c>
      <c r="R532" s="10">
        <f t="shared" si="51"/>
        <v>20.164835164835164</v>
      </c>
      <c r="S532" s="4" t="str">
        <f t="shared" si="52"/>
        <v>film &amp; video</v>
      </c>
      <c r="T532" s="4" t="str">
        <f t="shared" si="53"/>
        <v>television</v>
      </c>
    </row>
    <row r="533" spans="1:20" ht="42.75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7">
        <f t="shared" si="48"/>
        <v>42720.957638888889</v>
      </c>
      <c r="L533" s="7">
        <f t="shared" si="49"/>
        <v>42675.731817129628</v>
      </c>
      <c r="M533" s="4" t="b">
        <v>0</v>
      </c>
      <c r="N533" s="4">
        <v>182</v>
      </c>
      <c r="O533" s="4" t="b">
        <v>1</v>
      </c>
      <c r="P533" s="4" t="s">
        <v>8265</v>
      </c>
      <c r="Q533" s="9">
        <f t="shared" si="50"/>
        <v>1</v>
      </c>
      <c r="R533" s="10">
        <f t="shared" si="51"/>
        <v>21.978021978021978</v>
      </c>
      <c r="S533" s="4" t="str">
        <f t="shared" si="52"/>
        <v>film &amp; video</v>
      </c>
      <c r="T533" s="4" t="str">
        <f t="shared" si="53"/>
        <v>television</v>
      </c>
    </row>
    <row r="534" spans="1:20" ht="42.75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7">
        <f t="shared" si="48"/>
        <v>42502.673703703702</v>
      </c>
      <c r="L534" s="7">
        <f t="shared" si="49"/>
        <v>42472.673703703702</v>
      </c>
      <c r="M534" s="4" t="b">
        <v>0</v>
      </c>
      <c r="N534" s="4">
        <v>182</v>
      </c>
      <c r="O534" s="4" t="b">
        <v>1</v>
      </c>
      <c r="P534" s="4" t="s">
        <v>8265</v>
      </c>
      <c r="Q534" s="9">
        <f t="shared" si="50"/>
        <v>1.2324999999999999</v>
      </c>
      <c r="R534" s="10">
        <f t="shared" si="51"/>
        <v>67.719780219780219</v>
      </c>
      <c r="S534" s="4" t="str">
        <f t="shared" si="52"/>
        <v>film &amp; video</v>
      </c>
      <c r="T534" s="4" t="str">
        <f t="shared" si="53"/>
        <v>television</v>
      </c>
    </row>
    <row r="535" spans="1:20" ht="42.75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7">
        <f t="shared" si="48"/>
        <v>42506.101446759254</v>
      </c>
      <c r="L535" s="7">
        <f t="shared" si="49"/>
        <v>42482.101446759254</v>
      </c>
      <c r="M535" s="4" t="b">
        <v>0</v>
      </c>
      <c r="N535" s="4">
        <v>182</v>
      </c>
      <c r="O535" s="4" t="b">
        <v>1</v>
      </c>
      <c r="P535" s="4" t="s">
        <v>8265</v>
      </c>
      <c r="Q535" s="9">
        <f t="shared" si="50"/>
        <v>1.002</v>
      </c>
      <c r="R535" s="10">
        <f t="shared" si="51"/>
        <v>11.010989010989011</v>
      </c>
      <c r="S535" s="4" t="str">
        <f t="shared" si="52"/>
        <v>film &amp; video</v>
      </c>
      <c r="T535" s="4" t="str">
        <f t="shared" si="53"/>
        <v>television</v>
      </c>
    </row>
    <row r="536" spans="1:20" ht="42.75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7">
        <f t="shared" si="48"/>
        <v>42309.624999999993</v>
      </c>
      <c r="L536" s="7">
        <f t="shared" si="49"/>
        <v>42270.477662037032</v>
      </c>
      <c r="M536" s="4" t="b">
        <v>0</v>
      </c>
      <c r="N536" s="4">
        <v>182</v>
      </c>
      <c r="O536" s="4" t="b">
        <v>1</v>
      </c>
      <c r="P536" s="4" t="s">
        <v>8265</v>
      </c>
      <c r="Q536" s="9">
        <f t="shared" si="50"/>
        <v>1.0466666666666666</v>
      </c>
      <c r="R536" s="10">
        <f t="shared" si="51"/>
        <v>86.263736263736263</v>
      </c>
      <c r="S536" s="4" t="str">
        <f t="shared" si="52"/>
        <v>film &amp; video</v>
      </c>
      <c r="T536" s="4" t="str">
        <f t="shared" si="53"/>
        <v>television</v>
      </c>
    </row>
    <row r="537" spans="1:20" ht="28.5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7">
        <f t="shared" si="48"/>
        <v>42741.211863425924</v>
      </c>
      <c r="L537" s="7">
        <f t="shared" si="49"/>
        <v>42711.211863425924</v>
      </c>
      <c r="M537" s="4" t="b">
        <v>0</v>
      </c>
      <c r="N537" s="4">
        <v>182</v>
      </c>
      <c r="O537" s="4" t="b">
        <v>1</v>
      </c>
      <c r="P537" s="4" t="s">
        <v>8265</v>
      </c>
      <c r="Q537" s="9">
        <f t="shared" si="50"/>
        <v>1.0249999999999999</v>
      </c>
      <c r="R537" s="10">
        <f t="shared" si="51"/>
        <v>11.263736263736265</v>
      </c>
      <c r="S537" s="4" t="str">
        <f t="shared" si="52"/>
        <v>film &amp; video</v>
      </c>
      <c r="T537" s="4" t="str">
        <f t="shared" si="53"/>
        <v>television</v>
      </c>
    </row>
    <row r="538" spans="1:20" ht="42.75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7">
        <f t="shared" si="48"/>
        <v>42219.416666666664</v>
      </c>
      <c r="L538" s="7">
        <f t="shared" si="49"/>
        <v>42179.011655092589</v>
      </c>
      <c r="M538" s="4" t="b">
        <v>0</v>
      </c>
      <c r="N538" s="4">
        <v>182</v>
      </c>
      <c r="O538" s="4" t="b">
        <v>1</v>
      </c>
      <c r="P538" s="4" t="s">
        <v>8265</v>
      </c>
      <c r="Q538" s="9">
        <f t="shared" si="50"/>
        <v>1.1825757575757576</v>
      </c>
      <c r="R538" s="10">
        <f t="shared" si="51"/>
        <v>21.442307692307693</v>
      </c>
      <c r="S538" s="4" t="str">
        <f t="shared" si="52"/>
        <v>film &amp; video</v>
      </c>
      <c r="T538" s="4" t="str">
        <f t="shared" si="53"/>
        <v>television</v>
      </c>
    </row>
    <row r="539" spans="1:20" ht="42.75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7">
        <f t="shared" si="48"/>
        <v>42312.476747685178</v>
      </c>
      <c r="L539" s="7">
        <f t="shared" si="49"/>
        <v>42282.435081018521</v>
      </c>
      <c r="M539" s="4" t="b">
        <v>0</v>
      </c>
      <c r="N539" s="4">
        <v>182</v>
      </c>
      <c r="O539" s="4" t="b">
        <v>1</v>
      </c>
      <c r="P539" s="4" t="s">
        <v>8265</v>
      </c>
      <c r="Q539" s="9">
        <f t="shared" si="50"/>
        <v>1.2050000000000001</v>
      </c>
      <c r="R539" s="10">
        <f t="shared" si="51"/>
        <v>13.241758241758241</v>
      </c>
      <c r="S539" s="4" t="str">
        <f t="shared" si="52"/>
        <v>film &amp; video</v>
      </c>
      <c r="T539" s="4" t="str">
        <f t="shared" si="53"/>
        <v>television</v>
      </c>
    </row>
    <row r="540" spans="1:20" ht="42.75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7">
        <f t="shared" si="48"/>
        <v>42503.461377314808</v>
      </c>
      <c r="L540" s="7">
        <f t="shared" si="49"/>
        <v>42473.461377314808</v>
      </c>
      <c r="M540" s="4" t="b">
        <v>0</v>
      </c>
      <c r="N540" s="4">
        <v>182</v>
      </c>
      <c r="O540" s="4" t="b">
        <v>1</v>
      </c>
      <c r="P540" s="4" t="s">
        <v>8265</v>
      </c>
      <c r="Q540" s="9">
        <f t="shared" si="50"/>
        <v>3.0242</v>
      </c>
      <c r="R540" s="10">
        <f t="shared" si="51"/>
        <v>83.082417582417577</v>
      </c>
      <c r="S540" s="4" t="str">
        <f t="shared" si="52"/>
        <v>film &amp; video</v>
      </c>
      <c r="T540" s="4" t="str">
        <f t="shared" si="53"/>
        <v>television</v>
      </c>
    </row>
    <row r="541" spans="1:20" ht="42.75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7">
        <f t="shared" si="48"/>
        <v>42555.716516203705</v>
      </c>
      <c r="L541" s="7">
        <f t="shared" si="49"/>
        <v>42534.716516203705</v>
      </c>
      <c r="M541" s="4" t="b">
        <v>0</v>
      </c>
      <c r="N541" s="4">
        <v>182</v>
      </c>
      <c r="O541" s="4" t="b">
        <v>1</v>
      </c>
      <c r="P541" s="4" t="s">
        <v>8265</v>
      </c>
      <c r="Q541" s="9">
        <f t="shared" si="50"/>
        <v>1.00644</v>
      </c>
      <c r="R541" s="10">
        <f t="shared" si="51"/>
        <v>2.7649450549450552</v>
      </c>
      <c r="S541" s="4" t="str">
        <f t="shared" si="52"/>
        <v>film &amp; video</v>
      </c>
      <c r="T541" s="4" t="str">
        <f t="shared" si="53"/>
        <v>television</v>
      </c>
    </row>
    <row r="542" spans="1:20" ht="57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7">
        <f t="shared" si="48"/>
        <v>42039.483865740738</v>
      </c>
      <c r="L542" s="7">
        <f t="shared" si="49"/>
        <v>42009.483865740738</v>
      </c>
      <c r="M542" s="4" t="b">
        <v>0</v>
      </c>
      <c r="N542" s="4">
        <v>182</v>
      </c>
      <c r="O542" s="4" t="b">
        <v>1</v>
      </c>
      <c r="P542" s="4" t="s">
        <v>8265</v>
      </c>
      <c r="Q542" s="9">
        <f t="shared" si="50"/>
        <v>6.666666666666667E-5</v>
      </c>
      <c r="R542" s="10">
        <f t="shared" si="51"/>
        <v>5.4945054945054949E-3</v>
      </c>
      <c r="S542" s="4" t="str">
        <f t="shared" si="52"/>
        <v>film &amp; video</v>
      </c>
      <c r="T542" s="4" t="str">
        <f t="shared" si="53"/>
        <v>television</v>
      </c>
    </row>
    <row r="543" spans="1:20" ht="42.75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7">
        <f t="shared" si="48"/>
        <v>42305.713356481479</v>
      </c>
      <c r="L543" s="7">
        <f t="shared" si="49"/>
        <v>42275.713356481479</v>
      </c>
      <c r="M543" s="4" t="b">
        <v>0</v>
      </c>
      <c r="N543" s="4">
        <v>182</v>
      </c>
      <c r="O543" s="4" t="b">
        <v>1</v>
      </c>
      <c r="P543" s="4" t="s">
        <v>8265</v>
      </c>
      <c r="Q543" s="9">
        <f t="shared" si="50"/>
        <v>5.5555555555555558E-3</v>
      </c>
      <c r="R543" s="10">
        <f t="shared" si="51"/>
        <v>0.13736263736263737</v>
      </c>
      <c r="S543" s="4" t="str">
        <f t="shared" si="52"/>
        <v>film &amp; video</v>
      </c>
      <c r="T543" s="4" t="str">
        <f t="shared" si="53"/>
        <v>television</v>
      </c>
    </row>
    <row r="544" spans="1:20" ht="42.75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7">
        <f t="shared" si="48"/>
        <v>42493.362453703703</v>
      </c>
      <c r="L544" s="7">
        <f t="shared" si="49"/>
        <v>42433.404120370367</v>
      </c>
      <c r="M544" s="4" t="b">
        <v>0</v>
      </c>
      <c r="N544" s="4">
        <v>182</v>
      </c>
      <c r="O544" s="4" t="b">
        <v>1</v>
      </c>
      <c r="P544" s="4" t="s">
        <v>8265</v>
      </c>
      <c r="Q544" s="9">
        <f t="shared" si="50"/>
        <v>3.9999999999999998E-6</v>
      </c>
      <c r="R544" s="10">
        <f t="shared" si="51"/>
        <v>5.4945054945054949E-3</v>
      </c>
      <c r="S544" s="4" t="str">
        <f t="shared" si="52"/>
        <v>film &amp; video</v>
      </c>
      <c r="T544" s="4" t="str">
        <f t="shared" si="53"/>
        <v>television</v>
      </c>
    </row>
    <row r="545" spans="1:20" ht="42.75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7">
        <f t="shared" si="48"/>
        <v>41943.75881944444</v>
      </c>
      <c r="L545" s="7">
        <f t="shared" si="49"/>
        <v>41913.75881944444</v>
      </c>
      <c r="M545" s="4" t="b">
        <v>0</v>
      </c>
      <c r="N545" s="4">
        <v>182</v>
      </c>
      <c r="O545" s="4" t="b">
        <v>1</v>
      </c>
      <c r="P545" s="4" t="s">
        <v>8265</v>
      </c>
      <c r="Q545" s="9">
        <f t="shared" si="50"/>
        <v>3.1818181818181819E-3</v>
      </c>
      <c r="R545" s="10">
        <f t="shared" si="51"/>
        <v>0.38461538461538464</v>
      </c>
      <c r="S545" s="4" t="str">
        <f t="shared" si="52"/>
        <v>film &amp; video</v>
      </c>
      <c r="T545" s="4" t="str">
        <f t="shared" si="53"/>
        <v>television</v>
      </c>
    </row>
    <row r="546" spans="1:20" ht="42.75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7">
        <f t="shared" si="48"/>
        <v>42555.323611111111</v>
      </c>
      <c r="L546" s="7">
        <f t="shared" si="49"/>
        <v>42525.323611111111</v>
      </c>
      <c r="M546" s="4" t="b">
        <v>0</v>
      </c>
      <c r="N546" s="4">
        <v>182</v>
      </c>
      <c r="O546" s="4" t="b">
        <v>1</v>
      </c>
      <c r="P546" s="4" t="s">
        <v>8265</v>
      </c>
      <c r="Q546" s="9">
        <f t="shared" si="50"/>
        <v>1.2E-2</v>
      </c>
      <c r="R546" s="10">
        <f t="shared" si="51"/>
        <v>3.2967032967032968E-2</v>
      </c>
      <c r="S546" s="4" t="str">
        <f t="shared" si="52"/>
        <v>film &amp; video</v>
      </c>
      <c r="T546" s="4" t="str">
        <f t="shared" si="53"/>
        <v>television</v>
      </c>
    </row>
    <row r="547" spans="1:20" ht="42.75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7">
        <f t="shared" si="48"/>
        <v>42323.300798611112</v>
      </c>
      <c r="L547" s="7">
        <f t="shared" si="49"/>
        <v>42283.25913194444</v>
      </c>
      <c r="M547" s="4" t="b">
        <v>0</v>
      </c>
      <c r="N547" s="4">
        <v>182</v>
      </c>
      <c r="O547" s="4" t="b">
        <v>1</v>
      </c>
      <c r="P547" s="4" t="s">
        <v>8265</v>
      </c>
      <c r="Q547" s="9">
        <f t="shared" si="50"/>
        <v>0.27383999999999997</v>
      </c>
      <c r="R547" s="10">
        <f t="shared" si="51"/>
        <v>75.230769230769226</v>
      </c>
      <c r="S547" s="4" t="str">
        <f t="shared" si="52"/>
        <v>film &amp; video</v>
      </c>
      <c r="T547" s="4" t="str">
        <f t="shared" si="53"/>
        <v>television</v>
      </c>
    </row>
    <row r="548" spans="1:20" ht="42.75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7">
        <f t="shared" si="48"/>
        <v>42294.334664351853</v>
      </c>
      <c r="L548" s="7">
        <f t="shared" si="49"/>
        <v>42249.334664351853</v>
      </c>
      <c r="M548" s="4" t="b">
        <v>0</v>
      </c>
      <c r="N548" s="4">
        <v>182</v>
      </c>
      <c r="O548" s="4" t="b">
        <v>1</v>
      </c>
      <c r="P548" s="4" t="s">
        <v>8265</v>
      </c>
      <c r="Q548" s="9">
        <f t="shared" si="50"/>
        <v>8.6666666666666663E-4</v>
      </c>
      <c r="R548" s="10">
        <f t="shared" si="51"/>
        <v>0.2857142857142857</v>
      </c>
      <c r="S548" s="4" t="str">
        <f t="shared" si="52"/>
        <v>film &amp; video</v>
      </c>
      <c r="T548" s="4" t="str">
        <f t="shared" si="53"/>
        <v>television</v>
      </c>
    </row>
    <row r="549" spans="1:20" ht="42.75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7">
        <f t="shared" si="48"/>
        <v>42410.363009259258</v>
      </c>
      <c r="L549" s="7">
        <f t="shared" si="49"/>
        <v>42380.363009259258</v>
      </c>
      <c r="M549" s="4" t="b">
        <v>0</v>
      </c>
      <c r="N549" s="4">
        <v>182</v>
      </c>
      <c r="O549" s="4" t="b">
        <v>1</v>
      </c>
      <c r="P549" s="4" t="s">
        <v>8265</v>
      </c>
      <c r="Q549" s="9">
        <f t="shared" si="50"/>
        <v>0</v>
      </c>
      <c r="R549" s="10">
        <f t="shared" si="51"/>
        <v>0</v>
      </c>
      <c r="S549" s="4" t="str">
        <f t="shared" si="52"/>
        <v>film &amp; video</v>
      </c>
      <c r="T549" s="4" t="str">
        <f t="shared" si="53"/>
        <v>television</v>
      </c>
    </row>
    <row r="550" spans="1:20" ht="42.75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7">
        <f t="shared" si="48"/>
        <v>42306.57</v>
      </c>
      <c r="L550" s="7">
        <f t="shared" si="49"/>
        <v>42276.57</v>
      </c>
      <c r="M550" s="4" t="b">
        <v>0</v>
      </c>
      <c r="N550" s="4">
        <v>182</v>
      </c>
      <c r="O550" s="4" t="b">
        <v>1</v>
      </c>
      <c r="P550" s="4" t="s">
        <v>8265</v>
      </c>
      <c r="Q550" s="9">
        <f t="shared" si="50"/>
        <v>8.9999999999999998E-4</v>
      </c>
      <c r="R550" s="10">
        <f t="shared" si="51"/>
        <v>4.9450549450549448E-2</v>
      </c>
      <c r="S550" s="4" t="str">
        <f t="shared" si="52"/>
        <v>film &amp; video</v>
      </c>
      <c r="T550" s="4" t="str">
        <f t="shared" si="53"/>
        <v>television</v>
      </c>
    </row>
    <row r="551" spans="1:20" ht="57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7">
        <f t="shared" si="48"/>
        <v>42193.303495370368</v>
      </c>
      <c r="L551" s="7">
        <f t="shared" si="49"/>
        <v>42163.303495370368</v>
      </c>
      <c r="M551" s="4" t="b">
        <v>0</v>
      </c>
      <c r="N551" s="4">
        <v>182</v>
      </c>
      <c r="O551" s="4" t="b">
        <v>1</v>
      </c>
      <c r="P551" s="4" t="s">
        <v>8265</v>
      </c>
      <c r="Q551" s="9">
        <f t="shared" si="50"/>
        <v>2.7199999999999998E-2</v>
      </c>
      <c r="R551" s="10">
        <f t="shared" si="51"/>
        <v>0.37362637362637363</v>
      </c>
      <c r="S551" s="4" t="str">
        <f t="shared" si="52"/>
        <v>film &amp; video</v>
      </c>
      <c r="T551" s="4" t="str">
        <f t="shared" si="53"/>
        <v>television</v>
      </c>
    </row>
    <row r="552" spans="1:20" ht="42.75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7">
        <f t="shared" si="48"/>
        <v>42765.874999999993</v>
      </c>
      <c r="L552" s="7">
        <f t="shared" si="49"/>
        <v>42753.34542824074</v>
      </c>
      <c r="M552" s="4" t="b">
        <v>0</v>
      </c>
      <c r="N552" s="4">
        <v>182</v>
      </c>
      <c r="O552" s="4" t="b">
        <v>1</v>
      </c>
      <c r="P552" s="4" t="s">
        <v>8265</v>
      </c>
      <c r="Q552" s="9">
        <f t="shared" si="50"/>
        <v>7.0000000000000001E-3</v>
      </c>
      <c r="R552" s="10">
        <f t="shared" si="51"/>
        <v>0.19230769230769232</v>
      </c>
      <c r="S552" s="4" t="str">
        <f t="shared" si="52"/>
        <v>film &amp; video</v>
      </c>
      <c r="T552" s="4" t="str">
        <f t="shared" si="53"/>
        <v>television</v>
      </c>
    </row>
    <row r="553" spans="1:20" ht="42.75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7">
        <f t="shared" si="48"/>
        <v>42217.411805555552</v>
      </c>
      <c r="L553" s="7">
        <f t="shared" si="49"/>
        <v>42172.942407407405</v>
      </c>
      <c r="M553" s="4" t="b">
        <v>0</v>
      </c>
      <c r="N553" s="4">
        <v>182</v>
      </c>
      <c r="O553" s="4" t="b">
        <v>1</v>
      </c>
      <c r="P553" s="4" t="s">
        <v>8265</v>
      </c>
      <c r="Q553" s="9">
        <f t="shared" si="50"/>
        <v>5.0413333333333331E-2</v>
      </c>
      <c r="R553" s="10">
        <f t="shared" si="51"/>
        <v>20.774725274725274</v>
      </c>
      <c r="S553" s="4" t="str">
        <f t="shared" si="52"/>
        <v>film &amp; video</v>
      </c>
      <c r="T553" s="4" t="str">
        <f t="shared" si="53"/>
        <v>television</v>
      </c>
    </row>
    <row r="554" spans="1:20" ht="42.75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7">
        <f t="shared" si="48"/>
        <v>42378.283518518518</v>
      </c>
      <c r="L554" s="7">
        <f t="shared" si="49"/>
        <v>42318.283518518518</v>
      </c>
      <c r="M554" s="4" t="b">
        <v>0</v>
      </c>
      <c r="N554" s="4">
        <v>182</v>
      </c>
      <c r="O554" s="4" t="b">
        <v>1</v>
      </c>
      <c r="P554" s="4" t="s">
        <v>8265</v>
      </c>
      <c r="Q554" s="9">
        <f t="shared" si="50"/>
        <v>0</v>
      </c>
      <c r="R554" s="10">
        <f t="shared" si="51"/>
        <v>0</v>
      </c>
      <c r="S554" s="4" t="str">
        <f t="shared" si="52"/>
        <v>film &amp; video</v>
      </c>
      <c r="T554" s="4" t="str">
        <f t="shared" si="53"/>
        <v>television</v>
      </c>
    </row>
    <row r="555" spans="1:20" ht="42.75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7">
        <f t="shared" si="48"/>
        <v>41957.428136574068</v>
      </c>
      <c r="L555" s="7">
        <f t="shared" si="49"/>
        <v>41927.386469907404</v>
      </c>
      <c r="M555" s="4" t="b">
        <v>0</v>
      </c>
      <c r="N555" s="4">
        <v>182</v>
      </c>
      <c r="O555" s="4" t="b">
        <v>1</v>
      </c>
      <c r="P555" s="4" t="s">
        <v>8265</v>
      </c>
      <c r="Q555" s="9">
        <f t="shared" si="50"/>
        <v>4.9199999999999999E-3</v>
      </c>
      <c r="R555" s="10">
        <f t="shared" si="51"/>
        <v>0.67582417582417587</v>
      </c>
      <c r="S555" s="4" t="str">
        <f t="shared" si="52"/>
        <v>film &amp; video</v>
      </c>
      <c r="T555" s="4" t="str">
        <f t="shared" si="53"/>
        <v>television</v>
      </c>
    </row>
    <row r="556" spans="1:20" ht="42.75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7">
        <f t="shared" si="48"/>
        <v>41931.351527777777</v>
      </c>
      <c r="L556" s="7">
        <f t="shared" si="49"/>
        <v>41901.351527777777</v>
      </c>
      <c r="M556" s="4" t="b">
        <v>0</v>
      </c>
      <c r="N556" s="4">
        <v>182</v>
      </c>
      <c r="O556" s="4" t="b">
        <v>1</v>
      </c>
      <c r="P556" s="4" t="s">
        <v>8265</v>
      </c>
      <c r="Q556" s="9">
        <f t="shared" si="50"/>
        <v>0.36589147286821705</v>
      </c>
      <c r="R556" s="10">
        <f t="shared" si="51"/>
        <v>7.7802197802197801</v>
      </c>
      <c r="S556" s="4" t="str">
        <f t="shared" si="52"/>
        <v>film &amp; video</v>
      </c>
      <c r="T556" s="4" t="str">
        <f t="shared" si="53"/>
        <v>television</v>
      </c>
    </row>
    <row r="557" spans="1:20" ht="42.75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7">
        <f t="shared" si="48"/>
        <v>42533.020173611112</v>
      </c>
      <c r="L557" s="7">
        <f t="shared" si="49"/>
        <v>42503.020173611112</v>
      </c>
      <c r="M557" s="4" t="b">
        <v>0</v>
      </c>
      <c r="N557" s="4">
        <v>182</v>
      </c>
      <c r="O557" s="4" t="b">
        <v>1</v>
      </c>
      <c r="P557" s="4" t="s">
        <v>8265</v>
      </c>
      <c r="Q557" s="9">
        <f t="shared" si="50"/>
        <v>0</v>
      </c>
      <c r="R557" s="10">
        <f t="shared" si="51"/>
        <v>0</v>
      </c>
      <c r="S557" s="4" t="str">
        <f t="shared" si="52"/>
        <v>film &amp; video</v>
      </c>
      <c r="T557" s="4" t="str">
        <f t="shared" si="53"/>
        <v>television</v>
      </c>
    </row>
    <row r="558" spans="1:20" ht="28.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7">
        <f t="shared" si="48"/>
        <v>42375.526817129627</v>
      </c>
      <c r="L558" s="7">
        <f t="shared" si="49"/>
        <v>42345.526817129627</v>
      </c>
      <c r="M558" s="4" t="b">
        <v>0</v>
      </c>
      <c r="N558" s="4">
        <v>182</v>
      </c>
      <c r="O558" s="4" t="b">
        <v>1</v>
      </c>
      <c r="P558" s="4" t="s">
        <v>8265</v>
      </c>
      <c r="Q558" s="9">
        <f t="shared" si="50"/>
        <v>2.5000000000000001E-2</v>
      </c>
      <c r="R558" s="10">
        <f t="shared" si="51"/>
        <v>1.098901098901099</v>
      </c>
      <c r="S558" s="4" t="str">
        <f t="shared" si="52"/>
        <v>film &amp; video</v>
      </c>
      <c r="T558" s="4" t="str">
        <f t="shared" si="53"/>
        <v>television</v>
      </c>
    </row>
    <row r="559" spans="1:20" ht="42.75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7">
        <f t="shared" si="48"/>
        <v>42706.650497685179</v>
      </c>
      <c r="L559" s="7">
        <f t="shared" si="49"/>
        <v>42676.608831018515</v>
      </c>
      <c r="M559" s="4" t="b">
        <v>0</v>
      </c>
      <c r="N559" s="4">
        <v>182</v>
      </c>
      <c r="O559" s="4" t="b">
        <v>1</v>
      </c>
      <c r="P559" s="4" t="s">
        <v>8265</v>
      </c>
      <c r="Q559" s="9">
        <f t="shared" si="50"/>
        <v>9.1066666666666674E-3</v>
      </c>
      <c r="R559" s="10">
        <f t="shared" si="51"/>
        <v>7.5054945054945055</v>
      </c>
      <c r="S559" s="4" t="str">
        <f t="shared" si="52"/>
        <v>film &amp; video</v>
      </c>
      <c r="T559" s="4" t="str">
        <f t="shared" si="53"/>
        <v>television</v>
      </c>
    </row>
    <row r="560" spans="1:20" ht="42.75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7">
        <f t="shared" si="48"/>
        <v>42087.508159722223</v>
      </c>
      <c r="L560" s="7">
        <f t="shared" si="49"/>
        <v>42057.549826388888</v>
      </c>
      <c r="M560" s="4" t="b">
        <v>0</v>
      </c>
      <c r="N560" s="4">
        <v>182</v>
      </c>
      <c r="O560" s="4" t="b">
        <v>1</v>
      </c>
      <c r="P560" s="4" t="s">
        <v>8265</v>
      </c>
      <c r="Q560" s="9">
        <f t="shared" si="50"/>
        <v>0</v>
      </c>
      <c r="R560" s="10">
        <f t="shared" si="51"/>
        <v>0</v>
      </c>
      <c r="S560" s="4" t="str">
        <f t="shared" si="52"/>
        <v>film &amp; video</v>
      </c>
      <c r="T560" s="4" t="str">
        <f t="shared" si="53"/>
        <v>television</v>
      </c>
    </row>
    <row r="561" spans="1:20" ht="42.75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7">
        <f t="shared" si="48"/>
        <v>42350.949768518512</v>
      </c>
      <c r="L561" s="7">
        <f t="shared" si="49"/>
        <v>42320.949768518512</v>
      </c>
      <c r="M561" s="4" t="b">
        <v>0</v>
      </c>
      <c r="N561" s="4">
        <v>182</v>
      </c>
      <c r="O561" s="4" t="b">
        <v>1</v>
      </c>
      <c r="P561" s="4" t="s">
        <v>8265</v>
      </c>
      <c r="Q561" s="9">
        <f t="shared" si="50"/>
        <v>2.0833333333333335E-4</v>
      </c>
      <c r="R561" s="10">
        <f t="shared" si="51"/>
        <v>0.27472527472527475</v>
      </c>
      <c r="S561" s="4" t="str">
        <f t="shared" si="52"/>
        <v>film &amp; video</v>
      </c>
      <c r="T561" s="4" t="str">
        <f t="shared" si="53"/>
        <v>television</v>
      </c>
    </row>
    <row r="562" spans="1:20" ht="42.75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7">
        <f t="shared" si="48"/>
        <v>41990.438020833331</v>
      </c>
      <c r="L562" s="7">
        <f t="shared" si="49"/>
        <v>41960.438020833331</v>
      </c>
      <c r="M562" s="4" t="b">
        <v>0</v>
      </c>
      <c r="N562" s="4">
        <v>182</v>
      </c>
      <c r="O562" s="4" t="b">
        <v>1</v>
      </c>
      <c r="P562" s="4" t="s">
        <v>8265</v>
      </c>
      <c r="Q562" s="9">
        <f t="shared" si="50"/>
        <v>1.2E-4</v>
      </c>
      <c r="R562" s="10">
        <f t="shared" si="51"/>
        <v>6.5934065934065936E-2</v>
      </c>
      <c r="S562" s="4" t="str">
        <f t="shared" si="52"/>
        <v>film &amp; video</v>
      </c>
      <c r="T562" s="4" t="str">
        <f t="shared" si="53"/>
        <v>television</v>
      </c>
    </row>
    <row r="563" spans="1:20" ht="42.75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7">
        <f t="shared" si="48"/>
        <v>42303.325381944444</v>
      </c>
      <c r="L563" s="7">
        <f t="shared" si="49"/>
        <v>42268.325381944444</v>
      </c>
      <c r="M563" s="4" t="b">
        <v>0</v>
      </c>
      <c r="N563" s="4">
        <v>182</v>
      </c>
      <c r="O563" s="4" t="b">
        <v>1</v>
      </c>
      <c r="P563" s="4" t="s">
        <v>8265</v>
      </c>
      <c r="Q563" s="9">
        <f t="shared" si="50"/>
        <v>3.6666666666666666E-3</v>
      </c>
      <c r="R563" s="10">
        <f t="shared" si="51"/>
        <v>0.30219780219780218</v>
      </c>
      <c r="S563" s="4" t="str">
        <f t="shared" si="52"/>
        <v>film &amp; video</v>
      </c>
      <c r="T563" s="4" t="str">
        <f t="shared" si="53"/>
        <v>television</v>
      </c>
    </row>
    <row r="564" spans="1:20" ht="42.75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7">
        <f t="shared" si="48"/>
        <v>42722.055729166663</v>
      </c>
      <c r="L564" s="7">
        <f t="shared" si="49"/>
        <v>42692.055729166663</v>
      </c>
      <c r="M564" s="4" t="b">
        <v>0</v>
      </c>
      <c r="N564" s="4">
        <v>182</v>
      </c>
      <c r="O564" s="4" t="b">
        <v>1</v>
      </c>
      <c r="P564" s="4" t="s">
        <v>8265</v>
      </c>
      <c r="Q564" s="9">
        <f t="shared" si="50"/>
        <v>0</v>
      </c>
      <c r="R564" s="10">
        <f t="shared" si="51"/>
        <v>0</v>
      </c>
      <c r="S564" s="4" t="str">
        <f t="shared" si="52"/>
        <v>film &amp; video</v>
      </c>
      <c r="T564" s="4" t="str">
        <f t="shared" si="53"/>
        <v>television</v>
      </c>
    </row>
    <row r="565" spans="1:20" ht="42.75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7">
        <f t="shared" si="48"/>
        <v>42051.736655092587</v>
      </c>
      <c r="L565" s="7">
        <f t="shared" si="49"/>
        <v>42021.736655092587</v>
      </c>
      <c r="M565" s="4" t="b">
        <v>0</v>
      </c>
      <c r="N565" s="4">
        <v>182</v>
      </c>
      <c r="O565" s="4" t="b">
        <v>1</v>
      </c>
      <c r="P565" s="4" t="s">
        <v>8265</v>
      </c>
      <c r="Q565" s="9">
        <f t="shared" si="50"/>
        <v>9.0666666666666662E-4</v>
      </c>
      <c r="R565" s="10">
        <f t="shared" si="51"/>
        <v>0.37362637362637363</v>
      </c>
      <c r="S565" s="4" t="str">
        <f t="shared" si="52"/>
        <v>film &amp; video</v>
      </c>
      <c r="T565" s="4" t="str">
        <f t="shared" si="53"/>
        <v>television</v>
      </c>
    </row>
    <row r="566" spans="1:20" ht="57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7">
        <f t="shared" si="48"/>
        <v>42441.609664351847</v>
      </c>
      <c r="L566" s="7">
        <f t="shared" si="49"/>
        <v>42411.609664351847</v>
      </c>
      <c r="M566" s="4" t="b">
        <v>0</v>
      </c>
      <c r="N566" s="4">
        <v>182</v>
      </c>
      <c r="O566" s="4" t="b">
        <v>1</v>
      </c>
      <c r="P566" s="4" t="s">
        <v>8265</v>
      </c>
      <c r="Q566" s="9">
        <f t="shared" si="50"/>
        <v>5.5555555555555558E-5</v>
      </c>
      <c r="R566" s="10">
        <f t="shared" si="51"/>
        <v>5.4945054945054949E-3</v>
      </c>
      <c r="S566" s="4" t="str">
        <f t="shared" si="52"/>
        <v>film &amp; video</v>
      </c>
      <c r="T566" s="4" t="str">
        <f t="shared" si="53"/>
        <v>television</v>
      </c>
    </row>
    <row r="567" spans="1:20" ht="42.75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7">
        <f t="shared" si="48"/>
        <v>42195.451956018514</v>
      </c>
      <c r="L567" s="7">
        <f t="shared" si="49"/>
        <v>42165.451956018514</v>
      </c>
      <c r="M567" s="4" t="b">
        <v>0</v>
      </c>
      <c r="N567" s="4">
        <v>182</v>
      </c>
      <c r="O567" s="4" t="b">
        <v>1</v>
      </c>
      <c r="P567" s="4" t="s">
        <v>8265</v>
      </c>
      <c r="Q567" s="9">
        <f t="shared" si="50"/>
        <v>0</v>
      </c>
      <c r="R567" s="10">
        <f t="shared" si="51"/>
        <v>0</v>
      </c>
      <c r="S567" s="4" t="str">
        <f t="shared" si="52"/>
        <v>film &amp; video</v>
      </c>
      <c r="T567" s="4" t="str">
        <f t="shared" si="53"/>
        <v>television</v>
      </c>
    </row>
    <row r="568" spans="1:20" ht="42.75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7">
        <f t="shared" si="48"/>
        <v>42565.351076388884</v>
      </c>
      <c r="L568" s="7">
        <f t="shared" si="49"/>
        <v>42535.351076388884</v>
      </c>
      <c r="M568" s="4" t="b">
        <v>0</v>
      </c>
      <c r="N568" s="4">
        <v>182</v>
      </c>
      <c r="O568" s="4" t="b">
        <v>1</v>
      </c>
      <c r="P568" s="4" t="s">
        <v>8265</v>
      </c>
      <c r="Q568" s="9">
        <f t="shared" si="50"/>
        <v>2.0000000000000001E-4</v>
      </c>
      <c r="R568" s="10">
        <f t="shared" si="51"/>
        <v>5.4945054945054949E-3</v>
      </c>
      <c r="S568" s="4" t="str">
        <f t="shared" si="52"/>
        <v>film &amp; video</v>
      </c>
      <c r="T568" s="4" t="str">
        <f t="shared" si="53"/>
        <v>television</v>
      </c>
    </row>
    <row r="569" spans="1:20" ht="42.75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7">
        <f t="shared" si="48"/>
        <v>42005.509189814817</v>
      </c>
      <c r="L569" s="7">
        <f t="shared" si="49"/>
        <v>41975.509189814817</v>
      </c>
      <c r="M569" s="4" t="b">
        <v>0</v>
      </c>
      <c r="N569" s="4">
        <v>182</v>
      </c>
      <c r="O569" s="4" t="b">
        <v>1</v>
      </c>
      <c r="P569" s="4" t="s">
        <v>8265</v>
      </c>
      <c r="Q569" s="9">
        <f t="shared" si="50"/>
        <v>0</v>
      </c>
      <c r="R569" s="10">
        <f t="shared" si="51"/>
        <v>0</v>
      </c>
      <c r="S569" s="4" t="str">
        <f t="shared" si="52"/>
        <v>film &amp; video</v>
      </c>
      <c r="T569" s="4" t="str">
        <f t="shared" si="53"/>
        <v>television</v>
      </c>
    </row>
    <row r="570" spans="1:20" ht="57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7">
        <f t="shared" si="48"/>
        <v>42385.124999999993</v>
      </c>
      <c r="L570" s="7">
        <f t="shared" si="49"/>
        <v>42348.588229166664</v>
      </c>
      <c r="M570" s="4" t="b">
        <v>0</v>
      </c>
      <c r="N570" s="4">
        <v>182</v>
      </c>
      <c r="O570" s="4" t="b">
        <v>1</v>
      </c>
      <c r="P570" s="4" t="s">
        <v>8265</v>
      </c>
      <c r="Q570" s="9">
        <f t="shared" si="50"/>
        <v>0.01</v>
      </c>
      <c r="R570" s="10">
        <f t="shared" si="51"/>
        <v>1.3461538461538463</v>
      </c>
      <c r="S570" s="4" t="str">
        <f t="shared" si="52"/>
        <v>film &amp; video</v>
      </c>
      <c r="T570" s="4" t="str">
        <f t="shared" si="53"/>
        <v>television</v>
      </c>
    </row>
    <row r="571" spans="1:20" ht="42.75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7">
        <f t="shared" si="48"/>
        <v>42370.514027777775</v>
      </c>
      <c r="L571" s="7">
        <f t="shared" si="49"/>
        <v>42340.514027777775</v>
      </c>
      <c r="M571" s="4" t="b">
        <v>0</v>
      </c>
      <c r="N571" s="4">
        <v>182</v>
      </c>
      <c r="O571" s="4" t="b">
        <v>1</v>
      </c>
      <c r="P571" s="4" t="s">
        <v>8265</v>
      </c>
      <c r="Q571" s="9">
        <f t="shared" si="50"/>
        <v>8.0000000000000002E-3</v>
      </c>
      <c r="R571" s="10">
        <f t="shared" si="51"/>
        <v>0.10989010989010989</v>
      </c>
      <c r="S571" s="4" t="str">
        <f t="shared" si="52"/>
        <v>film &amp; video</v>
      </c>
      <c r="T571" s="4" t="str">
        <f t="shared" si="53"/>
        <v>television</v>
      </c>
    </row>
    <row r="572" spans="1:20" ht="28.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7">
        <f t="shared" si="48"/>
        <v>42418.464918981474</v>
      </c>
      <c r="L572" s="7">
        <f t="shared" si="49"/>
        <v>42388.464918981474</v>
      </c>
      <c r="M572" s="4" t="b">
        <v>0</v>
      </c>
      <c r="N572" s="4">
        <v>182</v>
      </c>
      <c r="O572" s="4" t="b">
        <v>1</v>
      </c>
      <c r="P572" s="4" t="s">
        <v>8265</v>
      </c>
      <c r="Q572" s="9">
        <f t="shared" si="50"/>
        <v>1.6705882352941177E-3</v>
      </c>
      <c r="R572" s="10">
        <f t="shared" si="51"/>
        <v>0.78021978021978022</v>
      </c>
      <c r="S572" s="4" t="str">
        <f t="shared" si="52"/>
        <v>film &amp; video</v>
      </c>
      <c r="T572" s="4" t="str">
        <f t="shared" si="53"/>
        <v>television</v>
      </c>
    </row>
    <row r="573" spans="1:20" ht="42.75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7">
        <f t="shared" si="48"/>
        <v>42211.832638888889</v>
      </c>
      <c r="L573" s="7">
        <f t="shared" si="49"/>
        <v>42192.482905092591</v>
      </c>
      <c r="M573" s="4" t="b">
        <v>0</v>
      </c>
      <c r="N573" s="4">
        <v>182</v>
      </c>
      <c r="O573" s="4" t="b">
        <v>1</v>
      </c>
      <c r="P573" s="4" t="s">
        <v>8265</v>
      </c>
      <c r="Q573" s="9">
        <f t="shared" si="50"/>
        <v>4.2399999999999998E-3</v>
      </c>
      <c r="R573" s="10">
        <f t="shared" si="51"/>
        <v>0.58241758241758246</v>
      </c>
      <c r="S573" s="4" t="str">
        <f t="shared" si="52"/>
        <v>film &amp; video</v>
      </c>
      <c r="T573" s="4" t="str">
        <f t="shared" si="53"/>
        <v>television</v>
      </c>
    </row>
    <row r="574" spans="1:20" ht="42.75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7">
        <f t="shared" si="48"/>
        <v>42312.424629629626</v>
      </c>
      <c r="L574" s="7">
        <f t="shared" si="49"/>
        <v>42282.382962962962</v>
      </c>
      <c r="M574" s="4" t="b">
        <v>0</v>
      </c>
      <c r="N574" s="4">
        <v>182</v>
      </c>
      <c r="O574" s="4" t="b">
        <v>1</v>
      </c>
      <c r="P574" s="4" t="s">
        <v>8265</v>
      </c>
      <c r="Q574" s="9">
        <f t="shared" si="50"/>
        <v>0</v>
      </c>
      <c r="R574" s="10">
        <f t="shared" si="51"/>
        <v>0</v>
      </c>
      <c r="S574" s="4" t="str">
        <f t="shared" si="52"/>
        <v>film &amp; video</v>
      </c>
      <c r="T574" s="4" t="str">
        <f t="shared" si="53"/>
        <v>television</v>
      </c>
    </row>
    <row r="575" spans="1:20" ht="42.75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7">
        <f t="shared" si="48"/>
        <v>42021.716666666667</v>
      </c>
      <c r="L575" s="7">
        <f t="shared" si="49"/>
        <v>41962.716793981475</v>
      </c>
      <c r="M575" s="4" t="b">
        <v>0</v>
      </c>
      <c r="N575" s="4">
        <v>182</v>
      </c>
      <c r="O575" s="4" t="b">
        <v>1</v>
      </c>
      <c r="P575" s="4" t="s">
        <v>8265</v>
      </c>
      <c r="Q575" s="9">
        <f t="shared" si="50"/>
        <v>3.892538925389254E-3</v>
      </c>
      <c r="R575" s="10">
        <f t="shared" si="51"/>
        <v>1.901098901098901</v>
      </c>
      <c r="S575" s="4" t="str">
        <f t="shared" si="52"/>
        <v>film &amp; video</v>
      </c>
      <c r="T575" s="4" t="str">
        <f t="shared" si="53"/>
        <v>television</v>
      </c>
    </row>
    <row r="576" spans="1:20" ht="42.75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7">
        <f t="shared" si="48"/>
        <v>42662.110034722216</v>
      </c>
      <c r="L576" s="7">
        <f t="shared" si="49"/>
        <v>42632.110034722216</v>
      </c>
      <c r="M576" s="4" t="b">
        <v>0</v>
      </c>
      <c r="N576" s="4">
        <v>182</v>
      </c>
      <c r="O576" s="4" t="b">
        <v>1</v>
      </c>
      <c r="P576" s="4" t="s">
        <v>8265</v>
      </c>
      <c r="Q576" s="9">
        <f t="shared" si="50"/>
        <v>7.1556350626118068E-3</v>
      </c>
      <c r="R576" s="10">
        <f t="shared" si="51"/>
        <v>0.43956043956043955</v>
      </c>
      <c r="S576" s="4" t="str">
        <f t="shared" si="52"/>
        <v>film &amp; video</v>
      </c>
      <c r="T576" s="4" t="str">
        <f t="shared" si="53"/>
        <v>television</v>
      </c>
    </row>
    <row r="577" spans="1:20" ht="57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7">
        <f t="shared" si="48"/>
        <v>42168.359293981477</v>
      </c>
      <c r="L577" s="7">
        <f t="shared" si="49"/>
        <v>42138.359293981477</v>
      </c>
      <c r="M577" s="4" t="b">
        <v>0</v>
      </c>
      <c r="N577" s="4">
        <v>182</v>
      </c>
      <c r="O577" s="4" t="b">
        <v>1</v>
      </c>
      <c r="P577" s="4" t="s">
        <v>8265</v>
      </c>
      <c r="Q577" s="9">
        <f t="shared" si="50"/>
        <v>4.3166666666666666E-3</v>
      </c>
      <c r="R577" s="10">
        <f t="shared" si="51"/>
        <v>1.4230769230769231</v>
      </c>
      <c r="S577" s="4" t="str">
        <f t="shared" si="52"/>
        <v>film &amp; video</v>
      </c>
      <c r="T577" s="4" t="str">
        <f t="shared" si="53"/>
        <v>television</v>
      </c>
    </row>
    <row r="578" spans="1:20" ht="42.75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7">
        <f t="shared" si="48"/>
        <v>42091.096666666665</v>
      </c>
      <c r="L578" s="7">
        <f t="shared" si="49"/>
        <v>42031.138333333329</v>
      </c>
      <c r="M578" s="4" t="b">
        <v>0</v>
      </c>
      <c r="N578" s="4">
        <v>182</v>
      </c>
      <c r="O578" s="4" t="b">
        <v>1</v>
      </c>
      <c r="P578" s="4" t="s">
        <v>8265</v>
      </c>
      <c r="Q578" s="9">
        <f t="shared" si="50"/>
        <v>1.2500000000000001E-5</v>
      </c>
      <c r="R578" s="10">
        <f t="shared" si="51"/>
        <v>5.4945054945054949E-3</v>
      </c>
      <c r="S578" s="4" t="str">
        <f t="shared" si="52"/>
        <v>film &amp; video</v>
      </c>
      <c r="T578" s="4" t="str">
        <f t="shared" si="53"/>
        <v>television</v>
      </c>
    </row>
    <row r="579" spans="1:20" ht="42.75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7">
        <f t="shared" ref="K579:K642" si="54">(I579/86400)+25569+(-8/24)</f>
        <v>42510.255810185183</v>
      </c>
      <c r="L579" s="7">
        <f t="shared" ref="L579:L642" si="55">(J579/86400)+25569+(-8/24)</f>
        <v>42450.255810185183</v>
      </c>
      <c r="M579" s="4" t="b">
        <v>0</v>
      </c>
      <c r="N579" s="4">
        <v>182</v>
      </c>
      <c r="O579" s="4" t="b">
        <v>1</v>
      </c>
      <c r="P579" s="4" t="s">
        <v>8265</v>
      </c>
      <c r="Q579" s="9">
        <f t="shared" ref="Q579:Q642" si="56">E579/D579</f>
        <v>2E-3</v>
      </c>
      <c r="R579" s="10">
        <f t="shared" ref="R579:R642" si="57">IFERROR(E579/N579, "Zero Backers")</f>
        <v>5.4945054945054944E-2</v>
      </c>
      <c r="S579" s="4" t="str">
        <f t="shared" ref="S579:S642" si="58">LEFT(P579,FIND("/",P579)-1)</f>
        <v>film &amp; video</v>
      </c>
      <c r="T579" s="4" t="str">
        <f t="shared" ref="T579:T642" si="59">RIGHT(P579,LEN(P579)-FIND("/",P579))</f>
        <v>television</v>
      </c>
    </row>
    <row r="580" spans="1:20" ht="28.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7">
        <f t="shared" si="54"/>
        <v>42254.245289351849</v>
      </c>
      <c r="L580" s="7">
        <f t="shared" si="55"/>
        <v>42230.245289351849</v>
      </c>
      <c r="M580" s="4" t="b">
        <v>0</v>
      </c>
      <c r="N580" s="4">
        <v>182</v>
      </c>
      <c r="O580" s="4" t="b">
        <v>1</v>
      </c>
      <c r="P580" s="4" t="s">
        <v>8265</v>
      </c>
      <c r="Q580" s="9">
        <f t="shared" si="56"/>
        <v>1.12E-4</v>
      </c>
      <c r="R580" s="10">
        <f t="shared" si="57"/>
        <v>7.6923076923076927E-2</v>
      </c>
      <c r="S580" s="4" t="str">
        <f t="shared" si="58"/>
        <v>film &amp; video</v>
      </c>
      <c r="T580" s="4" t="str">
        <f t="shared" si="59"/>
        <v>television</v>
      </c>
    </row>
    <row r="581" spans="1:20" ht="28.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7">
        <f t="shared" si="54"/>
        <v>41998.518784722219</v>
      </c>
      <c r="L581" s="7">
        <f t="shared" si="55"/>
        <v>41968.518784722219</v>
      </c>
      <c r="M581" s="4" t="b">
        <v>0</v>
      </c>
      <c r="N581" s="4">
        <v>182</v>
      </c>
      <c r="O581" s="4" t="b">
        <v>1</v>
      </c>
      <c r="P581" s="4" t="s">
        <v>8265</v>
      </c>
      <c r="Q581" s="9">
        <f t="shared" si="56"/>
        <v>1.4583333333333334E-2</v>
      </c>
      <c r="R581" s="10">
        <f t="shared" si="57"/>
        <v>0.96153846153846156</v>
      </c>
      <c r="S581" s="4" t="str">
        <f t="shared" si="58"/>
        <v>film &amp; video</v>
      </c>
      <c r="T581" s="4" t="str">
        <f t="shared" si="59"/>
        <v>television</v>
      </c>
    </row>
    <row r="582" spans="1:20" ht="42.75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7">
        <f t="shared" si="54"/>
        <v>42635.574849537035</v>
      </c>
      <c r="L582" s="7">
        <f t="shared" si="55"/>
        <v>42605.574849537035</v>
      </c>
      <c r="M582" s="4" t="b">
        <v>0</v>
      </c>
      <c r="N582" s="4">
        <v>182</v>
      </c>
      <c r="O582" s="4" t="b">
        <v>1</v>
      </c>
      <c r="P582" s="4" t="s">
        <v>8265</v>
      </c>
      <c r="Q582" s="9">
        <f t="shared" si="56"/>
        <v>3.3333333333333332E-4</v>
      </c>
      <c r="R582" s="10">
        <f t="shared" si="57"/>
        <v>5.4945054945054949E-3</v>
      </c>
      <c r="S582" s="4" t="str">
        <f t="shared" si="58"/>
        <v>film &amp; video</v>
      </c>
      <c r="T582" s="4" t="str">
        <f t="shared" si="59"/>
        <v>television</v>
      </c>
    </row>
    <row r="583" spans="1:20" ht="42.75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7">
        <f t="shared" si="54"/>
        <v>42217.679444444446</v>
      </c>
      <c r="L583" s="7">
        <f t="shared" si="55"/>
        <v>42187.679444444446</v>
      </c>
      <c r="M583" s="4" t="b">
        <v>0</v>
      </c>
      <c r="N583" s="4">
        <v>182</v>
      </c>
      <c r="O583" s="4" t="b">
        <v>1</v>
      </c>
      <c r="P583" s="4" t="s">
        <v>8265</v>
      </c>
      <c r="Q583" s="9">
        <f t="shared" si="56"/>
        <v>0</v>
      </c>
      <c r="R583" s="10">
        <f t="shared" si="57"/>
        <v>0</v>
      </c>
      <c r="S583" s="4" t="str">
        <f t="shared" si="58"/>
        <v>film &amp; video</v>
      </c>
      <c r="T583" s="4" t="str">
        <f t="shared" si="59"/>
        <v>television</v>
      </c>
    </row>
    <row r="584" spans="1:20" ht="42.75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7">
        <f t="shared" si="54"/>
        <v>42078.416666666664</v>
      </c>
      <c r="L584" s="7">
        <f t="shared" si="55"/>
        <v>42055.406469907401</v>
      </c>
      <c r="M584" s="4" t="b">
        <v>0</v>
      </c>
      <c r="N584" s="4">
        <v>182</v>
      </c>
      <c r="O584" s="4" t="b">
        <v>1</v>
      </c>
      <c r="P584" s="4" t="s">
        <v>8265</v>
      </c>
      <c r="Q584" s="9">
        <f t="shared" si="56"/>
        <v>0</v>
      </c>
      <c r="R584" s="10">
        <f t="shared" si="57"/>
        <v>0</v>
      </c>
      <c r="S584" s="4" t="str">
        <f t="shared" si="58"/>
        <v>film &amp; video</v>
      </c>
      <c r="T584" s="4" t="str">
        <f t="shared" si="59"/>
        <v>television</v>
      </c>
    </row>
    <row r="585" spans="1:20" ht="42.7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7">
        <f t="shared" si="54"/>
        <v>42082.563506944447</v>
      </c>
      <c r="L585" s="7">
        <f t="shared" si="55"/>
        <v>42052.605173611104</v>
      </c>
      <c r="M585" s="4" t="b">
        <v>0</v>
      </c>
      <c r="N585" s="4">
        <v>182</v>
      </c>
      <c r="O585" s="4" t="b">
        <v>1</v>
      </c>
      <c r="P585" s="4" t="s">
        <v>8265</v>
      </c>
      <c r="Q585" s="9">
        <f t="shared" si="56"/>
        <v>1.1111111111111112E-4</v>
      </c>
      <c r="R585" s="10">
        <f t="shared" si="57"/>
        <v>5.4945054945054949E-3</v>
      </c>
      <c r="S585" s="4" t="str">
        <f t="shared" si="58"/>
        <v>film &amp; video</v>
      </c>
      <c r="T585" s="4" t="str">
        <f t="shared" si="59"/>
        <v>television</v>
      </c>
    </row>
    <row r="586" spans="1:20" ht="28.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7">
        <f t="shared" si="54"/>
        <v>42079.341620370367</v>
      </c>
      <c r="L586" s="7">
        <f t="shared" si="55"/>
        <v>42049.383287037032</v>
      </c>
      <c r="M586" s="4" t="b">
        <v>0</v>
      </c>
      <c r="N586" s="4">
        <v>182</v>
      </c>
      <c r="O586" s="4" t="b">
        <v>1</v>
      </c>
      <c r="P586" s="4" t="s">
        <v>8265</v>
      </c>
      <c r="Q586" s="9">
        <f t="shared" si="56"/>
        <v>0.01</v>
      </c>
      <c r="R586" s="10">
        <f t="shared" si="57"/>
        <v>5.4945054945054944E-2</v>
      </c>
      <c r="S586" s="4" t="str">
        <f t="shared" si="58"/>
        <v>film &amp; video</v>
      </c>
      <c r="T586" s="4" t="str">
        <f t="shared" si="59"/>
        <v>television</v>
      </c>
    </row>
    <row r="587" spans="1:20" ht="42.75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7">
        <f t="shared" si="54"/>
        <v>42338.666666666664</v>
      </c>
      <c r="L587" s="7">
        <f t="shared" si="55"/>
        <v>42283.057604166665</v>
      </c>
      <c r="M587" s="4" t="b">
        <v>0</v>
      </c>
      <c r="N587" s="4">
        <v>182</v>
      </c>
      <c r="O587" s="4" t="b">
        <v>1</v>
      </c>
      <c r="P587" s="4" t="s">
        <v>8265</v>
      </c>
      <c r="Q587" s="9">
        <f t="shared" si="56"/>
        <v>0</v>
      </c>
      <c r="R587" s="10">
        <f t="shared" si="57"/>
        <v>0</v>
      </c>
      <c r="S587" s="4" t="str">
        <f t="shared" si="58"/>
        <v>film &amp; video</v>
      </c>
      <c r="T587" s="4" t="str">
        <f t="shared" si="59"/>
        <v>television</v>
      </c>
    </row>
    <row r="588" spans="1:20" ht="42.75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7">
        <f t="shared" si="54"/>
        <v>42050.520914351851</v>
      </c>
      <c r="L588" s="7">
        <f t="shared" si="55"/>
        <v>42020.520914351851</v>
      </c>
      <c r="M588" s="4" t="b">
        <v>0</v>
      </c>
      <c r="N588" s="4">
        <v>182</v>
      </c>
      <c r="O588" s="4" t="b">
        <v>1</v>
      </c>
      <c r="P588" s="4" t="s">
        <v>8265</v>
      </c>
      <c r="Q588" s="9">
        <f t="shared" si="56"/>
        <v>5.5999999999999999E-3</v>
      </c>
      <c r="R588" s="10">
        <f t="shared" si="57"/>
        <v>0.30769230769230771</v>
      </c>
      <c r="S588" s="4" t="str">
        <f t="shared" si="58"/>
        <v>film &amp; video</v>
      </c>
      <c r="T588" s="4" t="str">
        <f t="shared" si="59"/>
        <v>television</v>
      </c>
    </row>
    <row r="589" spans="1:20" ht="71.2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7">
        <f t="shared" si="54"/>
        <v>42110.423993055556</v>
      </c>
      <c r="L589" s="7">
        <f t="shared" si="55"/>
        <v>42080.423993055556</v>
      </c>
      <c r="M589" s="4" t="b">
        <v>0</v>
      </c>
      <c r="N589" s="4">
        <v>182</v>
      </c>
      <c r="O589" s="4" t="b">
        <v>1</v>
      </c>
      <c r="P589" s="4" t="s">
        <v>8265</v>
      </c>
      <c r="Q589" s="9">
        <f t="shared" si="56"/>
        <v>9.0833333333333335E-2</v>
      </c>
      <c r="R589" s="10">
        <f t="shared" si="57"/>
        <v>14.972527472527473</v>
      </c>
      <c r="S589" s="4" t="str">
        <f t="shared" si="58"/>
        <v>film &amp; video</v>
      </c>
      <c r="T589" s="4" t="str">
        <f t="shared" si="59"/>
        <v>television</v>
      </c>
    </row>
    <row r="590" spans="1:20" ht="42.75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7">
        <f t="shared" si="54"/>
        <v>42691.477847222217</v>
      </c>
      <c r="L590" s="7">
        <f t="shared" si="55"/>
        <v>42631.436180555553</v>
      </c>
      <c r="M590" s="4" t="b">
        <v>0</v>
      </c>
      <c r="N590" s="4">
        <v>182</v>
      </c>
      <c r="O590" s="4" t="b">
        <v>1</v>
      </c>
      <c r="P590" s="4" t="s">
        <v>8265</v>
      </c>
      <c r="Q590" s="9">
        <f t="shared" si="56"/>
        <v>3.3444444444444443E-2</v>
      </c>
      <c r="R590" s="10">
        <f t="shared" si="57"/>
        <v>1.6538461538461537</v>
      </c>
      <c r="S590" s="4" t="str">
        <f t="shared" si="58"/>
        <v>film &amp; video</v>
      </c>
      <c r="T590" s="4" t="str">
        <f t="shared" si="59"/>
        <v>television</v>
      </c>
    </row>
    <row r="591" spans="1:20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7">
        <f t="shared" si="54"/>
        <v>42193.281238425923</v>
      </c>
      <c r="L591" s="7">
        <f t="shared" si="55"/>
        <v>42178.281238425923</v>
      </c>
      <c r="M591" s="4" t="b">
        <v>0</v>
      </c>
      <c r="N591" s="4">
        <v>182</v>
      </c>
      <c r="O591" s="4" t="b">
        <v>1</v>
      </c>
      <c r="P591" s="4" t="s">
        <v>8265</v>
      </c>
      <c r="Q591" s="9">
        <f t="shared" si="56"/>
        <v>1.3333333333333334E-4</v>
      </c>
      <c r="R591" s="10">
        <f t="shared" si="57"/>
        <v>5.4945054945054949E-3</v>
      </c>
      <c r="S591" s="4" t="str">
        <f t="shared" si="58"/>
        <v>film &amp; video</v>
      </c>
      <c r="T591" s="4" t="str">
        <f t="shared" si="59"/>
        <v>television</v>
      </c>
    </row>
    <row r="592" spans="1:20" ht="42.75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7">
        <f t="shared" si="54"/>
        <v>42408.209027777775</v>
      </c>
      <c r="L592" s="7">
        <f t="shared" si="55"/>
        <v>42377.22142361111</v>
      </c>
      <c r="M592" s="4" t="b">
        <v>0</v>
      </c>
      <c r="N592" s="4">
        <v>182</v>
      </c>
      <c r="O592" s="4" t="b">
        <v>1</v>
      </c>
      <c r="P592" s="4" t="s">
        <v>8265</v>
      </c>
      <c r="Q592" s="9">
        <f t="shared" si="56"/>
        <v>4.4600000000000001E-2</v>
      </c>
      <c r="R592" s="10">
        <f t="shared" si="57"/>
        <v>1.2252747252747254</v>
      </c>
      <c r="S592" s="4" t="str">
        <f t="shared" si="58"/>
        <v>film &amp; video</v>
      </c>
      <c r="T592" s="4" t="str">
        <f t="shared" si="59"/>
        <v>television</v>
      </c>
    </row>
    <row r="593" spans="1:20" ht="42.75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7">
        <f t="shared" si="54"/>
        <v>42207.209837962961</v>
      </c>
      <c r="L593" s="7">
        <f t="shared" si="55"/>
        <v>42177.209837962961</v>
      </c>
      <c r="M593" s="4" t="b">
        <v>0</v>
      </c>
      <c r="N593" s="4">
        <v>182</v>
      </c>
      <c r="O593" s="4" t="b">
        <v>1</v>
      </c>
      <c r="P593" s="4" t="s">
        <v>8265</v>
      </c>
      <c r="Q593" s="9">
        <f t="shared" si="56"/>
        <v>6.0999999999999997E-4</v>
      </c>
      <c r="R593" s="10">
        <f t="shared" si="57"/>
        <v>0.33516483516483514</v>
      </c>
      <c r="S593" s="4" t="str">
        <f t="shared" si="58"/>
        <v>film &amp; video</v>
      </c>
      <c r="T593" s="4" t="str">
        <f t="shared" si="59"/>
        <v>television</v>
      </c>
    </row>
    <row r="594" spans="1:20" ht="42.75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7">
        <f t="shared" si="54"/>
        <v>41975.898842592585</v>
      </c>
      <c r="L594" s="7">
        <f t="shared" si="55"/>
        <v>41945.898842592593</v>
      </c>
      <c r="M594" s="4" t="b">
        <v>0</v>
      </c>
      <c r="N594" s="4">
        <v>182</v>
      </c>
      <c r="O594" s="4" t="b">
        <v>1</v>
      </c>
      <c r="P594" s="4" t="s">
        <v>8265</v>
      </c>
      <c r="Q594" s="9">
        <f t="shared" si="56"/>
        <v>3.3333333333333333E-2</v>
      </c>
      <c r="R594" s="10">
        <f t="shared" si="57"/>
        <v>1.3736263736263736</v>
      </c>
      <c r="S594" s="4" t="str">
        <f t="shared" si="58"/>
        <v>film &amp; video</v>
      </c>
      <c r="T594" s="4" t="str">
        <f t="shared" si="59"/>
        <v>television</v>
      </c>
    </row>
    <row r="595" spans="1:20" ht="57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7">
        <f t="shared" si="54"/>
        <v>42100.302604166667</v>
      </c>
      <c r="L595" s="7">
        <f t="shared" si="55"/>
        <v>42070.344270833331</v>
      </c>
      <c r="M595" s="4" t="b">
        <v>0</v>
      </c>
      <c r="N595" s="4">
        <v>182</v>
      </c>
      <c r="O595" s="4" t="b">
        <v>1</v>
      </c>
      <c r="P595" s="4" t="s">
        <v>8265</v>
      </c>
      <c r="Q595" s="9">
        <f t="shared" si="56"/>
        <v>0.23</v>
      </c>
      <c r="R595" s="10">
        <f t="shared" si="57"/>
        <v>0.63186813186813184</v>
      </c>
      <c r="S595" s="4" t="str">
        <f t="shared" si="58"/>
        <v>film &amp; video</v>
      </c>
      <c r="T595" s="4" t="str">
        <f t="shared" si="59"/>
        <v>television</v>
      </c>
    </row>
    <row r="596" spans="1:20" ht="28.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7">
        <f t="shared" si="54"/>
        <v>42476.446828703702</v>
      </c>
      <c r="L596" s="7">
        <f t="shared" si="55"/>
        <v>42446.446828703702</v>
      </c>
      <c r="M596" s="4" t="b">
        <v>0</v>
      </c>
      <c r="N596" s="4">
        <v>182</v>
      </c>
      <c r="O596" s="4" t="b">
        <v>1</v>
      </c>
      <c r="P596" s="4" t="s">
        <v>8265</v>
      </c>
      <c r="Q596" s="9">
        <f t="shared" si="56"/>
        <v>1.0399999999999999E-3</v>
      </c>
      <c r="R596" s="10">
        <f t="shared" si="57"/>
        <v>0.14285714285714285</v>
      </c>
      <c r="S596" s="4" t="str">
        <f t="shared" si="58"/>
        <v>film &amp; video</v>
      </c>
      <c r="T596" s="4" t="str">
        <f t="shared" si="59"/>
        <v>television</v>
      </c>
    </row>
    <row r="597" spans="1:20" ht="42.75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7">
        <f t="shared" si="54"/>
        <v>42127.736550925925</v>
      </c>
      <c r="L597" s="7">
        <f t="shared" si="55"/>
        <v>42082.736550925925</v>
      </c>
      <c r="M597" s="4" t="b">
        <v>0</v>
      </c>
      <c r="N597" s="4">
        <v>182</v>
      </c>
      <c r="O597" s="4" t="b">
        <v>1</v>
      </c>
      <c r="P597" s="4" t="s">
        <v>8265</v>
      </c>
      <c r="Q597" s="9">
        <f t="shared" si="56"/>
        <v>4.2599999999999999E-3</v>
      </c>
      <c r="R597" s="10">
        <f t="shared" si="57"/>
        <v>2.3406593406593408</v>
      </c>
      <c r="S597" s="4" t="str">
        <f t="shared" si="58"/>
        <v>film &amp; video</v>
      </c>
      <c r="T597" s="4" t="str">
        <f t="shared" si="59"/>
        <v>television</v>
      </c>
    </row>
    <row r="598" spans="1:20" ht="28.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7">
        <f t="shared" si="54"/>
        <v>42676.563564814809</v>
      </c>
      <c r="L598" s="7">
        <f t="shared" si="55"/>
        <v>42646.563564814809</v>
      </c>
      <c r="M598" s="4" t="b">
        <v>0</v>
      </c>
      <c r="N598" s="4">
        <v>182</v>
      </c>
      <c r="O598" s="4" t="b">
        <v>1</v>
      </c>
      <c r="P598" s="4" t="s">
        <v>8265</v>
      </c>
      <c r="Q598" s="9">
        <f t="shared" si="56"/>
        <v>2.9999999999999997E-4</v>
      </c>
      <c r="R598" s="10">
        <f t="shared" si="57"/>
        <v>3.2967032967032968E-2</v>
      </c>
      <c r="S598" s="4" t="str">
        <f t="shared" si="58"/>
        <v>film &amp; video</v>
      </c>
      <c r="T598" s="4" t="str">
        <f t="shared" si="59"/>
        <v>television</v>
      </c>
    </row>
    <row r="599" spans="1:20" ht="42.75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7">
        <f t="shared" si="54"/>
        <v>42582.333333333336</v>
      </c>
      <c r="L599" s="7">
        <f t="shared" si="55"/>
        <v>42545.371932870366</v>
      </c>
      <c r="M599" s="4" t="b">
        <v>0</v>
      </c>
      <c r="N599" s="4">
        <v>182</v>
      </c>
      <c r="O599" s="4" t="b">
        <v>1</v>
      </c>
      <c r="P599" s="4" t="s">
        <v>8265</v>
      </c>
      <c r="Q599" s="9">
        <f t="shared" si="56"/>
        <v>2.6666666666666666E-3</v>
      </c>
      <c r="R599" s="10">
        <f t="shared" si="57"/>
        <v>0.10989010989010989</v>
      </c>
      <c r="S599" s="4" t="str">
        <f t="shared" si="58"/>
        <v>film &amp; video</v>
      </c>
      <c r="T599" s="4" t="str">
        <f t="shared" si="59"/>
        <v>television</v>
      </c>
    </row>
    <row r="600" spans="1:20" ht="28.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7">
        <f t="shared" si="54"/>
        <v>41977.668761574074</v>
      </c>
      <c r="L600" s="7">
        <f t="shared" si="55"/>
        <v>41947.668761574074</v>
      </c>
      <c r="M600" s="4" t="b">
        <v>0</v>
      </c>
      <c r="N600" s="4">
        <v>182</v>
      </c>
      <c r="O600" s="4" t="b">
        <v>1</v>
      </c>
      <c r="P600" s="4" t="s">
        <v>8265</v>
      </c>
      <c r="Q600" s="9">
        <f t="shared" si="56"/>
        <v>0.34</v>
      </c>
      <c r="R600" s="10">
        <f t="shared" si="57"/>
        <v>4.6703296703296706</v>
      </c>
      <c r="S600" s="4" t="str">
        <f t="shared" si="58"/>
        <v>film &amp; video</v>
      </c>
      <c r="T600" s="4" t="str">
        <f t="shared" si="59"/>
        <v>television</v>
      </c>
    </row>
    <row r="601" spans="1:20" ht="42.75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7">
        <f t="shared" si="54"/>
        <v>42071.302777777775</v>
      </c>
      <c r="L601" s="7">
        <f t="shared" si="55"/>
        <v>42047.479189814818</v>
      </c>
      <c r="M601" s="4" t="b">
        <v>0</v>
      </c>
      <c r="N601" s="4">
        <v>182</v>
      </c>
      <c r="O601" s="4" t="b">
        <v>1</v>
      </c>
      <c r="P601" s="4" t="s">
        <v>8265</v>
      </c>
      <c r="Q601" s="9">
        <f t="shared" si="56"/>
        <v>6.2E-4</v>
      </c>
      <c r="R601" s="10">
        <f t="shared" si="57"/>
        <v>0.17032967032967034</v>
      </c>
      <c r="S601" s="4" t="str">
        <f t="shared" si="58"/>
        <v>film &amp; video</v>
      </c>
      <c r="T601" s="4" t="str">
        <f t="shared" si="59"/>
        <v>television</v>
      </c>
    </row>
    <row r="602" spans="1:20" ht="28.5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7">
        <f t="shared" si="54"/>
        <v>42133.464837962958</v>
      </c>
      <c r="L602" s="7">
        <f t="shared" si="55"/>
        <v>42073.464837962958</v>
      </c>
      <c r="M602" s="4" t="b">
        <v>0</v>
      </c>
      <c r="N602" s="4">
        <v>182</v>
      </c>
      <c r="O602" s="4" t="b">
        <v>1</v>
      </c>
      <c r="P602" s="4" t="s">
        <v>8265</v>
      </c>
      <c r="Q602" s="9">
        <f t="shared" si="56"/>
        <v>0.02</v>
      </c>
      <c r="R602" s="10">
        <f t="shared" si="57"/>
        <v>0.5494505494505495</v>
      </c>
      <c r="S602" s="4" t="str">
        <f t="shared" si="58"/>
        <v>film &amp; video</v>
      </c>
      <c r="T602" s="4" t="str">
        <f t="shared" si="59"/>
        <v>television</v>
      </c>
    </row>
    <row r="603" spans="1:20" ht="42.75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7">
        <f t="shared" si="54"/>
        <v>41999.52475694444</v>
      </c>
      <c r="L603" s="7">
        <f t="shared" si="55"/>
        <v>41969.52475694444</v>
      </c>
      <c r="M603" s="4" t="b">
        <v>0</v>
      </c>
      <c r="N603" s="4">
        <v>182</v>
      </c>
      <c r="O603" s="4" t="b">
        <v>1</v>
      </c>
      <c r="P603" s="4" t="s">
        <v>8265</v>
      </c>
      <c r="Q603" s="9">
        <f t="shared" si="56"/>
        <v>1.4E-2</v>
      </c>
      <c r="R603" s="10">
        <f t="shared" si="57"/>
        <v>0.76923076923076927</v>
      </c>
      <c r="S603" s="4" t="str">
        <f t="shared" si="58"/>
        <v>film &amp; video</v>
      </c>
      <c r="T603" s="4" t="str">
        <f t="shared" si="59"/>
        <v>television</v>
      </c>
    </row>
    <row r="604" spans="1:20" ht="42.75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7">
        <f t="shared" si="54"/>
        <v>42173.460821759254</v>
      </c>
      <c r="L604" s="7">
        <f t="shared" si="55"/>
        <v>42143.460821759254</v>
      </c>
      <c r="M604" s="4" t="b">
        <v>0</v>
      </c>
      <c r="N604" s="4">
        <v>182</v>
      </c>
      <c r="O604" s="4" t="b">
        <v>1</v>
      </c>
      <c r="P604" s="4" t="s">
        <v>8265</v>
      </c>
      <c r="Q604" s="9">
        <f t="shared" si="56"/>
        <v>0</v>
      </c>
      <c r="R604" s="10">
        <f t="shared" si="57"/>
        <v>0</v>
      </c>
      <c r="S604" s="4" t="str">
        <f t="shared" si="58"/>
        <v>film &amp; video</v>
      </c>
      <c r="T604" s="4" t="str">
        <f t="shared" si="59"/>
        <v>television</v>
      </c>
    </row>
    <row r="605" spans="1:20" ht="42.75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7">
        <f t="shared" si="54"/>
        <v>41865.305821759255</v>
      </c>
      <c r="L605" s="7">
        <f t="shared" si="55"/>
        <v>41835.305821759255</v>
      </c>
      <c r="M605" s="4" t="b">
        <v>0</v>
      </c>
      <c r="N605" s="4">
        <v>182</v>
      </c>
      <c r="O605" s="4" t="b">
        <v>1</v>
      </c>
      <c r="P605" s="4" t="s">
        <v>8265</v>
      </c>
      <c r="Q605" s="9">
        <f t="shared" si="56"/>
        <v>3.9334666666666664E-2</v>
      </c>
      <c r="R605" s="10">
        <f t="shared" si="57"/>
        <v>3.2418681318681317</v>
      </c>
      <c r="S605" s="4" t="str">
        <f t="shared" si="58"/>
        <v>film &amp; video</v>
      </c>
      <c r="T605" s="4" t="str">
        <f t="shared" si="59"/>
        <v>television</v>
      </c>
    </row>
    <row r="606" spans="1:20" ht="42.75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7">
        <f t="shared" si="54"/>
        <v>41878.702037037037</v>
      </c>
      <c r="L606" s="7">
        <f t="shared" si="55"/>
        <v>41848.702037037037</v>
      </c>
      <c r="M606" s="4" t="b">
        <v>0</v>
      </c>
      <c r="N606" s="4">
        <v>182</v>
      </c>
      <c r="O606" s="4" t="b">
        <v>1</v>
      </c>
      <c r="P606" s="4" t="s">
        <v>8265</v>
      </c>
      <c r="Q606" s="9">
        <f t="shared" si="56"/>
        <v>0</v>
      </c>
      <c r="R606" s="10">
        <f t="shared" si="57"/>
        <v>0</v>
      </c>
      <c r="S606" s="4" t="str">
        <f t="shared" si="58"/>
        <v>film &amp; video</v>
      </c>
      <c r="T606" s="4" t="str">
        <f t="shared" si="59"/>
        <v>television</v>
      </c>
    </row>
    <row r="607" spans="1:20" ht="28.5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7">
        <f t="shared" si="54"/>
        <v>42239.024398148147</v>
      </c>
      <c r="L607" s="7">
        <f t="shared" si="55"/>
        <v>42194.024398148147</v>
      </c>
      <c r="M607" s="4" t="b">
        <v>0</v>
      </c>
      <c r="N607" s="4">
        <v>182</v>
      </c>
      <c r="O607" s="4" t="b">
        <v>1</v>
      </c>
      <c r="P607" s="4" t="s">
        <v>8265</v>
      </c>
      <c r="Q607" s="9">
        <f t="shared" si="56"/>
        <v>2.6200000000000001E-2</v>
      </c>
      <c r="R607" s="10">
        <f t="shared" si="57"/>
        <v>0.71978021978021978</v>
      </c>
      <c r="S607" s="4" t="str">
        <f t="shared" si="58"/>
        <v>film &amp; video</v>
      </c>
      <c r="T607" s="4" t="str">
        <f t="shared" si="59"/>
        <v>television</v>
      </c>
    </row>
    <row r="608" spans="1:20" ht="42.75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7">
        <f t="shared" si="54"/>
        <v>42148.291666666664</v>
      </c>
      <c r="L608" s="7">
        <f t="shared" si="55"/>
        <v>42102.317233796297</v>
      </c>
      <c r="M608" s="4" t="b">
        <v>0</v>
      </c>
      <c r="N608" s="4">
        <v>182</v>
      </c>
      <c r="O608" s="4" t="b">
        <v>1</v>
      </c>
      <c r="P608" s="4" t="s">
        <v>8265</v>
      </c>
      <c r="Q608" s="9">
        <f t="shared" si="56"/>
        <v>2E-3</v>
      </c>
      <c r="R608" s="10">
        <f t="shared" si="57"/>
        <v>5.4945054945054944E-2</v>
      </c>
      <c r="S608" s="4" t="str">
        <f t="shared" si="58"/>
        <v>film &amp; video</v>
      </c>
      <c r="T608" s="4" t="str">
        <f t="shared" si="59"/>
        <v>television</v>
      </c>
    </row>
    <row r="609" spans="1:20" ht="42.75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7">
        <f t="shared" si="54"/>
        <v>42330.53398148148</v>
      </c>
      <c r="L609" s="7">
        <f t="shared" si="55"/>
        <v>42300.492314814815</v>
      </c>
      <c r="M609" s="4" t="b">
        <v>0</v>
      </c>
      <c r="N609" s="4">
        <v>182</v>
      </c>
      <c r="O609" s="4" t="b">
        <v>1</v>
      </c>
      <c r="P609" s="4" t="s">
        <v>8265</v>
      </c>
      <c r="Q609" s="9">
        <f t="shared" si="56"/>
        <v>0</v>
      </c>
      <c r="R609" s="10">
        <f t="shared" si="57"/>
        <v>0</v>
      </c>
      <c r="S609" s="4" t="str">
        <f t="shared" si="58"/>
        <v>film &amp; video</v>
      </c>
      <c r="T609" s="4" t="str">
        <f t="shared" si="59"/>
        <v>television</v>
      </c>
    </row>
    <row r="610" spans="1:20" ht="42.75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7">
        <f t="shared" si="54"/>
        <v>42170.587731481479</v>
      </c>
      <c r="L610" s="7">
        <f t="shared" si="55"/>
        <v>42140.587731481479</v>
      </c>
      <c r="M610" s="4" t="b">
        <v>0</v>
      </c>
      <c r="N610" s="4">
        <v>182</v>
      </c>
      <c r="O610" s="4" t="b">
        <v>1</v>
      </c>
      <c r="P610" s="4" t="s">
        <v>8265</v>
      </c>
      <c r="Q610" s="9">
        <f t="shared" si="56"/>
        <v>9.7400000000000004E-3</v>
      </c>
      <c r="R610" s="10">
        <f t="shared" si="57"/>
        <v>8.0274725274725274</v>
      </c>
      <c r="S610" s="4" t="str">
        <f t="shared" si="58"/>
        <v>film &amp; video</v>
      </c>
      <c r="T610" s="4" t="str">
        <f t="shared" si="59"/>
        <v>television</v>
      </c>
    </row>
    <row r="611" spans="1:20" ht="42.75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7">
        <f t="shared" si="54"/>
        <v>42336.742407407401</v>
      </c>
      <c r="L611" s="7">
        <f t="shared" si="55"/>
        <v>42306.700740740744</v>
      </c>
      <c r="M611" s="4" t="b">
        <v>0</v>
      </c>
      <c r="N611" s="4">
        <v>182</v>
      </c>
      <c r="O611" s="4" t="b">
        <v>1</v>
      </c>
      <c r="P611" s="4" t="s">
        <v>8265</v>
      </c>
      <c r="Q611" s="9">
        <f t="shared" si="56"/>
        <v>6.41025641025641E-3</v>
      </c>
      <c r="R611" s="10">
        <f t="shared" si="57"/>
        <v>2.7472527472527472E-2</v>
      </c>
      <c r="S611" s="4" t="str">
        <f t="shared" si="58"/>
        <v>film &amp; video</v>
      </c>
      <c r="T611" s="4" t="str">
        <f t="shared" si="59"/>
        <v>television</v>
      </c>
    </row>
    <row r="612" spans="1:20" ht="42.75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7">
        <f t="shared" si="54"/>
        <v>42116.497523148144</v>
      </c>
      <c r="L612" s="7">
        <f t="shared" si="55"/>
        <v>42086.497523148144</v>
      </c>
      <c r="M612" s="4" t="b">
        <v>0</v>
      </c>
      <c r="N612" s="4">
        <v>182</v>
      </c>
      <c r="O612" s="4" t="b">
        <v>1</v>
      </c>
      <c r="P612" s="4" t="s">
        <v>8265</v>
      </c>
      <c r="Q612" s="9">
        <f t="shared" si="56"/>
        <v>0</v>
      </c>
      <c r="R612" s="10">
        <f t="shared" si="57"/>
        <v>0</v>
      </c>
      <c r="S612" s="4" t="str">
        <f t="shared" si="58"/>
        <v>film &amp; video</v>
      </c>
      <c r="T612" s="4" t="str">
        <f t="shared" si="59"/>
        <v>television</v>
      </c>
    </row>
    <row r="613" spans="1:20" ht="42.75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7">
        <f t="shared" si="54"/>
        <v>42388.227280092593</v>
      </c>
      <c r="L613" s="7">
        <f t="shared" si="55"/>
        <v>42328.227280092593</v>
      </c>
      <c r="M613" s="4" t="b">
        <v>0</v>
      </c>
      <c r="N613" s="4">
        <v>182</v>
      </c>
      <c r="O613" s="4" t="b">
        <v>1</v>
      </c>
      <c r="P613" s="4" t="s">
        <v>8265</v>
      </c>
      <c r="Q613" s="9">
        <f t="shared" si="56"/>
        <v>0</v>
      </c>
      <c r="R613" s="10">
        <f t="shared" si="57"/>
        <v>0</v>
      </c>
      <c r="S613" s="4" t="str">
        <f t="shared" si="58"/>
        <v>film &amp; video</v>
      </c>
      <c r="T613" s="4" t="str">
        <f t="shared" si="59"/>
        <v>television</v>
      </c>
    </row>
    <row r="614" spans="1:20" ht="28.5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7">
        <f t="shared" si="54"/>
        <v>42614.698449074072</v>
      </c>
      <c r="L614" s="7">
        <f t="shared" si="55"/>
        <v>42584.698449074072</v>
      </c>
      <c r="M614" s="4" t="b">
        <v>0</v>
      </c>
      <c r="N614" s="4">
        <v>182</v>
      </c>
      <c r="O614" s="4" t="b">
        <v>1</v>
      </c>
      <c r="P614" s="4" t="s">
        <v>8265</v>
      </c>
      <c r="Q614" s="9">
        <f t="shared" si="56"/>
        <v>0</v>
      </c>
      <c r="R614" s="10">
        <f t="shared" si="57"/>
        <v>0</v>
      </c>
      <c r="S614" s="4" t="str">
        <f t="shared" si="58"/>
        <v>film &amp; video</v>
      </c>
      <c r="T614" s="4" t="str">
        <f t="shared" si="59"/>
        <v>television</v>
      </c>
    </row>
    <row r="615" spans="1:20" ht="42.75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7">
        <f t="shared" si="54"/>
        <v>42277.874305555553</v>
      </c>
      <c r="L615" s="7">
        <f t="shared" si="55"/>
        <v>42247.163425925923</v>
      </c>
      <c r="M615" s="4" t="b">
        <v>0</v>
      </c>
      <c r="N615" s="4">
        <v>182</v>
      </c>
      <c r="O615" s="4" t="b">
        <v>1</v>
      </c>
      <c r="P615" s="4" t="s">
        <v>8265</v>
      </c>
      <c r="Q615" s="9">
        <f t="shared" si="56"/>
        <v>0.21363333333333334</v>
      </c>
      <c r="R615" s="10">
        <f t="shared" si="57"/>
        <v>70.428571428571431</v>
      </c>
      <c r="S615" s="4" t="str">
        <f t="shared" si="58"/>
        <v>film &amp; video</v>
      </c>
      <c r="T615" s="4" t="str">
        <f t="shared" si="59"/>
        <v>television</v>
      </c>
    </row>
    <row r="616" spans="1:20" ht="42.75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7">
        <f t="shared" si="54"/>
        <v>42544.728472222218</v>
      </c>
      <c r="L616" s="7">
        <f t="shared" si="55"/>
        <v>42514.728472222218</v>
      </c>
      <c r="M616" s="4" t="b">
        <v>0</v>
      </c>
      <c r="N616" s="4">
        <v>182</v>
      </c>
      <c r="O616" s="4" t="b">
        <v>1</v>
      </c>
      <c r="P616" s="4" t="s">
        <v>8265</v>
      </c>
      <c r="Q616" s="9">
        <f t="shared" si="56"/>
        <v>0</v>
      </c>
      <c r="R616" s="10">
        <f t="shared" si="57"/>
        <v>0</v>
      </c>
      <c r="S616" s="4" t="str">
        <f t="shared" si="58"/>
        <v>film &amp; video</v>
      </c>
      <c r="T616" s="4" t="str">
        <f t="shared" si="59"/>
        <v>television</v>
      </c>
    </row>
    <row r="617" spans="1:20" ht="42.75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7">
        <f t="shared" si="54"/>
        <v>42271.788877314808</v>
      </c>
      <c r="L617" s="7">
        <f t="shared" si="55"/>
        <v>42241.788877314808</v>
      </c>
      <c r="M617" s="4" t="b">
        <v>0</v>
      </c>
      <c r="N617" s="4">
        <v>182</v>
      </c>
      <c r="O617" s="4" t="b">
        <v>1</v>
      </c>
      <c r="P617" s="4" t="s">
        <v>8265</v>
      </c>
      <c r="Q617" s="9">
        <f t="shared" si="56"/>
        <v>0</v>
      </c>
      <c r="R617" s="10">
        <f t="shared" si="57"/>
        <v>0</v>
      </c>
      <c r="S617" s="4" t="str">
        <f t="shared" si="58"/>
        <v>film &amp; video</v>
      </c>
      <c r="T617" s="4" t="str">
        <f t="shared" si="59"/>
        <v>television</v>
      </c>
    </row>
    <row r="618" spans="1:20" ht="42.75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7">
        <f t="shared" si="54"/>
        <v>42791.042905092589</v>
      </c>
      <c r="L618" s="7">
        <f t="shared" si="55"/>
        <v>42761.042905092589</v>
      </c>
      <c r="M618" s="4" t="b">
        <v>0</v>
      </c>
      <c r="N618" s="4">
        <v>182</v>
      </c>
      <c r="O618" s="4" t="b">
        <v>1</v>
      </c>
      <c r="P618" s="4" t="s">
        <v>8265</v>
      </c>
      <c r="Q618" s="9">
        <f t="shared" si="56"/>
        <v>0</v>
      </c>
      <c r="R618" s="10">
        <f t="shared" si="57"/>
        <v>0</v>
      </c>
      <c r="S618" s="4" t="str">
        <f t="shared" si="58"/>
        <v>film &amp; video</v>
      </c>
      <c r="T618" s="4" t="str">
        <f t="shared" si="59"/>
        <v>television</v>
      </c>
    </row>
    <row r="619" spans="1:20" ht="42.75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7">
        <f t="shared" si="54"/>
        <v>42132.009756944441</v>
      </c>
      <c r="L619" s="7">
        <f t="shared" si="55"/>
        <v>42087.009756944441</v>
      </c>
      <c r="M619" s="4" t="b">
        <v>0</v>
      </c>
      <c r="N619" s="4">
        <v>182</v>
      </c>
      <c r="O619" s="4" t="b">
        <v>1</v>
      </c>
      <c r="P619" s="4" t="s">
        <v>8265</v>
      </c>
      <c r="Q619" s="9">
        <f t="shared" si="56"/>
        <v>0.03</v>
      </c>
      <c r="R619" s="10">
        <f t="shared" si="57"/>
        <v>0.32967032967032966</v>
      </c>
      <c r="S619" s="4" t="str">
        <f t="shared" si="58"/>
        <v>film &amp; video</v>
      </c>
      <c r="T619" s="4" t="str">
        <f t="shared" si="59"/>
        <v>television</v>
      </c>
    </row>
    <row r="620" spans="1:20" ht="42.75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7">
        <f t="shared" si="54"/>
        <v>42347.47688657407</v>
      </c>
      <c r="L620" s="7">
        <f t="shared" si="55"/>
        <v>42317.47688657407</v>
      </c>
      <c r="M620" s="4" t="b">
        <v>0</v>
      </c>
      <c r="N620" s="4">
        <v>182</v>
      </c>
      <c r="O620" s="4" t="b">
        <v>1</v>
      </c>
      <c r="P620" s="4" t="s">
        <v>8265</v>
      </c>
      <c r="Q620" s="9">
        <f t="shared" si="56"/>
        <v>0</v>
      </c>
      <c r="R620" s="10">
        <f t="shared" si="57"/>
        <v>0</v>
      </c>
      <c r="S620" s="4" t="str">
        <f t="shared" si="58"/>
        <v>film &amp; video</v>
      </c>
      <c r="T620" s="4" t="str">
        <f t="shared" si="59"/>
        <v>television</v>
      </c>
    </row>
    <row r="621" spans="1:20" ht="28.5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7">
        <f t="shared" si="54"/>
        <v>41968.358680555553</v>
      </c>
      <c r="L621" s="7">
        <f t="shared" si="55"/>
        <v>41908.317013888889</v>
      </c>
      <c r="M621" s="4" t="b">
        <v>0</v>
      </c>
      <c r="N621" s="4">
        <v>182</v>
      </c>
      <c r="O621" s="4" t="b">
        <v>1</v>
      </c>
      <c r="P621" s="4" t="s">
        <v>8265</v>
      </c>
      <c r="Q621" s="9">
        <f t="shared" si="56"/>
        <v>3.9999999999999998E-7</v>
      </c>
      <c r="R621" s="10">
        <f t="shared" si="57"/>
        <v>5.4945054945054949E-3</v>
      </c>
      <c r="S621" s="4" t="str">
        <f t="shared" si="58"/>
        <v>film &amp; video</v>
      </c>
      <c r="T621" s="4" t="str">
        <f t="shared" si="59"/>
        <v>television</v>
      </c>
    </row>
    <row r="622" spans="1:20" ht="42.75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7">
        <f t="shared" si="54"/>
        <v>41876.383541666662</v>
      </c>
      <c r="L622" s="7">
        <f t="shared" si="55"/>
        <v>41831.383541666662</v>
      </c>
      <c r="M622" s="4" t="b">
        <v>0</v>
      </c>
      <c r="N622" s="4">
        <v>182</v>
      </c>
      <c r="O622" s="4" t="b">
        <v>1</v>
      </c>
      <c r="P622" s="4" t="s">
        <v>8265</v>
      </c>
      <c r="Q622" s="9">
        <f t="shared" si="56"/>
        <v>0.01</v>
      </c>
      <c r="R622" s="10">
        <f t="shared" si="57"/>
        <v>1.6483516483516483</v>
      </c>
      <c r="S622" s="4" t="str">
        <f t="shared" si="58"/>
        <v>film &amp; video</v>
      </c>
      <c r="T622" s="4" t="str">
        <f t="shared" si="59"/>
        <v>television</v>
      </c>
    </row>
    <row r="623" spans="1:20" ht="42.75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7">
        <f t="shared" si="54"/>
        <v>42558.654363425921</v>
      </c>
      <c r="L623" s="7">
        <f t="shared" si="55"/>
        <v>42528.654363425921</v>
      </c>
      <c r="M623" s="4" t="b">
        <v>0</v>
      </c>
      <c r="N623" s="4">
        <v>182</v>
      </c>
      <c r="O623" s="4" t="b">
        <v>1</v>
      </c>
      <c r="P623" s="4" t="s">
        <v>8265</v>
      </c>
      <c r="Q623" s="9">
        <f t="shared" si="56"/>
        <v>1.044E-2</v>
      </c>
      <c r="R623" s="10">
        <f t="shared" si="57"/>
        <v>1.4340659340659341</v>
      </c>
      <c r="S623" s="4" t="str">
        <f t="shared" si="58"/>
        <v>film &amp; video</v>
      </c>
      <c r="T623" s="4" t="str">
        <f t="shared" si="59"/>
        <v>television</v>
      </c>
    </row>
    <row r="624" spans="1:20" ht="42.75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7">
        <f t="shared" si="54"/>
        <v>42552.441412037035</v>
      </c>
      <c r="L624" s="7">
        <f t="shared" si="55"/>
        <v>42532.441412037035</v>
      </c>
      <c r="M624" s="4" t="b">
        <v>0</v>
      </c>
      <c r="N624" s="4">
        <v>182</v>
      </c>
      <c r="O624" s="4" t="b">
        <v>1</v>
      </c>
      <c r="P624" s="4" t="s">
        <v>8265</v>
      </c>
      <c r="Q624" s="9">
        <f t="shared" si="56"/>
        <v>5.6833333333333333E-2</v>
      </c>
      <c r="R624" s="10">
        <f t="shared" si="57"/>
        <v>1.8736263736263736</v>
      </c>
      <c r="S624" s="4" t="str">
        <f t="shared" si="58"/>
        <v>film &amp; video</v>
      </c>
      <c r="T624" s="4" t="str">
        <f t="shared" si="59"/>
        <v>television</v>
      </c>
    </row>
    <row r="625" spans="1:20" ht="57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7">
        <f t="shared" si="54"/>
        <v>42151.675891203697</v>
      </c>
      <c r="L625" s="7">
        <f t="shared" si="55"/>
        <v>42121.675891203697</v>
      </c>
      <c r="M625" s="4" t="b">
        <v>0</v>
      </c>
      <c r="N625" s="4">
        <v>182</v>
      </c>
      <c r="O625" s="4" t="b">
        <v>1</v>
      </c>
      <c r="P625" s="4" t="s">
        <v>8265</v>
      </c>
      <c r="Q625" s="9">
        <f t="shared" si="56"/>
        <v>0</v>
      </c>
      <c r="R625" s="10">
        <f t="shared" si="57"/>
        <v>0</v>
      </c>
      <c r="S625" s="4" t="str">
        <f t="shared" si="58"/>
        <v>film &amp; video</v>
      </c>
      <c r="T625" s="4" t="str">
        <f t="shared" si="59"/>
        <v>television</v>
      </c>
    </row>
    <row r="626" spans="1:20" ht="42.75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7">
        <f t="shared" si="54"/>
        <v>42138.65556712963</v>
      </c>
      <c r="L626" s="7">
        <f t="shared" si="55"/>
        <v>42108.65556712963</v>
      </c>
      <c r="M626" s="4" t="b">
        <v>0</v>
      </c>
      <c r="N626" s="4">
        <v>182</v>
      </c>
      <c r="O626" s="4" t="b">
        <v>1</v>
      </c>
      <c r="P626" s="4" t="s">
        <v>8265</v>
      </c>
      <c r="Q626" s="9">
        <f t="shared" si="56"/>
        <v>0</v>
      </c>
      <c r="R626" s="10">
        <f t="shared" si="57"/>
        <v>0</v>
      </c>
      <c r="S626" s="4" t="str">
        <f t="shared" si="58"/>
        <v>film &amp; video</v>
      </c>
      <c r="T626" s="4" t="str">
        <f t="shared" si="59"/>
        <v>television</v>
      </c>
    </row>
    <row r="627" spans="1:20" ht="42.75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7">
        <f t="shared" si="54"/>
        <v>42820.520567129628</v>
      </c>
      <c r="L627" s="7">
        <f t="shared" si="55"/>
        <v>42790.562233796292</v>
      </c>
      <c r="M627" s="4" t="b">
        <v>0</v>
      </c>
      <c r="N627" s="4">
        <v>182</v>
      </c>
      <c r="O627" s="4" t="b">
        <v>1</v>
      </c>
      <c r="P627" s="4" t="s">
        <v>8265</v>
      </c>
      <c r="Q627" s="9">
        <f t="shared" si="56"/>
        <v>0</v>
      </c>
      <c r="R627" s="10">
        <f t="shared" si="57"/>
        <v>0</v>
      </c>
      <c r="S627" s="4" t="str">
        <f t="shared" si="58"/>
        <v>film &amp; video</v>
      </c>
      <c r="T627" s="4" t="str">
        <f t="shared" si="59"/>
        <v>television</v>
      </c>
    </row>
    <row r="628" spans="1:20" ht="42.75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7">
        <f t="shared" si="54"/>
        <v>42231.223611111105</v>
      </c>
      <c r="L628" s="7">
        <f t="shared" si="55"/>
        <v>42198.226145833331</v>
      </c>
      <c r="M628" s="4" t="b">
        <v>0</v>
      </c>
      <c r="N628" s="4">
        <v>182</v>
      </c>
      <c r="O628" s="4" t="b">
        <v>1</v>
      </c>
      <c r="P628" s="4" t="s">
        <v>8265</v>
      </c>
      <c r="Q628" s="9">
        <f t="shared" si="56"/>
        <v>0.17380000000000001</v>
      </c>
      <c r="R628" s="10">
        <f t="shared" si="57"/>
        <v>23.873626373626372</v>
      </c>
      <c r="S628" s="4" t="str">
        <f t="shared" si="58"/>
        <v>film &amp; video</v>
      </c>
      <c r="T628" s="4" t="str">
        <f t="shared" si="59"/>
        <v>television</v>
      </c>
    </row>
    <row r="629" spans="1:20" ht="42.75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7">
        <f t="shared" si="54"/>
        <v>42443.624999999993</v>
      </c>
      <c r="L629" s="7">
        <f t="shared" si="55"/>
        <v>42383.973506944443</v>
      </c>
      <c r="M629" s="4" t="b">
        <v>0</v>
      </c>
      <c r="N629" s="4">
        <v>182</v>
      </c>
      <c r="O629" s="4" t="b">
        <v>1</v>
      </c>
      <c r="P629" s="4" t="s">
        <v>8265</v>
      </c>
      <c r="Q629" s="9">
        <f t="shared" si="56"/>
        <v>2.0000000000000001E-4</v>
      </c>
      <c r="R629" s="10">
        <f t="shared" si="57"/>
        <v>0.49450549450549453</v>
      </c>
      <c r="S629" s="4" t="str">
        <f t="shared" si="58"/>
        <v>film &amp; video</v>
      </c>
      <c r="T629" s="4" t="str">
        <f t="shared" si="59"/>
        <v>television</v>
      </c>
    </row>
    <row r="630" spans="1:20" ht="42.75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7">
        <f t="shared" si="54"/>
        <v>41833.359456018516</v>
      </c>
      <c r="L630" s="7">
        <f t="shared" si="55"/>
        <v>41803.359456018516</v>
      </c>
      <c r="M630" s="4" t="b">
        <v>0</v>
      </c>
      <c r="N630" s="4">
        <v>182</v>
      </c>
      <c r="O630" s="4" t="b">
        <v>1</v>
      </c>
      <c r="P630" s="4" t="s">
        <v>8265</v>
      </c>
      <c r="Q630" s="9">
        <f t="shared" si="56"/>
        <v>0</v>
      </c>
      <c r="R630" s="10">
        <f t="shared" si="57"/>
        <v>0</v>
      </c>
      <c r="S630" s="4" t="str">
        <f t="shared" si="58"/>
        <v>film &amp; video</v>
      </c>
      <c r="T630" s="4" t="str">
        <f t="shared" si="59"/>
        <v>television</v>
      </c>
    </row>
    <row r="631" spans="1:20" ht="42.75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7">
        <f t="shared" si="54"/>
        <v>42504.304490740738</v>
      </c>
      <c r="L631" s="7">
        <f t="shared" si="55"/>
        <v>42474.304490740738</v>
      </c>
      <c r="M631" s="4" t="b">
        <v>0</v>
      </c>
      <c r="N631" s="4">
        <v>182</v>
      </c>
      <c r="O631" s="4" t="b">
        <v>1</v>
      </c>
      <c r="P631" s="4" t="s">
        <v>8265</v>
      </c>
      <c r="Q631" s="9">
        <f t="shared" si="56"/>
        <v>1.75E-3</v>
      </c>
      <c r="R631" s="10">
        <f t="shared" si="57"/>
        <v>1.9230769230769231</v>
      </c>
      <c r="S631" s="4" t="str">
        <f t="shared" si="58"/>
        <v>film &amp; video</v>
      </c>
      <c r="T631" s="4" t="str">
        <f t="shared" si="59"/>
        <v>television</v>
      </c>
    </row>
    <row r="632" spans="1:20" ht="42.75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7">
        <f t="shared" si="54"/>
        <v>42252.881944444445</v>
      </c>
      <c r="L632" s="7">
        <f t="shared" si="55"/>
        <v>42223.286122685182</v>
      </c>
      <c r="M632" s="4" t="b">
        <v>0</v>
      </c>
      <c r="N632" s="4">
        <v>182</v>
      </c>
      <c r="O632" s="4" t="b">
        <v>1</v>
      </c>
      <c r="P632" s="4" t="s">
        <v>8265</v>
      </c>
      <c r="Q632" s="9">
        <f t="shared" si="56"/>
        <v>8.3340278356529708E-4</v>
      </c>
      <c r="R632" s="10">
        <f t="shared" si="57"/>
        <v>5.4945054945054944E-2</v>
      </c>
      <c r="S632" s="4" t="str">
        <f t="shared" si="58"/>
        <v>film &amp; video</v>
      </c>
      <c r="T632" s="4" t="str">
        <f t="shared" si="59"/>
        <v>television</v>
      </c>
    </row>
    <row r="633" spans="1:20" ht="28.5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7">
        <f t="shared" si="54"/>
        <v>42518.438993055555</v>
      </c>
      <c r="L633" s="7">
        <f t="shared" si="55"/>
        <v>42489.438993055555</v>
      </c>
      <c r="M633" s="4" t="b">
        <v>0</v>
      </c>
      <c r="N633" s="4">
        <v>182</v>
      </c>
      <c r="O633" s="4" t="b">
        <v>1</v>
      </c>
      <c r="P633" s="4" t="s">
        <v>8265</v>
      </c>
      <c r="Q633" s="9">
        <f t="shared" si="56"/>
        <v>1.38E-2</v>
      </c>
      <c r="R633" s="10">
        <f t="shared" si="57"/>
        <v>3.7912087912087911</v>
      </c>
      <c r="S633" s="4" t="str">
        <f t="shared" si="58"/>
        <v>film &amp; video</v>
      </c>
      <c r="T633" s="4" t="str">
        <f t="shared" si="59"/>
        <v>television</v>
      </c>
    </row>
    <row r="634" spans="1:20" ht="28.5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7">
        <f t="shared" si="54"/>
        <v>42333.367650462962</v>
      </c>
      <c r="L634" s="7">
        <f t="shared" si="55"/>
        <v>42303.325983796291</v>
      </c>
      <c r="M634" s="4" t="b">
        <v>0</v>
      </c>
      <c r="N634" s="4">
        <v>182</v>
      </c>
      <c r="O634" s="4" t="b">
        <v>1</v>
      </c>
      <c r="P634" s="4" t="s">
        <v>8265</v>
      </c>
      <c r="Q634" s="9">
        <f t="shared" si="56"/>
        <v>0</v>
      </c>
      <c r="R634" s="10">
        <f t="shared" si="57"/>
        <v>0</v>
      </c>
      <c r="S634" s="4" t="str">
        <f t="shared" si="58"/>
        <v>film &amp; video</v>
      </c>
      <c r="T634" s="4" t="str">
        <f t="shared" si="59"/>
        <v>television</v>
      </c>
    </row>
    <row r="635" spans="1:20" ht="42.75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7">
        <f t="shared" si="54"/>
        <v>42538.624999999993</v>
      </c>
      <c r="L635" s="7">
        <f t="shared" si="55"/>
        <v>42506.965995370367</v>
      </c>
      <c r="M635" s="4" t="b">
        <v>0</v>
      </c>
      <c r="N635" s="4">
        <v>182</v>
      </c>
      <c r="O635" s="4" t="b">
        <v>1</v>
      </c>
      <c r="P635" s="4" t="s">
        <v>8265</v>
      </c>
      <c r="Q635" s="9">
        <f t="shared" si="56"/>
        <v>0.1245</v>
      </c>
      <c r="R635" s="10">
        <f t="shared" si="57"/>
        <v>6.8406593406593403</v>
      </c>
      <c r="S635" s="4" t="str">
        <f t="shared" si="58"/>
        <v>film &amp; video</v>
      </c>
      <c r="T635" s="4" t="str">
        <f t="shared" si="59"/>
        <v>television</v>
      </c>
    </row>
    <row r="636" spans="1:20" ht="28.5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7">
        <f t="shared" si="54"/>
        <v>42061.595243055555</v>
      </c>
      <c r="L636" s="7">
        <f t="shared" si="55"/>
        <v>42031.595243055555</v>
      </c>
      <c r="M636" s="4" t="b">
        <v>0</v>
      </c>
      <c r="N636" s="4">
        <v>182</v>
      </c>
      <c r="O636" s="4" t="b">
        <v>1</v>
      </c>
      <c r="P636" s="4" t="s">
        <v>8265</v>
      </c>
      <c r="Q636" s="9">
        <f t="shared" si="56"/>
        <v>2.0000000000000001E-4</v>
      </c>
      <c r="R636" s="10">
        <f t="shared" si="57"/>
        <v>5.4945054945054949E-3</v>
      </c>
      <c r="S636" s="4" t="str">
        <f t="shared" si="58"/>
        <v>film &amp; video</v>
      </c>
      <c r="T636" s="4" t="str">
        <f t="shared" si="59"/>
        <v>television</v>
      </c>
    </row>
    <row r="637" spans="1:20" ht="28.5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7">
        <f t="shared" si="54"/>
        <v>42105.758819444447</v>
      </c>
      <c r="L637" s="7">
        <f t="shared" si="55"/>
        <v>42075.758819444447</v>
      </c>
      <c r="M637" s="4" t="b">
        <v>0</v>
      </c>
      <c r="N637" s="4">
        <v>182</v>
      </c>
      <c r="O637" s="4" t="b">
        <v>1</v>
      </c>
      <c r="P637" s="4" t="s">
        <v>8265</v>
      </c>
      <c r="Q637" s="9">
        <f t="shared" si="56"/>
        <v>8.0000000000000007E-5</v>
      </c>
      <c r="R637" s="10">
        <f t="shared" si="57"/>
        <v>1.098901098901099E-2</v>
      </c>
      <c r="S637" s="4" t="str">
        <f t="shared" si="58"/>
        <v>film &amp; video</v>
      </c>
      <c r="T637" s="4" t="str">
        <f t="shared" si="59"/>
        <v>television</v>
      </c>
    </row>
    <row r="638" spans="1:20" ht="42.75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7">
        <f t="shared" si="54"/>
        <v>42161.115972222215</v>
      </c>
      <c r="L638" s="7">
        <f t="shared" si="55"/>
        <v>42131.122106481482</v>
      </c>
      <c r="M638" s="4" t="b">
        <v>0</v>
      </c>
      <c r="N638" s="4">
        <v>182</v>
      </c>
      <c r="O638" s="4" t="b">
        <v>1</v>
      </c>
      <c r="P638" s="4" t="s">
        <v>8265</v>
      </c>
      <c r="Q638" s="9">
        <f t="shared" si="56"/>
        <v>2E-3</v>
      </c>
      <c r="R638" s="10">
        <f t="shared" si="57"/>
        <v>2.197802197802198E-2</v>
      </c>
      <c r="S638" s="4" t="str">
        <f t="shared" si="58"/>
        <v>film &amp; video</v>
      </c>
      <c r="T638" s="4" t="str">
        <f t="shared" si="59"/>
        <v>television</v>
      </c>
    </row>
    <row r="639" spans="1:20" ht="42.75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7">
        <f t="shared" si="54"/>
        <v>42791.62777777778</v>
      </c>
      <c r="L639" s="7">
        <f t="shared" si="55"/>
        <v>42762.62868055555</v>
      </c>
      <c r="M639" s="4" t="b">
        <v>0</v>
      </c>
      <c r="N639" s="4">
        <v>182</v>
      </c>
      <c r="O639" s="4" t="b">
        <v>1</v>
      </c>
      <c r="P639" s="4" t="s">
        <v>8265</v>
      </c>
      <c r="Q639" s="9">
        <f t="shared" si="56"/>
        <v>0</v>
      </c>
      <c r="R639" s="10">
        <f t="shared" si="57"/>
        <v>0</v>
      </c>
      <c r="S639" s="4" t="str">
        <f t="shared" si="58"/>
        <v>film &amp; video</v>
      </c>
      <c r="T639" s="4" t="str">
        <f t="shared" si="59"/>
        <v>television</v>
      </c>
    </row>
    <row r="640" spans="1:20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7">
        <f t="shared" si="54"/>
        <v>42819.218310185184</v>
      </c>
      <c r="L640" s="7">
        <f t="shared" si="55"/>
        <v>42759.259976851848</v>
      </c>
      <c r="M640" s="4" t="b">
        <v>0</v>
      </c>
      <c r="N640" s="4">
        <v>182</v>
      </c>
      <c r="O640" s="4" t="b">
        <v>1</v>
      </c>
      <c r="P640" s="4" t="s">
        <v>8265</v>
      </c>
      <c r="Q640" s="9">
        <f t="shared" si="56"/>
        <v>9.0000000000000006E-5</v>
      </c>
      <c r="R640" s="10">
        <f t="shared" si="57"/>
        <v>9.8901098901098897E-2</v>
      </c>
      <c r="S640" s="4" t="str">
        <f t="shared" si="58"/>
        <v>film &amp; video</v>
      </c>
      <c r="T640" s="4" t="str">
        <f t="shared" si="59"/>
        <v>television</v>
      </c>
    </row>
    <row r="641" spans="1:20" ht="28.5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7">
        <f t="shared" si="54"/>
        <v>41925.249942129631</v>
      </c>
      <c r="L641" s="7">
        <f t="shared" si="55"/>
        <v>41865.249942129631</v>
      </c>
      <c r="M641" s="4" t="b">
        <v>0</v>
      </c>
      <c r="N641" s="4">
        <v>182</v>
      </c>
      <c r="O641" s="4" t="b">
        <v>1</v>
      </c>
      <c r="P641" s="4" t="s">
        <v>8265</v>
      </c>
      <c r="Q641" s="9">
        <f t="shared" si="56"/>
        <v>9.9999999999999995E-7</v>
      </c>
      <c r="R641" s="10">
        <f t="shared" si="57"/>
        <v>5.4945054945054949E-3</v>
      </c>
      <c r="S641" s="4" t="str">
        <f t="shared" si="58"/>
        <v>film &amp; video</v>
      </c>
      <c r="T641" s="4" t="str">
        <f t="shared" si="59"/>
        <v>television</v>
      </c>
    </row>
    <row r="642" spans="1:20" ht="42.75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7">
        <f t="shared" si="54"/>
        <v>42698.624999999993</v>
      </c>
      <c r="L642" s="7">
        <f t="shared" si="55"/>
        <v>42683.086979166663</v>
      </c>
      <c r="M642" s="4" t="b">
        <v>0</v>
      </c>
      <c r="N642" s="4">
        <v>182</v>
      </c>
      <c r="O642" s="4" t="b">
        <v>1</v>
      </c>
      <c r="P642" s="4" t="s">
        <v>8265</v>
      </c>
      <c r="Q642" s="9">
        <f t="shared" si="56"/>
        <v>1.4428571428571428</v>
      </c>
      <c r="R642" s="10">
        <f t="shared" si="57"/>
        <v>0.55494505494505497</v>
      </c>
      <c r="S642" s="4" t="str">
        <f t="shared" si="58"/>
        <v>film &amp; video</v>
      </c>
      <c r="T642" s="4" t="str">
        <f t="shared" si="59"/>
        <v>television</v>
      </c>
    </row>
    <row r="643" spans="1:20" ht="42.75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7">
        <f t="shared" ref="K643:K706" si="60">(I643/86400)+25569+(-8/24)</f>
        <v>42229.236666666664</v>
      </c>
      <c r="L643" s="7">
        <f t="shared" ref="L643:L706" si="61">(J643/86400)+25569+(-8/24)</f>
        <v>42199.236666666664</v>
      </c>
      <c r="M643" s="4" t="b">
        <v>0</v>
      </c>
      <c r="N643" s="4">
        <v>182</v>
      </c>
      <c r="O643" s="4" t="b">
        <v>1</v>
      </c>
      <c r="P643" s="4" t="s">
        <v>8265</v>
      </c>
      <c r="Q643" s="9">
        <f t="shared" ref="Q643:Q706" si="62">E643/D643</f>
        <v>1.1916249999999999</v>
      </c>
      <c r="R643" s="10">
        <f t="shared" ref="R643:R706" si="63">IFERROR(E643/N643, "Zero Backers")</f>
        <v>261.89560439560438</v>
      </c>
      <c r="S643" s="4" t="str">
        <f t="shared" ref="S643:S706" si="64">LEFT(P643,FIND("/",P643)-1)</f>
        <v>film &amp; video</v>
      </c>
      <c r="T643" s="4" t="str">
        <f t="shared" ref="T643:T706" si="65">RIGHT(P643,LEN(P643)-FIND("/",P643))</f>
        <v>television</v>
      </c>
    </row>
    <row r="644" spans="1:20" ht="42.75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7">
        <f t="shared" si="60"/>
        <v>42235.317986111106</v>
      </c>
      <c r="L644" s="7">
        <f t="shared" si="61"/>
        <v>42199.317986111106</v>
      </c>
      <c r="M644" s="4" t="b">
        <v>0</v>
      </c>
      <c r="N644" s="4">
        <v>182</v>
      </c>
      <c r="O644" s="4" t="b">
        <v>1</v>
      </c>
      <c r="P644" s="4" t="s">
        <v>8265</v>
      </c>
      <c r="Q644" s="9">
        <f t="shared" si="62"/>
        <v>14.604850000000001</v>
      </c>
      <c r="R644" s="10">
        <f t="shared" si="63"/>
        <v>1604.9285714285713</v>
      </c>
      <c r="S644" s="4" t="str">
        <f t="shared" si="64"/>
        <v>film &amp; video</v>
      </c>
      <c r="T644" s="4" t="str">
        <f t="shared" si="65"/>
        <v>television</v>
      </c>
    </row>
    <row r="645" spans="1:20" ht="28.5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7">
        <f t="shared" si="60"/>
        <v>42155.30873842592</v>
      </c>
      <c r="L645" s="7">
        <f t="shared" si="61"/>
        <v>42100.30873842592</v>
      </c>
      <c r="M645" s="4" t="b">
        <v>0</v>
      </c>
      <c r="N645" s="4">
        <v>182</v>
      </c>
      <c r="O645" s="4" t="b">
        <v>1</v>
      </c>
      <c r="P645" s="4" t="s">
        <v>8265</v>
      </c>
      <c r="Q645" s="9">
        <f t="shared" si="62"/>
        <v>1.0580799999999999</v>
      </c>
      <c r="R645" s="10">
        <f t="shared" si="63"/>
        <v>145.34065934065933</v>
      </c>
      <c r="S645" s="4" t="str">
        <f t="shared" si="64"/>
        <v>film &amp; video</v>
      </c>
      <c r="T645" s="4" t="str">
        <f t="shared" si="65"/>
        <v>television</v>
      </c>
    </row>
    <row r="646" spans="1:20" ht="42.75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7">
        <f t="shared" si="60"/>
        <v>41940.708333333328</v>
      </c>
      <c r="L646" s="7">
        <f t="shared" si="61"/>
        <v>41898.332627314812</v>
      </c>
      <c r="M646" s="4" t="b">
        <v>0</v>
      </c>
      <c r="N646" s="4">
        <v>182</v>
      </c>
      <c r="O646" s="4" t="b">
        <v>1</v>
      </c>
      <c r="P646" s="4" t="s">
        <v>8265</v>
      </c>
      <c r="Q646" s="9">
        <f t="shared" si="62"/>
        <v>3.0011791999999997</v>
      </c>
      <c r="R646" s="10">
        <f t="shared" si="63"/>
        <v>412.24989010989009</v>
      </c>
      <c r="S646" s="4" t="str">
        <f t="shared" si="64"/>
        <v>film &amp; video</v>
      </c>
      <c r="T646" s="4" t="str">
        <f t="shared" si="65"/>
        <v>television</v>
      </c>
    </row>
    <row r="647" spans="1:20" ht="28.5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7">
        <f t="shared" si="60"/>
        <v>42593.692986111106</v>
      </c>
      <c r="L647" s="7">
        <f t="shared" si="61"/>
        <v>42563.692986111106</v>
      </c>
      <c r="M647" s="4" t="b">
        <v>0</v>
      </c>
      <c r="N647" s="4">
        <v>182</v>
      </c>
      <c r="O647" s="4" t="b">
        <v>1</v>
      </c>
      <c r="P647" s="4" t="s">
        <v>8265</v>
      </c>
      <c r="Q647" s="9">
        <f t="shared" si="62"/>
        <v>2.7869999999999999</v>
      </c>
      <c r="R647" s="10">
        <f t="shared" si="63"/>
        <v>30.626373626373628</v>
      </c>
      <c r="S647" s="4" t="str">
        <f t="shared" si="64"/>
        <v>film &amp; video</v>
      </c>
      <c r="T647" s="4" t="str">
        <f t="shared" si="65"/>
        <v>television</v>
      </c>
    </row>
    <row r="648" spans="1:20" ht="42.75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7">
        <f t="shared" si="60"/>
        <v>41862.519293981481</v>
      </c>
      <c r="L648" s="7">
        <f t="shared" si="61"/>
        <v>41832.519293981481</v>
      </c>
      <c r="M648" s="4" t="b">
        <v>0</v>
      </c>
      <c r="N648" s="4">
        <v>182</v>
      </c>
      <c r="O648" s="4" t="b">
        <v>1</v>
      </c>
      <c r="P648" s="4" t="s">
        <v>8265</v>
      </c>
      <c r="Q648" s="9">
        <f t="shared" si="62"/>
        <v>1.3187625000000001</v>
      </c>
      <c r="R648" s="10">
        <f t="shared" si="63"/>
        <v>5.7967582417582415</v>
      </c>
      <c r="S648" s="4" t="str">
        <f t="shared" si="64"/>
        <v>film &amp; video</v>
      </c>
      <c r="T648" s="4" t="str">
        <f t="shared" si="65"/>
        <v>television</v>
      </c>
    </row>
    <row r="649" spans="1:20" ht="42.75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7">
        <f t="shared" si="60"/>
        <v>42446.392928240741</v>
      </c>
      <c r="L649" s="7">
        <f t="shared" si="61"/>
        <v>42416.434594907405</v>
      </c>
      <c r="M649" s="4" t="b">
        <v>0</v>
      </c>
      <c r="N649" s="4">
        <v>182</v>
      </c>
      <c r="O649" s="4" t="b">
        <v>1</v>
      </c>
      <c r="P649" s="4" t="s">
        <v>8265</v>
      </c>
      <c r="Q649" s="9">
        <f t="shared" si="62"/>
        <v>1.0705</v>
      </c>
      <c r="R649" s="10">
        <f t="shared" si="63"/>
        <v>11.763736263736265</v>
      </c>
      <c r="S649" s="4" t="str">
        <f t="shared" si="64"/>
        <v>film &amp; video</v>
      </c>
      <c r="T649" s="4" t="str">
        <f t="shared" si="65"/>
        <v>television</v>
      </c>
    </row>
    <row r="650" spans="1:20" ht="28.5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7">
        <f t="shared" si="60"/>
        <v>41926.360046296293</v>
      </c>
      <c r="L650" s="7">
        <f t="shared" si="61"/>
        <v>41891.360046296293</v>
      </c>
      <c r="M650" s="4" t="b">
        <v>0</v>
      </c>
      <c r="N650" s="4">
        <v>182</v>
      </c>
      <c r="O650" s="4" t="b">
        <v>1</v>
      </c>
      <c r="P650" s="4" t="s">
        <v>8265</v>
      </c>
      <c r="Q650" s="9">
        <f t="shared" si="62"/>
        <v>1.2682285714285715</v>
      </c>
      <c r="R650" s="10">
        <f t="shared" si="63"/>
        <v>243.8901098901099</v>
      </c>
      <c r="S650" s="4" t="str">
        <f t="shared" si="64"/>
        <v>film &amp; video</v>
      </c>
      <c r="T650" s="4" t="str">
        <f t="shared" si="65"/>
        <v>television</v>
      </c>
    </row>
    <row r="651" spans="1:20" ht="42.75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7">
        <f t="shared" si="60"/>
        <v>41898.578854166662</v>
      </c>
      <c r="L651" s="7">
        <f t="shared" si="61"/>
        <v>41877.578854166662</v>
      </c>
      <c r="M651" s="4" t="b">
        <v>0</v>
      </c>
      <c r="N651" s="4">
        <v>182</v>
      </c>
      <c r="O651" s="4" t="b">
        <v>1</v>
      </c>
      <c r="P651" s="4" t="s">
        <v>8265</v>
      </c>
      <c r="Q651" s="9">
        <f t="shared" si="62"/>
        <v>1.3996</v>
      </c>
      <c r="R651" s="10">
        <f t="shared" si="63"/>
        <v>19.225274725274726</v>
      </c>
      <c r="S651" s="4" t="str">
        <f t="shared" si="64"/>
        <v>film &amp; video</v>
      </c>
      <c r="T651" s="4" t="str">
        <f t="shared" si="65"/>
        <v>television</v>
      </c>
    </row>
    <row r="652" spans="1:20" ht="42.75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7">
        <f t="shared" si="60"/>
        <v>41991.745185185187</v>
      </c>
      <c r="L652" s="7">
        <f t="shared" si="61"/>
        <v>41931.703518518516</v>
      </c>
      <c r="M652" s="4" t="b">
        <v>0</v>
      </c>
      <c r="N652" s="4">
        <v>182</v>
      </c>
      <c r="O652" s="4" t="b">
        <v>1</v>
      </c>
      <c r="P652" s="4" t="s">
        <v>8265</v>
      </c>
      <c r="Q652" s="9">
        <f t="shared" si="62"/>
        <v>1.1240000000000001</v>
      </c>
      <c r="R652" s="10">
        <f t="shared" si="63"/>
        <v>9.2637362637362646</v>
      </c>
      <c r="S652" s="4" t="str">
        <f t="shared" si="64"/>
        <v>film &amp; video</v>
      </c>
      <c r="T652" s="4" t="str">
        <f t="shared" si="65"/>
        <v>television</v>
      </c>
    </row>
    <row r="653" spans="1:20" ht="42.75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7">
        <f t="shared" si="60"/>
        <v>41985.684155092589</v>
      </c>
      <c r="L653" s="7">
        <f t="shared" si="61"/>
        <v>41955.684155092589</v>
      </c>
      <c r="M653" s="4" t="b">
        <v>0</v>
      </c>
      <c r="N653" s="4">
        <v>182</v>
      </c>
      <c r="O653" s="4" t="b">
        <v>1</v>
      </c>
      <c r="P653" s="4" t="s">
        <v>8265</v>
      </c>
      <c r="Q653" s="9">
        <f t="shared" si="62"/>
        <v>1.00528</v>
      </c>
      <c r="R653" s="10">
        <f t="shared" si="63"/>
        <v>138.08791208791209</v>
      </c>
      <c r="S653" s="4" t="str">
        <f t="shared" si="64"/>
        <v>film &amp; video</v>
      </c>
      <c r="T653" s="4" t="str">
        <f t="shared" si="65"/>
        <v>television</v>
      </c>
    </row>
    <row r="654" spans="1:20" ht="57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7">
        <f t="shared" si="60"/>
        <v>42705.398726851847</v>
      </c>
      <c r="L654" s="7">
        <f t="shared" si="61"/>
        <v>42675.357060185182</v>
      </c>
      <c r="M654" s="4" t="b">
        <v>0</v>
      </c>
      <c r="N654" s="4">
        <v>182</v>
      </c>
      <c r="O654" s="4" t="b">
        <v>1</v>
      </c>
      <c r="P654" s="4" t="s">
        <v>8265</v>
      </c>
      <c r="Q654" s="9">
        <f t="shared" si="62"/>
        <v>1.0046666666666666</v>
      </c>
      <c r="R654" s="10">
        <f t="shared" si="63"/>
        <v>16.560439560439562</v>
      </c>
      <c r="S654" s="4" t="str">
        <f t="shared" si="64"/>
        <v>film &amp; video</v>
      </c>
      <c r="T654" s="4" t="str">
        <f t="shared" si="65"/>
        <v>television</v>
      </c>
    </row>
    <row r="655" spans="1:20" ht="42.75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7">
        <f t="shared" si="60"/>
        <v>42236.285185185181</v>
      </c>
      <c r="L655" s="7">
        <f t="shared" si="61"/>
        <v>42199.285185185181</v>
      </c>
      <c r="M655" s="4" t="b">
        <v>0</v>
      </c>
      <c r="N655" s="4">
        <v>182</v>
      </c>
      <c r="O655" s="4" t="b">
        <v>1</v>
      </c>
      <c r="P655" s="4" t="s">
        <v>8265</v>
      </c>
      <c r="Q655" s="9">
        <f t="shared" si="62"/>
        <v>1.4144600000000001</v>
      </c>
      <c r="R655" s="10">
        <f t="shared" si="63"/>
        <v>582.88186813186815</v>
      </c>
      <c r="S655" s="4" t="str">
        <f t="shared" si="64"/>
        <v>film &amp; video</v>
      </c>
      <c r="T655" s="4" t="str">
        <f t="shared" si="65"/>
        <v>television</v>
      </c>
    </row>
    <row r="656" spans="1:20" ht="42.75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7">
        <f t="shared" si="60"/>
        <v>42193.623993055553</v>
      </c>
      <c r="L656" s="7">
        <f t="shared" si="61"/>
        <v>42163.623993055553</v>
      </c>
      <c r="M656" s="4" t="b">
        <v>0</v>
      </c>
      <c r="N656" s="4">
        <v>182</v>
      </c>
      <c r="O656" s="4" t="b">
        <v>1</v>
      </c>
      <c r="P656" s="4" t="s">
        <v>8265</v>
      </c>
      <c r="Q656" s="9">
        <f t="shared" si="62"/>
        <v>2.6729166666666666</v>
      </c>
      <c r="R656" s="10">
        <f t="shared" si="63"/>
        <v>176.23626373626374</v>
      </c>
      <c r="S656" s="4" t="str">
        <f t="shared" si="64"/>
        <v>film &amp; video</v>
      </c>
      <c r="T656" s="4" t="str">
        <f t="shared" si="65"/>
        <v>television</v>
      </c>
    </row>
    <row r="657" spans="1:20" ht="42.75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7">
        <f t="shared" si="60"/>
        <v>42075.582314814812</v>
      </c>
      <c r="L657" s="7">
        <f t="shared" si="61"/>
        <v>42045.623981481483</v>
      </c>
      <c r="M657" s="4" t="b">
        <v>0</v>
      </c>
      <c r="N657" s="4">
        <v>182</v>
      </c>
      <c r="O657" s="4" t="b">
        <v>1</v>
      </c>
      <c r="P657" s="4" t="s">
        <v>8265</v>
      </c>
      <c r="Q657" s="9">
        <f t="shared" si="62"/>
        <v>1.4688749999999999</v>
      </c>
      <c r="R657" s="10">
        <f t="shared" si="63"/>
        <v>64.565934065934073</v>
      </c>
      <c r="S657" s="4" t="str">
        <f t="shared" si="64"/>
        <v>film &amp; video</v>
      </c>
      <c r="T657" s="4" t="str">
        <f t="shared" si="65"/>
        <v>television</v>
      </c>
    </row>
    <row r="658" spans="1:20" ht="42.75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7">
        <f t="shared" si="60"/>
        <v>42477.429618055554</v>
      </c>
      <c r="L658" s="7">
        <f t="shared" si="61"/>
        <v>42417.471284722218</v>
      </c>
      <c r="M658" s="4" t="b">
        <v>0</v>
      </c>
      <c r="N658" s="4">
        <v>182</v>
      </c>
      <c r="O658" s="4" t="b">
        <v>1</v>
      </c>
      <c r="P658" s="4" t="s">
        <v>8265</v>
      </c>
      <c r="Q658" s="9">
        <f t="shared" si="62"/>
        <v>2.1356000000000002</v>
      </c>
      <c r="R658" s="10">
        <f t="shared" si="63"/>
        <v>58.670329670329672</v>
      </c>
      <c r="S658" s="4" t="str">
        <f t="shared" si="64"/>
        <v>film &amp; video</v>
      </c>
      <c r="T658" s="4" t="str">
        <f t="shared" si="65"/>
        <v>television</v>
      </c>
    </row>
    <row r="659" spans="1:20" ht="42.75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7">
        <f t="shared" si="60"/>
        <v>42361.512407407405</v>
      </c>
      <c r="L659" s="7">
        <f t="shared" si="61"/>
        <v>42331.512407407405</v>
      </c>
      <c r="M659" s="4" t="b">
        <v>0</v>
      </c>
      <c r="N659" s="4">
        <v>182</v>
      </c>
      <c r="O659" s="4" t="b">
        <v>1</v>
      </c>
      <c r="P659" s="4" t="s">
        <v>8265</v>
      </c>
      <c r="Q659" s="9">
        <f t="shared" si="62"/>
        <v>1.2569999999999999</v>
      </c>
      <c r="R659" s="10">
        <f t="shared" si="63"/>
        <v>103.59890109890109</v>
      </c>
      <c r="S659" s="4" t="str">
        <f t="shared" si="64"/>
        <v>film &amp; video</v>
      </c>
      <c r="T659" s="4" t="str">
        <f t="shared" si="65"/>
        <v>television</v>
      </c>
    </row>
    <row r="660" spans="1:20" ht="42.75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7">
        <f t="shared" si="60"/>
        <v>42211.416666666664</v>
      </c>
      <c r="L660" s="7">
        <f t="shared" si="61"/>
        <v>42178.827418981477</v>
      </c>
      <c r="M660" s="4" t="b">
        <v>0</v>
      </c>
      <c r="N660" s="4">
        <v>182</v>
      </c>
      <c r="O660" s="4" t="b">
        <v>1</v>
      </c>
      <c r="P660" s="4" t="s">
        <v>8265</v>
      </c>
      <c r="Q660" s="9">
        <f t="shared" si="62"/>
        <v>1.0446206037108834</v>
      </c>
      <c r="R660" s="10">
        <f t="shared" si="63"/>
        <v>165.80769230769232</v>
      </c>
      <c r="S660" s="4" t="str">
        <f t="shared" si="64"/>
        <v>film &amp; video</v>
      </c>
      <c r="T660" s="4" t="str">
        <f t="shared" si="65"/>
        <v>television</v>
      </c>
    </row>
    <row r="661" spans="1:20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7">
        <f t="shared" si="60"/>
        <v>42239.260358796295</v>
      </c>
      <c r="L661" s="7">
        <f t="shared" si="61"/>
        <v>42209.260358796295</v>
      </c>
      <c r="M661" s="4" t="b">
        <v>0</v>
      </c>
      <c r="N661" s="4">
        <v>182</v>
      </c>
      <c r="O661" s="4" t="b">
        <v>1</v>
      </c>
      <c r="P661" s="4" t="s">
        <v>8265</v>
      </c>
      <c r="Q661" s="9">
        <f t="shared" si="62"/>
        <v>1.0056666666666667</v>
      </c>
      <c r="R661" s="10">
        <f t="shared" si="63"/>
        <v>16.576923076923077</v>
      </c>
      <c r="S661" s="4" t="str">
        <f t="shared" si="64"/>
        <v>film &amp; video</v>
      </c>
      <c r="T661" s="4" t="str">
        <f t="shared" si="65"/>
        <v>television</v>
      </c>
    </row>
    <row r="662" spans="1:20" ht="42.75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7">
        <f t="shared" si="60"/>
        <v>41952.44998842592</v>
      </c>
      <c r="L662" s="7">
        <f t="shared" si="61"/>
        <v>41922.408321759256</v>
      </c>
      <c r="M662" s="4" t="b">
        <v>0</v>
      </c>
      <c r="N662" s="4">
        <v>182</v>
      </c>
      <c r="O662" s="4" t="b">
        <v>1</v>
      </c>
      <c r="P662" s="4" t="s">
        <v>8265</v>
      </c>
      <c r="Q662" s="9">
        <f t="shared" si="62"/>
        <v>3.058E-2</v>
      </c>
      <c r="R662" s="10">
        <f t="shared" si="63"/>
        <v>8.4010989010989015</v>
      </c>
      <c r="S662" s="4" t="str">
        <f t="shared" si="64"/>
        <v>film &amp; video</v>
      </c>
      <c r="T662" s="4" t="str">
        <f t="shared" si="65"/>
        <v>television</v>
      </c>
    </row>
    <row r="663" spans="1:20" ht="42.75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7">
        <f t="shared" si="60"/>
        <v>42666.312025462961</v>
      </c>
      <c r="L663" s="7">
        <f t="shared" si="61"/>
        <v>42636.312025462961</v>
      </c>
      <c r="M663" s="4" t="b">
        <v>0</v>
      </c>
      <c r="N663" s="4">
        <v>182</v>
      </c>
      <c r="O663" s="4" t="b">
        <v>1</v>
      </c>
      <c r="P663" s="4" t="s">
        <v>8265</v>
      </c>
      <c r="Q663" s="9">
        <f t="shared" si="62"/>
        <v>9.4999999999999998E-3</v>
      </c>
      <c r="R663" s="10">
        <f t="shared" si="63"/>
        <v>0.52197802197802201</v>
      </c>
      <c r="S663" s="4" t="str">
        <f t="shared" si="64"/>
        <v>film &amp; video</v>
      </c>
      <c r="T663" s="4" t="str">
        <f t="shared" si="65"/>
        <v>television</v>
      </c>
    </row>
    <row r="664" spans="1:20" ht="42.7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7">
        <f t="shared" si="60"/>
        <v>42020.104710648149</v>
      </c>
      <c r="L664" s="7">
        <f t="shared" si="61"/>
        <v>41990.104710648149</v>
      </c>
      <c r="M664" s="4" t="b">
        <v>0</v>
      </c>
      <c r="N664" s="4">
        <v>182</v>
      </c>
      <c r="O664" s="4" t="b">
        <v>1</v>
      </c>
      <c r="P664" s="4" t="s">
        <v>8265</v>
      </c>
      <c r="Q664" s="9">
        <f t="shared" si="62"/>
        <v>4.0000000000000001E-3</v>
      </c>
      <c r="R664" s="10">
        <f t="shared" si="63"/>
        <v>0.8571428571428571</v>
      </c>
      <c r="S664" s="4" t="str">
        <f t="shared" si="64"/>
        <v>film &amp; video</v>
      </c>
      <c r="T664" s="4" t="str">
        <f t="shared" si="65"/>
        <v>television</v>
      </c>
    </row>
    <row r="665" spans="1:20" ht="42.75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7">
        <f t="shared" si="60"/>
        <v>42203.509907407402</v>
      </c>
      <c r="L665" s="7">
        <f t="shared" si="61"/>
        <v>42173.509907407402</v>
      </c>
      <c r="M665" s="4" t="b">
        <v>0</v>
      </c>
      <c r="N665" s="4">
        <v>182</v>
      </c>
      <c r="O665" s="4" t="b">
        <v>1</v>
      </c>
      <c r="P665" s="4" t="s">
        <v>8265</v>
      </c>
      <c r="Q665" s="9">
        <f t="shared" si="62"/>
        <v>3.5000000000000001E-3</v>
      </c>
      <c r="R665" s="10">
        <f t="shared" si="63"/>
        <v>3.8461538461538463</v>
      </c>
      <c r="S665" s="4" t="str">
        <f t="shared" si="64"/>
        <v>film &amp; video</v>
      </c>
      <c r="T665" s="4" t="str">
        <f t="shared" si="65"/>
        <v>television</v>
      </c>
    </row>
    <row r="666" spans="1:20" ht="42.75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7">
        <f t="shared" si="60"/>
        <v>42107.333043981482</v>
      </c>
      <c r="L666" s="7">
        <f t="shared" si="61"/>
        <v>42077.333043981482</v>
      </c>
      <c r="M666" s="4" t="b">
        <v>0</v>
      </c>
      <c r="N666" s="4">
        <v>182</v>
      </c>
      <c r="O666" s="4" t="b">
        <v>1</v>
      </c>
      <c r="P666" s="4" t="s">
        <v>8265</v>
      </c>
      <c r="Q666" s="9">
        <f t="shared" si="62"/>
        <v>7.5333333333333335E-2</v>
      </c>
      <c r="R666" s="10">
        <f t="shared" si="63"/>
        <v>4.9670329670329672</v>
      </c>
      <c r="S666" s="4" t="str">
        <f t="shared" si="64"/>
        <v>film &amp; video</v>
      </c>
      <c r="T666" s="4" t="str">
        <f t="shared" si="65"/>
        <v>television</v>
      </c>
    </row>
    <row r="667" spans="1:20" ht="42.75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7">
        <f t="shared" si="60"/>
        <v>42748.378020833326</v>
      </c>
      <c r="L667" s="7">
        <f t="shared" si="61"/>
        <v>42688.378020833326</v>
      </c>
      <c r="M667" s="4" t="b">
        <v>0</v>
      </c>
      <c r="N667" s="4">
        <v>182</v>
      </c>
      <c r="O667" s="4" t="b">
        <v>1</v>
      </c>
      <c r="P667" s="4" t="s">
        <v>8265</v>
      </c>
      <c r="Q667" s="9">
        <f t="shared" si="62"/>
        <v>0.18640000000000001</v>
      </c>
      <c r="R667" s="10">
        <f t="shared" si="63"/>
        <v>10.241758241758241</v>
      </c>
      <c r="S667" s="4" t="str">
        <f t="shared" si="64"/>
        <v>film &amp; video</v>
      </c>
      <c r="T667" s="4" t="str">
        <f t="shared" si="65"/>
        <v>television</v>
      </c>
    </row>
    <row r="668" spans="1:20" ht="42.75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7">
        <f t="shared" si="60"/>
        <v>41868.498819444438</v>
      </c>
      <c r="L668" s="7">
        <f t="shared" si="61"/>
        <v>41838.498819444438</v>
      </c>
      <c r="M668" s="4" t="b">
        <v>0</v>
      </c>
      <c r="N668" s="4">
        <v>182</v>
      </c>
      <c r="O668" s="4" t="b">
        <v>1</v>
      </c>
      <c r="P668" s="4" t="s">
        <v>8265</v>
      </c>
      <c r="Q668" s="9">
        <f t="shared" si="62"/>
        <v>4.0000000000000003E-5</v>
      </c>
      <c r="R668" s="10">
        <f t="shared" si="63"/>
        <v>4.3956043956043959E-2</v>
      </c>
      <c r="S668" s="4" t="str">
        <f t="shared" si="64"/>
        <v>film &amp; video</v>
      </c>
      <c r="T668" s="4" t="str">
        <f t="shared" si="65"/>
        <v>television</v>
      </c>
    </row>
    <row r="669" spans="1:20" ht="42.75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7">
        <f t="shared" si="60"/>
        <v>42672.040081018517</v>
      </c>
      <c r="L669" s="7">
        <f t="shared" si="61"/>
        <v>42632.040081018517</v>
      </c>
      <c r="M669" s="4" t="b">
        <v>0</v>
      </c>
      <c r="N669" s="4">
        <v>182</v>
      </c>
      <c r="O669" s="4" t="b">
        <v>1</v>
      </c>
      <c r="P669" s="4" t="s">
        <v>8265</v>
      </c>
      <c r="Q669" s="9">
        <f t="shared" si="62"/>
        <v>0.1002</v>
      </c>
      <c r="R669" s="10">
        <f t="shared" si="63"/>
        <v>27.527472527472529</v>
      </c>
      <c r="S669" s="4" t="str">
        <f t="shared" si="64"/>
        <v>film &amp; video</v>
      </c>
      <c r="T669" s="4" t="str">
        <f t="shared" si="65"/>
        <v>television</v>
      </c>
    </row>
    <row r="670" spans="1:20" ht="42.75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7">
        <f t="shared" si="60"/>
        <v>42135.497939814813</v>
      </c>
      <c r="L670" s="7">
        <f t="shared" si="61"/>
        <v>42090.497939814813</v>
      </c>
      <c r="M670" s="4" t="b">
        <v>0</v>
      </c>
      <c r="N670" s="4">
        <v>182</v>
      </c>
      <c r="O670" s="4" t="b">
        <v>1</v>
      </c>
      <c r="P670" s="4" t="s">
        <v>8265</v>
      </c>
      <c r="Q670" s="9">
        <f t="shared" si="62"/>
        <v>4.5600000000000002E-2</v>
      </c>
      <c r="R670" s="10">
        <f t="shared" si="63"/>
        <v>3.7582417582417582</v>
      </c>
      <c r="S670" s="4" t="str">
        <f t="shared" si="64"/>
        <v>film &amp; video</v>
      </c>
      <c r="T670" s="4" t="str">
        <f t="shared" si="65"/>
        <v>television</v>
      </c>
    </row>
    <row r="671" spans="1:20" ht="57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7">
        <f t="shared" si="60"/>
        <v>42557.292337962957</v>
      </c>
      <c r="L671" s="7">
        <f t="shared" si="61"/>
        <v>42527.292337962957</v>
      </c>
      <c r="M671" s="4" t="b">
        <v>0</v>
      </c>
      <c r="N671" s="4">
        <v>182</v>
      </c>
      <c r="O671" s="4" t="b">
        <v>1</v>
      </c>
      <c r="P671" s="4" t="s">
        <v>8265</v>
      </c>
      <c r="Q671" s="9">
        <f t="shared" si="62"/>
        <v>0.21507499999999999</v>
      </c>
      <c r="R671" s="10">
        <f t="shared" si="63"/>
        <v>236.34615384615384</v>
      </c>
      <c r="S671" s="4" t="str">
        <f t="shared" si="64"/>
        <v>film &amp; video</v>
      </c>
      <c r="T671" s="4" t="str">
        <f t="shared" si="65"/>
        <v>television</v>
      </c>
    </row>
    <row r="672" spans="1:20" ht="42.75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7">
        <f t="shared" si="60"/>
        <v>42540.006944444445</v>
      </c>
      <c r="L672" s="7">
        <f t="shared" si="61"/>
        <v>42506.376388888886</v>
      </c>
      <c r="M672" s="4" t="b">
        <v>0</v>
      </c>
      <c r="N672" s="4">
        <v>182</v>
      </c>
      <c r="O672" s="4" t="b">
        <v>1</v>
      </c>
      <c r="P672" s="4" t="s">
        <v>8265</v>
      </c>
      <c r="Q672" s="9">
        <f t="shared" si="62"/>
        <v>0.29276666666666668</v>
      </c>
      <c r="R672" s="10">
        <f t="shared" si="63"/>
        <v>144.77472527472528</v>
      </c>
      <c r="S672" s="4" t="str">
        <f t="shared" si="64"/>
        <v>film &amp; video</v>
      </c>
      <c r="T672" s="4" t="str">
        <f t="shared" si="65"/>
        <v>television</v>
      </c>
    </row>
    <row r="673" spans="1:20" ht="42.75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7">
        <f t="shared" si="60"/>
        <v>42017.833333333336</v>
      </c>
      <c r="L673" s="7">
        <f t="shared" si="61"/>
        <v>41984.359398148146</v>
      </c>
      <c r="M673" s="4" t="b">
        <v>0</v>
      </c>
      <c r="N673" s="4">
        <v>182</v>
      </c>
      <c r="O673" s="4" t="b">
        <v>1</v>
      </c>
      <c r="P673" s="4" t="s">
        <v>8265</v>
      </c>
      <c r="Q673" s="9">
        <f t="shared" si="62"/>
        <v>0.39426666666666665</v>
      </c>
      <c r="R673" s="10">
        <f t="shared" si="63"/>
        <v>64.989010989010993</v>
      </c>
      <c r="S673" s="4" t="str">
        <f t="shared" si="64"/>
        <v>film &amp; video</v>
      </c>
      <c r="T673" s="4" t="str">
        <f t="shared" si="65"/>
        <v>television</v>
      </c>
    </row>
    <row r="674" spans="1:20" ht="42.75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7">
        <f t="shared" si="60"/>
        <v>42004.874305555553</v>
      </c>
      <c r="L674" s="7">
        <f t="shared" si="61"/>
        <v>41973.886157407404</v>
      </c>
      <c r="M674" s="4" t="b">
        <v>0</v>
      </c>
      <c r="N674" s="4">
        <v>182</v>
      </c>
      <c r="O674" s="4" t="b">
        <v>1</v>
      </c>
      <c r="P674" s="4" t="s">
        <v>8265</v>
      </c>
      <c r="Q674" s="9">
        <f t="shared" si="62"/>
        <v>0.21628</v>
      </c>
      <c r="R674" s="10">
        <f t="shared" si="63"/>
        <v>59.417582417582416</v>
      </c>
      <c r="S674" s="4" t="str">
        <f t="shared" si="64"/>
        <v>film &amp; video</v>
      </c>
      <c r="T674" s="4" t="str">
        <f t="shared" si="65"/>
        <v>television</v>
      </c>
    </row>
    <row r="675" spans="1:20" ht="42.75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7">
        <f t="shared" si="60"/>
        <v>41883.5071412037</v>
      </c>
      <c r="L675" s="7">
        <f t="shared" si="61"/>
        <v>41838.5071412037</v>
      </c>
      <c r="M675" s="4" t="b">
        <v>0</v>
      </c>
      <c r="N675" s="4">
        <v>182</v>
      </c>
      <c r="O675" s="4" t="b">
        <v>1</v>
      </c>
      <c r="P675" s="4" t="s">
        <v>8265</v>
      </c>
      <c r="Q675" s="9">
        <f t="shared" si="62"/>
        <v>2.0500000000000002E-3</v>
      </c>
      <c r="R675" s="10">
        <f t="shared" si="63"/>
        <v>1.1263736263736264</v>
      </c>
      <c r="S675" s="4" t="str">
        <f t="shared" si="64"/>
        <v>film &amp; video</v>
      </c>
      <c r="T675" s="4" t="str">
        <f t="shared" si="65"/>
        <v>television</v>
      </c>
    </row>
    <row r="676" spans="1:20" ht="28.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7">
        <f t="shared" si="60"/>
        <v>41862.782719907402</v>
      </c>
      <c r="L676" s="7">
        <f t="shared" si="61"/>
        <v>41802.782719907402</v>
      </c>
      <c r="M676" s="4" t="b">
        <v>0</v>
      </c>
      <c r="N676" s="4">
        <v>182</v>
      </c>
      <c r="O676" s="4" t="b">
        <v>1</v>
      </c>
      <c r="P676" s="4" t="s">
        <v>8265</v>
      </c>
      <c r="Q676" s="9">
        <f t="shared" si="62"/>
        <v>2.9999999999999997E-4</v>
      </c>
      <c r="R676" s="10">
        <f t="shared" si="63"/>
        <v>8.2417582417582416E-2</v>
      </c>
      <c r="S676" s="4" t="str">
        <f t="shared" si="64"/>
        <v>film &amp; video</v>
      </c>
      <c r="T676" s="4" t="str">
        <f t="shared" si="65"/>
        <v>television</v>
      </c>
    </row>
    <row r="677" spans="1:20" ht="42.75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7">
        <f t="shared" si="60"/>
        <v>42004.957638888889</v>
      </c>
      <c r="L677" s="7">
        <f t="shared" si="61"/>
        <v>41975.597268518519</v>
      </c>
      <c r="M677" s="4" t="b">
        <v>0</v>
      </c>
      <c r="N677" s="4">
        <v>182</v>
      </c>
      <c r="O677" s="4" t="b">
        <v>1</v>
      </c>
      <c r="P677" s="4" t="s">
        <v>8265</v>
      </c>
      <c r="Q677" s="9">
        <f t="shared" si="62"/>
        <v>0.14849999999999999</v>
      </c>
      <c r="R677" s="10">
        <f t="shared" si="63"/>
        <v>4.895604395604396</v>
      </c>
      <c r="S677" s="4" t="str">
        <f t="shared" si="64"/>
        <v>film &amp; video</v>
      </c>
      <c r="T677" s="4" t="str">
        <f t="shared" si="65"/>
        <v>television</v>
      </c>
    </row>
    <row r="678" spans="1:20" ht="57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7">
        <f t="shared" si="60"/>
        <v>42042.434965277775</v>
      </c>
      <c r="L678" s="7">
        <f t="shared" si="61"/>
        <v>42012.434965277775</v>
      </c>
      <c r="M678" s="4" t="b">
        <v>0</v>
      </c>
      <c r="N678" s="4">
        <v>182</v>
      </c>
      <c r="O678" s="4" t="b">
        <v>1</v>
      </c>
      <c r="P678" s="4" t="s">
        <v>8265</v>
      </c>
      <c r="Q678" s="9">
        <f t="shared" si="62"/>
        <v>1.4710000000000001E-2</v>
      </c>
      <c r="R678" s="10">
        <f t="shared" si="63"/>
        <v>8.0824175824175821</v>
      </c>
      <c r="S678" s="4" t="str">
        <f t="shared" si="64"/>
        <v>film &amp; video</v>
      </c>
      <c r="T678" s="4" t="str">
        <f t="shared" si="65"/>
        <v>television</v>
      </c>
    </row>
    <row r="679" spans="1:20" ht="42.75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7">
        <f t="shared" si="60"/>
        <v>42549.070543981477</v>
      </c>
      <c r="L679" s="7">
        <f t="shared" si="61"/>
        <v>42504.070543981477</v>
      </c>
      <c r="M679" s="4" t="b">
        <v>0</v>
      </c>
      <c r="N679" s="4">
        <v>182</v>
      </c>
      <c r="O679" s="4" t="b">
        <v>1</v>
      </c>
      <c r="P679" s="4" t="s">
        <v>8265</v>
      </c>
      <c r="Q679" s="9">
        <f t="shared" si="62"/>
        <v>0.25584000000000001</v>
      </c>
      <c r="R679" s="10">
        <f t="shared" si="63"/>
        <v>70.285714285714292</v>
      </c>
      <c r="S679" s="4" t="str">
        <f t="shared" si="64"/>
        <v>film &amp; video</v>
      </c>
      <c r="T679" s="4" t="str">
        <f t="shared" si="65"/>
        <v>television</v>
      </c>
    </row>
    <row r="680" spans="1:20" ht="42.75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7">
        <f t="shared" si="60"/>
        <v>42511.043263888881</v>
      </c>
      <c r="L680" s="7">
        <f t="shared" si="61"/>
        <v>42481.043263888881</v>
      </c>
      <c r="M680" s="4" t="b">
        <v>0</v>
      </c>
      <c r="N680" s="4">
        <v>182</v>
      </c>
      <c r="O680" s="4" t="b">
        <v>1</v>
      </c>
      <c r="P680" s="4" t="s">
        <v>8265</v>
      </c>
      <c r="Q680" s="9">
        <f t="shared" si="62"/>
        <v>3.8206896551724136E-2</v>
      </c>
      <c r="R680" s="10">
        <f t="shared" si="63"/>
        <v>6.0879120879120876</v>
      </c>
      <c r="S680" s="4" t="str">
        <f t="shared" si="64"/>
        <v>film &amp; video</v>
      </c>
      <c r="T680" s="4" t="str">
        <f t="shared" si="65"/>
        <v>television</v>
      </c>
    </row>
    <row r="681" spans="1:20" ht="42.75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7">
        <f t="shared" si="60"/>
        <v>42616.362372685187</v>
      </c>
      <c r="L681" s="7">
        <f t="shared" si="61"/>
        <v>42556.362372685187</v>
      </c>
      <c r="M681" s="4" t="b">
        <v>0</v>
      </c>
      <c r="N681" s="4">
        <v>182</v>
      </c>
      <c r="O681" s="4" t="b">
        <v>1</v>
      </c>
      <c r="P681" s="4" t="s">
        <v>8265</v>
      </c>
      <c r="Q681" s="9">
        <f t="shared" si="62"/>
        <v>0.15485964912280703</v>
      </c>
      <c r="R681" s="10">
        <f t="shared" si="63"/>
        <v>48.5</v>
      </c>
      <c r="S681" s="4" t="str">
        <f t="shared" si="64"/>
        <v>film &amp; video</v>
      </c>
      <c r="T681" s="4" t="str">
        <f t="shared" si="65"/>
        <v>television</v>
      </c>
    </row>
    <row r="682" spans="1:20" ht="42.75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7">
        <f t="shared" si="60"/>
        <v>41899.168182870366</v>
      </c>
      <c r="L682" s="7">
        <f t="shared" si="61"/>
        <v>41864.168182870366</v>
      </c>
      <c r="M682" s="4" t="b">
        <v>0</v>
      </c>
      <c r="N682" s="4">
        <v>182</v>
      </c>
      <c r="O682" s="4" t="b">
        <v>1</v>
      </c>
      <c r="P682" s="4" t="s">
        <v>8265</v>
      </c>
      <c r="Q682" s="9">
        <f t="shared" si="62"/>
        <v>0.25912000000000002</v>
      </c>
      <c r="R682" s="10">
        <f t="shared" si="63"/>
        <v>106.78021978021978</v>
      </c>
      <c r="S682" s="4" t="str">
        <f t="shared" si="64"/>
        <v>film &amp; video</v>
      </c>
      <c r="T682" s="4" t="str">
        <f t="shared" si="65"/>
        <v>television</v>
      </c>
    </row>
    <row r="683" spans="1:20" ht="42.75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7">
        <f t="shared" si="60"/>
        <v>42669.472268518519</v>
      </c>
      <c r="L683" s="7">
        <f t="shared" si="61"/>
        <v>42639.472268518519</v>
      </c>
      <c r="M683" s="4" t="b">
        <v>0</v>
      </c>
      <c r="N683" s="4">
        <v>182</v>
      </c>
      <c r="O683" s="4" t="b">
        <v>1</v>
      </c>
      <c r="P683" s="4" t="s">
        <v>8265</v>
      </c>
      <c r="Q683" s="9">
        <f t="shared" si="62"/>
        <v>4.0000000000000002E-4</v>
      </c>
      <c r="R683" s="10">
        <f t="shared" si="63"/>
        <v>5.4945054945054949E-3</v>
      </c>
      <c r="S683" s="4" t="str">
        <f t="shared" si="64"/>
        <v>film &amp; video</v>
      </c>
      <c r="T683" s="4" t="str">
        <f t="shared" si="65"/>
        <v>television</v>
      </c>
    </row>
    <row r="684" spans="1:20" ht="42.75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7">
        <f t="shared" si="60"/>
        <v>42808.390300925923</v>
      </c>
      <c r="L684" s="7">
        <f t="shared" si="61"/>
        <v>42778.431967592587</v>
      </c>
      <c r="M684" s="4" t="b">
        <v>0</v>
      </c>
      <c r="N684" s="4">
        <v>182</v>
      </c>
      <c r="O684" s="4" t="b">
        <v>1</v>
      </c>
      <c r="P684" s="4" t="s">
        <v>8265</v>
      </c>
      <c r="Q684" s="9">
        <f t="shared" si="62"/>
        <v>1.06E-3</v>
      </c>
      <c r="R684" s="10">
        <f t="shared" si="63"/>
        <v>0.29120879120879123</v>
      </c>
      <c r="S684" s="4" t="str">
        <f t="shared" si="64"/>
        <v>film &amp; video</v>
      </c>
      <c r="T684" s="4" t="str">
        <f t="shared" si="65"/>
        <v>television</v>
      </c>
    </row>
    <row r="685" spans="1:20" ht="42.75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7">
        <f t="shared" si="60"/>
        <v>42674.566712962966</v>
      </c>
      <c r="L685" s="7">
        <f t="shared" si="61"/>
        <v>42634.566712962966</v>
      </c>
      <c r="M685" s="4" t="b">
        <v>0</v>
      </c>
      <c r="N685" s="4">
        <v>182</v>
      </c>
      <c r="O685" s="4" t="b">
        <v>1</v>
      </c>
      <c r="P685" s="4" t="s">
        <v>8265</v>
      </c>
      <c r="Q685" s="9">
        <f t="shared" si="62"/>
        <v>8.5142857142857138E-3</v>
      </c>
      <c r="R685" s="10">
        <f t="shared" si="63"/>
        <v>1.6373626373626373</v>
      </c>
      <c r="S685" s="4" t="str">
        <f t="shared" si="64"/>
        <v>film &amp; video</v>
      </c>
      <c r="T685" s="4" t="str">
        <f t="shared" si="65"/>
        <v>television</v>
      </c>
    </row>
    <row r="686" spans="1:20" ht="28.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7">
        <f t="shared" si="60"/>
        <v>41844.791666666664</v>
      </c>
      <c r="L686" s="7">
        <f t="shared" si="61"/>
        <v>41809.13994212963</v>
      </c>
      <c r="M686" s="4" t="b">
        <v>0</v>
      </c>
      <c r="N686" s="4">
        <v>182</v>
      </c>
      <c r="O686" s="4" t="b">
        <v>1</v>
      </c>
      <c r="P686" s="4" t="s">
        <v>8265</v>
      </c>
      <c r="Q686" s="9">
        <f t="shared" si="62"/>
        <v>7.4837500000000001E-2</v>
      </c>
      <c r="R686" s="10">
        <f t="shared" si="63"/>
        <v>131.58241758241758</v>
      </c>
      <c r="S686" s="4" t="str">
        <f t="shared" si="64"/>
        <v>film &amp; video</v>
      </c>
      <c r="T686" s="4" t="str">
        <f t="shared" si="65"/>
        <v>television</v>
      </c>
    </row>
    <row r="687" spans="1:20" ht="42.75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7">
        <f t="shared" si="60"/>
        <v>42016.533240740733</v>
      </c>
      <c r="L687" s="7">
        <f t="shared" si="61"/>
        <v>41971.533240740733</v>
      </c>
      <c r="M687" s="4" t="b">
        <v>0</v>
      </c>
      <c r="N687" s="4">
        <v>182</v>
      </c>
      <c r="O687" s="4" t="b">
        <v>1</v>
      </c>
      <c r="P687" s="4" t="s">
        <v>8265</v>
      </c>
      <c r="Q687" s="9">
        <f t="shared" si="62"/>
        <v>0.27650000000000002</v>
      </c>
      <c r="R687" s="10">
        <f t="shared" si="63"/>
        <v>3.0384615384615383</v>
      </c>
      <c r="S687" s="4" t="str">
        <f t="shared" si="64"/>
        <v>film &amp; video</v>
      </c>
      <c r="T687" s="4" t="str">
        <f t="shared" si="65"/>
        <v>television</v>
      </c>
    </row>
    <row r="688" spans="1:20" ht="57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7">
        <f t="shared" si="60"/>
        <v>42219.339930555558</v>
      </c>
      <c r="L688" s="7">
        <f t="shared" si="61"/>
        <v>42189.339930555558</v>
      </c>
      <c r="M688" s="4" t="b">
        <v>0</v>
      </c>
      <c r="N688" s="4">
        <v>182</v>
      </c>
      <c r="O688" s="4" t="b">
        <v>1</v>
      </c>
      <c r="P688" s="4" t="s">
        <v>8265</v>
      </c>
      <c r="Q688" s="9">
        <f t="shared" si="62"/>
        <v>0</v>
      </c>
      <c r="R688" s="10">
        <f t="shared" si="63"/>
        <v>0</v>
      </c>
      <c r="S688" s="4" t="str">
        <f t="shared" si="64"/>
        <v>film &amp; video</v>
      </c>
      <c r="T688" s="4" t="str">
        <f t="shared" si="65"/>
        <v>television</v>
      </c>
    </row>
    <row r="689" spans="1:20" ht="42.75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7">
        <f t="shared" si="60"/>
        <v>42771.417280092595</v>
      </c>
      <c r="L689" s="7">
        <f t="shared" si="61"/>
        <v>42711.417280092595</v>
      </c>
      <c r="M689" s="4" t="b">
        <v>0</v>
      </c>
      <c r="N689" s="4">
        <v>182</v>
      </c>
      <c r="O689" s="4" t="b">
        <v>1</v>
      </c>
      <c r="P689" s="4" t="s">
        <v>8265</v>
      </c>
      <c r="Q689" s="9">
        <f t="shared" si="62"/>
        <v>3.5499999999999997E-2</v>
      </c>
      <c r="R689" s="10">
        <f t="shared" si="63"/>
        <v>19.505494505494507</v>
      </c>
      <c r="S689" s="4" t="str">
        <f t="shared" si="64"/>
        <v>film &amp; video</v>
      </c>
      <c r="T689" s="4" t="str">
        <f t="shared" si="65"/>
        <v>television</v>
      </c>
    </row>
    <row r="690" spans="1:20" ht="42.75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7">
        <f t="shared" si="60"/>
        <v>42291.771446759252</v>
      </c>
      <c r="L690" s="7">
        <f t="shared" si="61"/>
        <v>42261.771446759252</v>
      </c>
      <c r="M690" s="4" t="b">
        <v>0</v>
      </c>
      <c r="N690" s="4">
        <v>182</v>
      </c>
      <c r="O690" s="4" t="b">
        <v>1</v>
      </c>
      <c r="P690" s="4" t="s">
        <v>8265</v>
      </c>
      <c r="Q690" s="9">
        <f t="shared" si="62"/>
        <v>0.72989999999999999</v>
      </c>
      <c r="R690" s="10">
        <f t="shared" si="63"/>
        <v>80.208791208791212</v>
      </c>
      <c r="S690" s="4" t="str">
        <f t="shared" si="64"/>
        <v>film &amp; video</v>
      </c>
      <c r="T690" s="4" t="str">
        <f t="shared" si="65"/>
        <v>television</v>
      </c>
    </row>
    <row r="691" spans="1:20" ht="42.75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7">
        <f t="shared" si="60"/>
        <v>42711.874305555553</v>
      </c>
      <c r="L691" s="7">
        <f t="shared" si="61"/>
        <v>42675.334456018514</v>
      </c>
      <c r="M691" s="4" t="b">
        <v>0</v>
      </c>
      <c r="N691" s="4">
        <v>182</v>
      </c>
      <c r="O691" s="4" t="b">
        <v>1</v>
      </c>
      <c r="P691" s="4" t="s">
        <v>8265</v>
      </c>
      <c r="Q691" s="9">
        <f t="shared" si="62"/>
        <v>0.57648750000000004</v>
      </c>
      <c r="R691" s="10">
        <f t="shared" si="63"/>
        <v>633.50274725274721</v>
      </c>
      <c r="S691" s="4" t="str">
        <f t="shared" si="64"/>
        <v>film &amp; video</v>
      </c>
      <c r="T691" s="4" t="str">
        <f t="shared" si="65"/>
        <v>television</v>
      </c>
    </row>
    <row r="692" spans="1:20" ht="28.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7">
        <f t="shared" si="60"/>
        <v>42621.916666666664</v>
      </c>
      <c r="L692" s="7">
        <f t="shared" si="61"/>
        <v>42579.301400462959</v>
      </c>
      <c r="M692" s="4" t="b">
        <v>0</v>
      </c>
      <c r="N692" s="4">
        <v>182</v>
      </c>
      <c r="O692" s="4" t="b">
        <v>1</v>
      </c>
      <c r="P692" s="4" t="s">
        <v>8265</v>
      </c>
      <c r="Q692" s="9">
        <f t="shared" si="62"/>
        <v>0.1234</v>
      </c>
      <c r="R692" s="10">
        <f t="shared" si="63"/>
        <v>13.56043956043956</v>
      </c>
      <c r="S692" s="4" t="str">
        <f t="shared" si="64"/>
        <v>film &amp; video</v>
      </c>
      <c r="T692" s="4" t="str">
        <f t="shared" si="65"/>
        <v>television</v>
      </c>
    </row>
    <row r="693" spans="1:20" ht="42.75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7">
        <f t="shared" si="60"/>
        <v>42185.694976851846</v>
      </c>
      <c r="L693" s="7">
        <f t="shared" si="61"/>
        <v>42157.694976851846</v>
      </c>
      <c r="M693" s="4" t="b">
        <v>0</v>
      </c>
      <c r="N693" s="4">
        <v>182</v>
      </c>
      <c r="O693" s="4" t="b">
        <v>1</v>
      </c>
      <c r="P693" s="4" t="s">
        <v>8265</v>
      </c>
      <c r="Q693" s="9">
        <f t="shared" si="62"/>
        <v>5.1999999999999998E-3</v>
      </c>
      <c r="R693" s="10">
        <f t="shared" si="63"/>
        <v>1.4285714285714286</v>
      </c>
      <c r="S693" s="4" t="str">
        <f t="shared" si="64"/>
        <v>film &amp; video</v>
      </c>
      <c r="T693" s="4" t="str">
        <f t="shared" si="65"/>
        <v>television</v>
      </c>
    </row>
    <row r="694" spans="1:20" ht="42.75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7">
        <f t="shared" si="60"/>
        <v>42726.042395833334</v>
      </c>
      <c r="L694" s="7">
        <f t="shared" si="61"/>
        <v>42696.042395833334</v>
      </c>
      <c r="M694" s="4" t="b">
        <v>0</v>
      </c>
      <c r="N694" s="4">
        <v>182</v>
      </c>
      <c r="O694" s="4" t="b">
        <v>1</v>
      </c>
      <c r="P694" s="4" t="s">
        <v>8265</v>
      </c>
      <c r="Q694" s="9">
        <f t="shared" si="62"/>
        <v>6.5299999999999997E-2</v>
      </c>
      <c r="R694" s="10">
        <f t="shared" si="63"/>
        <v>7.1758241758241761</v>
      </c>
      <c r="S694" s="4" t="str">
        <f t="shared" si="64"/>
        <v>film &amp; video</v>
      </c>
      <c r="T694" s="4" t="str">
        <f t="shared" si="65"/>
        <v>television</v>
      </c>
    </row>
    <row r="695" spans="1:20" ht="28.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7">
        <f t="shared" si="60"/>
        <v>42124.474849537037</v>
      </c>
      <c r="L695" s="7">
        <f t="shared" si="61"/>
        <v>42094.474849537037</v>
      </c>
      <c r="M695" s="4" t="b">
        <v>0</v>
      </c>
      <c r="N695" s="4">
        <v>182</v>
      </c>
      <c r="O695" s="4" t="b">
        <v>1</v>
      </c>
      <c r="P695" s="4" t="s">
        <v>8265</v>
      </c>
      <c r="Q695" s="9">
        <f t="shared" si="62"/>
        <v>0.35338000000000003</v>
      </c>
      <c r="R695" s="10">
        <f t="shared" si="63"/>
        <v>194.16483516483515</v>
      </c>
      <c r="S695" s="4" t="str">
        <f t="shared" si="64"/>
        <v>film &amp; video</v>
      </c>
      <c r="T695" s="4" t="str">
        <f t="shared" si="65"/>
        <v>television</v>
      </c>
    </row>
    <row r="696" spans="1:20" ht="42.75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7">
        <f t="shared" si="60"/>
        <v>42767.330543981479</v>
      </c>
      <c r="L696" s="7">
        <f t="shared" si="61"/>
        <v>42737.330543981479</v>
      </c>
      <c r="M696" s="4" t="b">
        <v>0</v>
      </c>
      <c r="N696" s="4">
        <v>182</v>
      </c>
      <c r="O696" s="4" t="b">
        <v>1</v>
      </c>
      <c r="P696" s="4" t="s">
        <v>8265</v>
      </c>
      <c r="Q696" s="9">
        <f t="shared" si="62"/>
        <v>3.933333333333333E-3</v>
      </c>
      <c r="R696" s="10">
        <f t="shared" si="63"/>
        <v>3.2417582417582418</v>
      </c>
      <c r="S696" s="4" t="str">
        <f t="shared" si="64"/>
        <v>film &amp; video</v>
      </c>
      <c r="T696" s="4" t="str">
        <f t="shared" si="65"/>
        <v>television</v>
      </c>
    </row>
    <row r="697" spans="1:20" ht="42.75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7">
        <f t="shared" si="60"/>
        <v>41943.187731481477</v>
      </c>
      <c r="L697" s="7">
        <f t="shared" si="61"/>
        <v>41913.187731481477</v>
      </c>
      <c r="M697" s="4" t="b">
        <v>0</v>
      </c>
      <c r="N697" s="4">
        <v>182</v>
      </c>
      <c r="O697" s="4" t="b">
        <v>1</v>
      </c>
      <c r="P697" s="4" t="s">
        <v>8265</v>
      </c>
      <c r="Q697" s="9">
        <f t="shared" si="62"/>
        <v>1.06E-2</v>
      </c>
      <c r="R697" s="10">
        <f t="shared" si="63"/>
        <v>3.4945054945054945</v>
      </c>
      <c r="S697" s="4" t="str">
        <f t="shared" si="64"/>
        <v>film &amp; video</v>
      </c>
      <c r="T697" s="4" t="str">
        <f t="shared" si="65"/>
        <v>television</v>
      </c>
    </row>
    <row r="698" spans="1:20" ht="28.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7">
        <f t="shared" si="60"/>
        <v>41845.593773148146</v>
      </c>
      <c r="L698" s="7">
        <f t="shared" si="61"/>
        <v>41815.593773148146</v>
      </c>
      <c r="M698" s="4" t="b">
        <v>0</v>
      </c>
      <c r="N698" s="4">
        <v>182</v>
      </c>
      <c r="O698" s="4" t="b">
        <v>1</v>
      </c>
      <c r="P698" s="4" t="s">
        <v>8265</v>
      </c>
      <c r="Q698" s="9">
        <f t="shared" si="62"/>
        <v>5.7142857142857145E-6</v>
      </c>
      <c r="R698" s="10">
        <f t="shared" si="63"/>
        <v>5.4945054945054949E-3</v>
      </c>
      <c r="S698" s="4" t="str">
        <f t="shared" si="64"/>
        <v>film &amp; video</v>
      </c>
      <c r="T698" s="4" t="str">
        <f t="shared" si="65"/>
        <v>television</v>
      </c>
    </row>
    <row r="699" spans="1:20" ht="42.75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7">
        <f t="shared" si="60"/>
        <v>42403.189687500002</v>
      </c>
      <c r="L699" s="7">
        <f t="shared" si="61"/>
        <v>42388.189687500002</v>
      </c>
      <c r="M699" s="4" t="b">
        <v>0</v>
      </c>
      <c r="N699" s="4">
        <v>182</v>
      </c>
      <c r="O699" s="4" t="b">
        <v>1</v>
      </c>
      <c r="P699" s="4" t="s">
        <v>8265</v>
      </c>
      <c r="Q699" s="9">
        <f t="shared" si="62"/>
        <v>0.46379999999999999</v>
      </c>
      <c r="R699" s="10">
        <f t="shared" si="63"/>
        <v>12.741758241758241</v>
      </c>
      <c r="S699" s="4" t="str">
        <f t="shared" si="64"/>
        <v>film &amp; video</v>
      </c>
      <c r="T699" s="4" t="str">
        <f t="shared" si="65"/>
        <v>television</v>
      </c>
    </row>
    <row r="700" spans="1:20" ht="42.75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7">
        <f t="shared" si="60"/>
        <v>41899.75</v>
      </c>
      <c r="L700" s="7">
        <f t="shared" si="61"/>
        <v>41866.597743055558</v>
      </c>
      <c r="M700" s="4" t="b">
        <v>0</v>
      </c>
      <c r="N700" s="4">
        <v>182</v>
      </c>
      <c r="O700" s="4" t="b">
        <v>1</v>
      </c>
      <c r="P700" s="4" t="s">
        <v>8265</v>
      </c>
      <c r="Q700" s="9">
        <f t="shared" si="62"/>
        <v>0.15390000000000001</v>
      </c>
      <c r="R700" s="10">
        <f t="shared" si="63"/>
        <v>84.560439560439562</v>
      </c>
      <c r="S700" s="4" t="str">
        <f t="shared" si="64"/>
        <v>film &amp; video</v>
      </c>
      <c r="T700" s="4" t="str">
        <f t="shared" si="65"/>
        <v>television</v>
      </c>
    </row>
    <row r="701" spans="1:20" ht="42.75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7">
        <f t="shared" si="60"/>
        <v>41600.333333333328</v>
      </c>
      <c r="L701" s="7">
        <f t="shared" si="61"/>
        <v>41563.152175925927</v>
      </c>
      <c r="M701" s="4" t="b">
        <v>0</v>
      </c>
      <c r="N701" s="4">
        <v>182</v>
      </c>
      <c r="O701" s="4" t="b">
        <v>1</v>
      </c>
      <c r="P701" s="4" t="s">
        <v>8265</v>
      </c>
      <c r="Q701" s="9">
        <f t="shared" si="62"/>
        <v>0.824221076923077</v>
      </c>
      <c r="R701" s="10">
        <f t="shared" si="63"/>
        <v>588.72934065934066</v>
      </c>
      <c r="S701" s="4" t="str">
        <f t="shared" si="64"/>
        <v>film &amp; video</v>
      </c>
      <c r="T701" s="4" t="str">
        <f t="shared" si="65"/>
        <v>television</v>
      </c>
    </row>
    <row r="702" spans="1:20" ht="42.75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7">
        <f t="shared" si="60"/>
        <v>42745.355104166665</v>
      </c>
      <c r="L702" s="7">
        <f t="shared" si="61"/>
        <v>42715.355104166665</v>
      </c>
      <c r="M702" s="4" t="b">
        <v>0</v>
      </c>
      <c r="N702" s="4">
        <v>182</v>
      </c>
      <c r="O702" s="4" t="b">
        <v>1</v>
      </c>
      <c r="P702" s="4" t="s">
        <v>8265</v>
      </c>
      <c r="Q702" s="9">
        <f t="shared" si="62"/>
        <v>2.6866666666666667E-2</v>
      </c>
      <c r="R702" s="10">
        <f t="shared" si="63"/>
        <v>2.2142857142857144</v>
      </c>
      <c r="S702" s="4" t="str">
        <f t="shared" si="64"/>
        <v>film &amp; video</v>
      </c>
      <c r="T702" s="4" t="str">
        <f t="shared" si="65"/>
        <v>television</v>
      </c>
    </row>
    <row r="703" spans="1:20" ht="42.75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7">
        <f t="shared" si="60"/>
        <v>41843.329629629625</v>
      </c>
      <c r="L703" s="7">
        <f t="shared" si="61"/>
        <v>41813.329629629625</v>
      </c>
      <c r="M703" s="4" t="b">
        <v>0</v>
      </c>
      <c r="N703" s="4">
        <v>182</v>
      </c>
      <c r="O703" s="4" t="b">
        <v>1</v>
      </c>
      <c r="P703" s="4" t="s">
        <v>8265</v>
      </c>
      <c r="Q703" s="9">
        <f t="shared" si="62"/>
        <v>0.26600000000000001</v>
      </c>
      <c r="R703" s="10">
        <f t="shared" si="63"/>
        <v>33.615384615384613</v>
      </c>
      <c r="S703" s="4" t="str">
        <f t="shared" si="64"/>
        <v>film &amp; video</v>
      </c>
      <c r="T703" s="4" t="str">
        <f t="shared" si="65"/>
        <v>television</v>
      </c>
    </row>
    <row r="704" spans="1:20" ht="42.75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7">
        <f t="shared" si="60"/>
        <v>42698.435034722221</v>
      </c>
      <c r="L704" s="7">
        <f t="shared" si="61"/>
        <v>42668.393368055556</v>
      </c>
      <c r="M704" s="4" t="b">
        <v>0</v>
      </c>
      <c r="N704" s="4">
        <v>182</v>
      </c>
      <c r="O704" s="4" t="b">
        <v>1</v>
      </c>
      <c r="P704" s="4" t="s">
        <v>8265</v>
      </c>
      <c r="Q704" s="9">
        <f t="shared" si="62"/>
        <v>0.30813400000000002</v>
      </c>
      <c r="R704" s="10">
        <f t="shared" si="63"/>
        <v>25.395659340659343</v>
      </c>
      <c r="S704" s="4" t="str">
        <f t="shared" si="64"/>
        <v>film &amp; video</v>
      </c>
      <c r="T704" s="4" t="str">
        <f t="shared" si="65"/>
        <v>television</v>
      </c>
    </row>
    <row r="705" spans="1:20" ht="42.75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7">
        <f t="shared" si="60"/>
        <v>42766.647222222215</v>
      </c>
      <c r="L705" s="7">
        <f t="shared" si="61"/>
        <v>42711.617465277777</v>
      </c>
      <c r="M705" s="4" t="b">
        <v>0</v>
      </c>
      <c r="N705" s="4">
        <v>182</v>
      </c>
      <c r="O705" s="4" t="b">
        <v>1</v>
      </c>
      <c r="P705" s="4" t="s">
        <v>8265</v>
      </c>
      <c r="Q705" s="9">
        <f t="shared" si="62"/>
        <v>5.5800000000000002E-2</v>
      </c>
      <c r="R705" s="10">
        <f t="shared" si="63"/>
        <v>4.5989010989010985</v>
      </c>
      <c r="S705" s="4" t="str">
        <f t="shared" si="64"/>
        <v>film &amp; video</v>
      </c>
      <c r="T705" s="4" t="str">
        <f t="shared" si="65"/>
        <v>television</v>
      </c>
    </row>
    <row r="706" spans="1:20" ht="42.75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7">
        <f t="shared" si="60"/>
        <v>42785.859583333331</v>
      </c>
      <c r="L706" s="7">
        <f t="shared" si="61"/>
        <v>42725.859583333331</v>
      </c>
      <c r="M706" s="4" t="b">
        <v>0</v>
      </c>
      <c r="N706" s="4">
        <v>182</v>
      </c>
      <c r="O706" s="4" t="b">
        <v>1</v>
      </c>
      <c r="P706" s="4" t="s">
        <v>8265</v>
      </c>
      <c r="Q706" s="9">
        <f t="shared" si="62"/>
        <v>8.7454545454545458E-3</v>
      </c>
      <c r="R706" s="10">
        <f t="shared" si="63"/>
        <v>2.6428571428571428</v>
      </c>
      <c r="S706" s="4" t="str">
        <f t="shared" si="64"/>
        <v>film &amp; video</v>
      </c>
      <c r="T706" s="4" t="str">
        <f t="shared" si="65"/>
        <v>television</v>
      </c>
    </row>
    <row r="707" spans="1:20" ht="28.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7">
        <f t="shared" ref="K707:K770" si="66">(I707/86400)+25569+(-8/24)</f>
        <v>42756.158310185179</v>
      </c>
      <c r="L707" s="7">
        <f t="shared" ref="L707:L770" si="67">(J707/86400)+25569+(-8/24)</f>
        <v>42726.158310185179</v>
      </c>
      <c r="M707" s="4" t="b">
        <v>0</v>
      </c>
      <c r="N707" s="4">
        <v>182</v>
      </c>
      <c r="O707" s="4" t="b">
        <v>1</v>
      </c>
      <c r="P707" s="4" t="s">
        <v>8265</v>
      </c>
      <c r="Q707" s="9">
        <f t="shared" ref="Q707:Q770" si="68">E707/D707</f>
        <v>9.7699999999999992E-3</v>
      </c>
      <c r="R707" s="10">
        <f t="shared" ref="R707:R770" si="69">IFERROR(E707/N707, "Zero Backers")</f>
        <v>5.3681318681318677</v>
      </c>
      <c r="S707" s="4" t="str">
        <f t="shared" ref="S707:S770" si="70">LEFT(P707,FIND("/",P707)-1)</f>
        <v>film &amp; video</v>
      </c>
      <c r="T707" s="4" t="str">
        <f t="shared" ref="T707:T770" si="71">RIGHT(P707,LEN(P707)-FIND("/",P707))</f>
        <v>television</v>
      </c>
    </row>
    <row r="708" spans="1:20" ht="42.75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7">
        <f t="shared" si="66"/>
        <v>42718.443749999999</v>
      </c>
      <c r="L708" s="7">
        <f t="shared" si="67"/>
        <v>42676.661840277775</v>
      </c>
      <c r="M708" s="4" t="b">
        <v>0</v>
      </c>
      <c r="N708" s="4">
        <v>182</v>
      </c>
      <c r="O708" s="4" t="b">
        <v>1</v>
      </c>
      <c r="P708" s="4" t="s">
        <v>8265</v>
      </c>
      <c r="Q708" s="9">
        <f t="shared" si="68"/>
        <v>0</v>
      </c>
      <c r="R708" s="10">
        <f t="shared" si="69"/>
        <v>0</v>
      </c>
      <c r="S708" s="4" t="str">
        <f t="shared" si="70"/>
        <v>film &amp; video</v>
      </c>
      <c r="T708" s="4" t="str">
        <f t="shared" si="71"/>
        <v>television</v>
      </c>
    </row>
    <row r="709" spans="1:20" ht="42.75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7">
        <f t="shared" si="66"/>
        <v>42736.33017361111</v>
      </c>
      <c r="L709" s="7">
        <f t="shared" si="67"/>
        <v>42696.33017361111</v>
      </c>
      <c r="M709" s="4" t="b">
        <v>0</v>
      </c>
      <c r="N709" s="4">
        <v>182</v>
      </c>
      <c r="O709" s="4" t="b">
        <v>1</v>
      </c>
      <c r="P709" s="4" t="s">
        <v>8265</v>
      </c>
      <c r="Q709" s="9">
        <f t="shared" si="68"/>
        <v>0.78927352941176465</v>
      </c>
      <c r="R709" s="10">
        <f t="shared" si="69"/>
        <v>294.89340659340661</v>
      </c>
      <c r="S709" s="4" t="str">
        <f t="shared" si="70"/>
        <v>film &amp; video</v>
      </c>
      <c r="T709" s="4" t="str">
        <f t="shared" si="71"/>
        <v>television</v>
      </c>
    </row>
    <row r="710" spans="1:20" ht="42.75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7">
        <f t="shared" si="66"/>
        <v>41895.247685185182</v>
      </c>
      <c r="L710" s="7">
        <f t="shared" si="67"/>
        <v>41835.247685185182</v>
      </c>
      <c r="M710" s="4" t="b">
        <v>0</v>
      </c>
      <c r="N710" s="4">
        <v>182</v>
      </c>
      <c r="O710" s="4" t="b">
        <v>1</v>
      </c>
      <c r="P710" s="4" t="s">
        <v>8265</v>
      </c>
      <c r="Q710" s="9">
        <f t="shared" si="68"/>
        <v>0.22092500000000001</v>
      </c>
      <c r="R710" s="10">
        <f t="shared" si="69"/>
        <v>48.554945054945058</v>
      </c>
      <c r="S710" s="4" t="str">
        <f t="shared" si="70"/>
        <v>film &amp; video</v>
      </c>
      <c r="T710" s="4" t="str">
        <f t="shared" si="71"/>
        <v>television</v>
      </c>
    </row>
    <row r="711" spans="1:20" ht="28.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7">
        <f t="shared" si="66"/>
        <v>41977.707858796297</v>
      </c>
      <c r="L711" s="7">
        <f t="shared" si="67"/>
        <v>41947.707858796297</v>
      </c>
      <c r="M711" s="4" t="b">
        <v>0</v>
      </c>
      <c r="N711" s="4">
        <v>182</v>
      </c>
      <c r="O711" s="4" t="b">
        <v>1</v>
      </c>
      <c r="P711" s="4" t="s">
        <v>8265</v>
      </c>
      <c r="Q711" s="9">
        <f t="shared" si="68"/>
        <v>4.0666666666666663E-3</v>
      </c>
      <c r="R711" s="10">
        <f t="shared" si="69"/>
        <v>0.33516483516483514</v>
      </c>
      <c r="S711" s="4" t="str">
        <f t="shared" si="70"/>
        <v>film &amp; video</v>
      </c>
      <c r="T711" s="4" t="str">
        <f t="shared" si="71"/>
        <v>television</v>
      </c>
    </row>
    <row r="712" spans="1:20" ht="28.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7">
        <f t="shared" si="66"/>
        <v>41870.697222222218</v>
      </c>
      <c r="L712" s="7">
        <f t="shared" si="67"/>
        <v>41837.651643518519</v>
      </c>
      <c r="M712" s="4" t="b">
        <v>0</v>
      </c>
      <c r="N712" s="4">
        <v>182</v>
      </c>
      <c r="O712" s="4" t="b">
        <v>1</v>
      </c>
      <c r="P712" s="4" t="s">
        <v>8265</v>
      </c>
      <c r="Q712" s="9">
        <f t="shared" si="68"/>
        <v>0</v>
      </c>
      <c r="R712" s="10">
        <f t="shared" si="69"/>
        <v>0</v>
      </c>
      <c r="S712" s="4" t="str">
        <f t="shared" si="70"/>
        <v>film &amp; video</v>
      </c>
      <c r="T712" s="4" t="str">
        <f t="shared" si="71"/>
        <v>television</v>
      </c>
    </row>
    <row r="713" spans="1:20" ht="42.75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7">
        <f t="shared" si="66"/>
        <v>42718.167453703696</v>
      </c>
      <c r="L713" s="7">
        <f t="shared" si="67"/>
        <v>42678.125787037039</v>
      </c>
      <c r="M713" s="4" t="b">
        <v>0</v>
      </c>
      <c r="N713" s="4">
        <v>182</v>
      </c>
      <c r="O713" s="4" t="b">
        <v>1</v>
      </c>
      <c r="P713" s="4" t="s">
        <v>8265</v>
      </c>
      <c r="Q713" s="9">
        <f t="shared" si="68"/>
        <v>0.33790999999999999</v>
      </c>
      <c r="R713" s="10">
        <f t="shared" si="69"/>
        <v>185.66483516483515</v>
      </c>
      <c r="S713" s="4" t="str">
        <f t="shared" si="70"/>
        <v>film &amp; video</v>
      </c>
      <c r="T713" s="4" t="str">
        <f t="shared" si="71"/>
        <v>television</v>
      </c>
    </row>
    <row r="714" spans="1:20" ht="42.75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7">
        <f t="shared" si="66"/>
        <v>42414.347592592589</v>
      </c>
      <c r="L714" s="7">
        <f t="shared" si="67"/>
        <v>42384.347592592589</v>
      </c>
      <c r="M714" s="4" t="b">
        <v>0</v>
      </c>
      <c r="N714" s="4">
        <v>182</v>
      </c>
      <c r="O714" s="4" t="b">
        <v>1</v>
      </c>
      <c r="P714" s="4" t="s">
        <v>8265</v>
      </c>
      <c r="Q714" s="9">
        <f t="shared" si="68"/>
        <v>2.1649484536082476E-3</v>
      </c>
      <c r="R714" s="10">
        <f t="shared" si="69"/>
        <v>0.57692307692307687</v>
      </c>
      <c r="S714" s="4" t="str">
        <f t="shared" si="70"/>
        <v>film &amp; video</v>
      </c>
      <c r="T714" s="4" t="str">
        <f t="shared" si="71"/>
        <v>television</v>
      </c>
    </row>
    <row r="715" spans="1:20" ht="42.75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7">
        <f t="shared" si="66"/>
        <v>42526.195972222216</v>
      </c>
      <c r="L715" s="7">
        <f t="shared" si="67"/>
        <v>42496.195972222216</v>
      </c>
      <c r="M715" s="4" t="b">
        <v>0</v>
      </c>
      <c r="N715" s="4">
        <v>182</v>
      </c>
      <c r="O715" s="4" t="b">
        <v>1</v>
      </c>
      <c r="P715" s="4" t="s">
        <v>8265</v>
      </c>
      <c r="Q715" s="9">
        <f t="shared" si="68"/>
        <v>7.9600000000000001E-3</v>
      </c>
      <c r="R715" s="10">
        <f t="shared" si="69"/>
        <v>1.0934065934065933</v>
      </c>
      <c r="S715" s="4" t="str">
        <f t="shared" si="70"/>
        <v>film &amp; video</v>
      </c>
      <c r="T715" s="4" t="str">
        <f t="shared" si="71"/>
        <v>television</v>
      </c>
    </row>
    <row r="716" spans="1:20" ht="42.75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7">
        <f t="shared" si="66"/>
        <v>42794.454652777778</v>
      </c>
      <c r="L716" s="7">
        <f t="shared" si="67"/>
        <v>42734.454652777778</v>
      </c>
      <c r="M716" s="4" t="b">
        <v>0</v>
      </c>
      <c r="N716" s="4">
        <v>182</v>
      </c>
      <c r="O716" s="4" t="b">
        <v>1</v>
      </c>
      <c r="P716" s="4" t="s">
        <v>8265</v>
      </c>
      <c r="Q716" s="9">
        <f t="shared" si="68"/>
        <v>0.14993333333333334</v>
      </c>
      <c r="R716" s="10">
        <f t="shared" si="69"/>
        <v>12.357142857142858</v>
      </c>
      <c r="S716" s="4" t="str">
        <f t="shared" si="70"/>
        <v>film &amp; video</v>
      </c>
      <c r="T716" s="4" t="str">
        <f t="shared" si="71"/>
        <v>television</v>
      </c>
    </row>
    <row r="717" spans="1:20" ht="42.75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7">
        <f t="shared" si="66"/>
        <v>42312.799074074072</v>
      </c>
      <c r="L717" s="7">
        <f t="shared" si="67"/>
        <v>42272.7574074074</v>
      </c>
      <c r="M717" s="4" t="b">
        <v>0</v>
      </c>
      <c r="N717" s="4">
        <v>182</v>
      </c>
      <c r="O717" s="4" t="b">
        <v>1</v>
      </c>
      <c r="P717" s="4" t="s">
        <v>8265</v>
      </c>
      <c r="Q717" s="9">
        <f t="shared" si="68"/>
        <v>5.0509090909090906E-2</v>
      </c>
      <c r="R717" s="10">
        <f t="shared" si="69"/>
        <v>7.6318681318681323</v>
      </c>
      <c r="S717" s="4" t="str">
        <f t="shared" si="70"/>
        <v>film &amp; video</v>
      </c>
      <c r="T717" s="4" t="str">
        <f t="shared" si="71"/>
        <v>television</v>
      </c>
    </row>
    <row r="718" spans="1:20" ht="42.75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7">
        <f t="shared" si="66"/>
        <v>41973.666666666664</v>
      </c>
      <c r="L718" s="7">
        <f t="shared" si="67"/>
        <v>41940.325312499997</v>
      </c>
      <c r="M718" s="4" t="b">
        <v>0</v>
      </c>
      <c r="N718" s="4">
        <v>182</v>
      </c>
      <c r="O718" s="4" t="b">
        <v>1</v>
      </c>
      <c r="P718" s="4" t="s">
        <v>8265</v>
      </c>
      <c r="Q718" s="9">
        <f t="shared" si="68"/>
        <v>0.10214285714285715</v>
      </c>
      <c r="R718" s="10">
        <f t="shared" si="69"/>
        <v>3.9285714285714284</v>
      </c>
      <c r="S718" s="4" t="str">
        <f t="shared" si="70"/>
        <v>film &amp; video</v>
      </c>
      <c r="T718" s="4" t="str">
        <f t="shared" si="71"/>
        <v>television</v>
      </c>
    </row>
    <row r="719" spans="1:20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7">
        <f t="shared" si="66"/>
        <v>41887.520856481475</v>
      </c>
      <c r="L719" s="7">
        <f t="shared" si="67"/>
        <v>41857.520856481475</v>
      </c>
      <c r="M719" s="4" t="b">
        <v>0</v>
      </c>
      <c r="N719" s="4">
        <v>182</v>
      </c>
      <c r="O719" s="4" t="b">
        <v>1</v>
      </c>
      <c r="P719" s="4" t="s">
        <v>8265</v>
      </c>
      <c r="Q719" s="9">
        <f t="shared" si="68"/>
        <v>3.0500000000000002E-3</v>
      </c>
      <c r="R719" s="10">
        <f t="shared" si="69"/>
        <v>1.6758241758241759</v>
      </c>
      <c r="S719" s="4" t="str">
        <f t="shared" si="70"/>
        <v>film &amp; video</v>
      </c>
      <c r="T719" s="4" t="str">
        <f t="shared" si="71"/>
        <v>television</v>
      </c>
    </row>
    <row r="720" spans="1:20" ht="42.75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7">
        <f t="shared" si="66"/>
        <v>42783.915972222218</v>
      </c>
      <c r="L720" s="7">
        <f t="shared" si="67"/>
        <v>42752.512118055551</v>
      </c>
      <c r="M720" s="4" t="b">
        <v>0</v>
      </c>
      <c r="N720" s="4">
        <v>182</v>
      </c>
      <c r="O720" s="4" t="b">
        <v>1</v>
      </c>
      <c r="P720" s="4" t="s">
        <v>8265</v>
      </c>
      <c r="Q720" s="9">
        <f t="shared" si="68"/>
        <v>7.4999999999999997E-3</v>
      </c>
      <c r="R720" s="10">
        <f t="shared" si="69"/>
        <v>0.49450549450549453</v>
      </c>
      <c r="S720" s="4" t="str">
        <f t="shared" si="70"/>
        <v>film &amp; video</v>
      </c>
      <c r="T720" s="4" t="str">
        <f t="shared" si="71"/>
        <v>television</v>
      </c>
    </row>
    <row r="721" spans="1:20" ht="42.75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7">
        <f t="shared" si="66"/>
        <v>42422.70689814815</v>
      </c>
      <c r="L721" s="7">
        <f t="shared" si="67"/>
        <v>42408.70689814815</v>
      </c>
      <c r="M721" s="4" t="b">
        <v>0</v>
      </c>
      <c r="N721" s="4">
        <v>182</v>
      </c>
      <c r="O721" s="4" t="b">
        <v>1</v>
      </c>
      <c r="P721" s="4" t="s">
        <v>8265</v>
      </c>
      <c r="Q721" s="9">
        <f t="shared" si="68"/>
        <v>1.2933333333333333E-2</v>
      </c>
      <c r="R721" s="10">
        <f t="shared" si="69"/>
        <v>1.0659340659340659</v>
      </c>
      <c r="S721" s="4" t="str">
        <f t="shared" si="70"/>
        <v>film &amp; video</v>
      </c>
      <c r="T721" s="4" t="str">
        <f t="shared" si="71"/>
        <v>television</v>
      </c>
    </row>
    <row r="722" spans="1:20" ht="42.75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7">
        <f t="shared" si="66"/>
        <v>40937.315868055557</v>
      </c>
      <c r="L722" s="7">
        <f t="shared" si="67"/>
        <v>40909.315868055557</v>
      </c>
      <c r="M722" s="4" t="b">
        <v>0</v>
      </c>
      <c r="N722" s="4">
        <v>182</v>
      </c>
      <c r="O722" s="4" t="b">
        <v>1</v>
      </c>
      <c r="P722" s="4" t="s">
        <v>8265</v>
      </c>
      <c r="Q722" s="9">
        <f t="shared" si="68"/>
        <v>1.4394736842105262</v>
      </c>
      <c r="R722" s="10">
        <f t="shared" si="69"/>
        <v>15.027472527472527</v>
      </c>
      <c r="S722" s="4" t="str">
        <f t="shared" si="70"/>
        <v>film &amp; video</v>
      </c>
      <c r="T722" s="4" t="str">
        <f t="shared" si="71"/>
        <v>television</v>
      </c>
    </row>
    <row r="723" spans="1:20" ht="57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7">
        <f t="shared" si="66"/>
        <v>41852.238506944443</v>
      </c>
      <c r="L723" s="7">
        <f t="shared" si="67"/>
        <v>41807.238506944443</v>
      </c>
      <c r="M723" s="4" t="b">
        <v>0</v>
      </c>
      <c r="N723" s="4">
        <v>182</v>
      </c>
      <c r="O723" s="4" t="b">
        <v>1</v>
      </c>
      <c r="P723" s="4" t="s">
        <v>8265</v>
      </c>
      <c r="Q723" s="9">
        <f t="shared" si="68"/>
        <v>1.2210975609756098</v>
      </c>
      <c r="R723" s="10">
        <f t="shared" si="69"/>
        <v>55.016483516483518</v>
      </c>
      <c r="S723" s="4" t="str">
        <f t="shared" si="70"/>
        <v>film &amp; video</v>
      </c>
      <c r="T723" s="4" t="str">
        <f t="shared" si="71"/>
        <v>television</v>
      </c>
    </row>
    <row r="724" spans="1:20" ht="42.75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7">
        <f t="shared" si="66"/>
        <v>41007.430300925924</v>
      </c>
      <c r="L724" s="7">
        <f t="shared" si="67"/>
        <v>40977.471967592588</v>
      </c>
      <c r="M724" s="4" t="b">
        <v>0</v>
      </c>
      <c r="N724" s="4">
        <v>182</v>
      </c>
      <c r="O724" s="4" t="b">
        <v>1</v>
      </c>
      <c r="P724" s="4" t="s">
        <v>8265</v>
      </c>
      <c r="Q724" s="9">
        <f t="shared" si="68"/>
        <v>1.3202400000000001</v>
      </c>
      <c r="R724" s="10">
        <f t="shared" si="69"/>
        <v>181.35164835164835</v>
      </c>
      <c r="S724" s="4" t="str">
        <f t="shared" si="70"/>
        <v>film &amp; video</v>
      </c>
      <c r="T724" s="4" t="str">
        <f t="shared" si="71"/>
        <v>television</v>
      </c>
    </row>
    <row r="725" spans="1:20" ht="28.5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7">
        <f t="shared" si="66"/>
        <v>42214.832638888889</v>
      </c>
      <c r="L725" s="7">
        <f t="shared" si="67"/>
        <v>42184.483206018514</v>
      </c>
      <c r="M725" s="4" t="b">
        <v>0</v>
      </c>
      <c r="N725" s="4">
        <v>182</v>
      </c>
      <c r="O725" s="4" t="b">
        <v>1</v>
      </c>
      <c r="P725" s="4" t="s">
        <v>8265</v>
      </c>
      <c r="Q725" s="9">
        <f t="shared" si="68"/>
        <v>1.0938000000000001</v>
      </c>
      <c r="R725" s="10">
        <f t="shared" si="69"/>
        <v>30.049450549450551</v>
      </c>
      <c r="S725" s="4" t="str">
        <f t="shared" si="70"/>
        <v>film &amp; video</v>
      </c>
      <c r="T725" s="4" t="str">
        <f t="shared" si="71"/>
        <v>television</v>
      </c>
    </row>
    <row r="726" spans="1:20" ht="42.75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7">
        <f t="shared" si="66"/>
        <v>40724.305127314808</v>
      </c>
      <c r="L726" s="7">
        <f t="shared" si="67"/>
        <v>40694.305127314808</v>
      </c>
      <c r="M726" s="4" t="b">
        <v>0</v>
      </c>
      <c r="N726" s="4">
        <v>182</v>
      </c>
      <c r="O726" s="4" t="b">
        <v>1</v>
      </c>
      <c r="P726" s="4" t="s">
        <v>8265</v>
      </c>
      <c r="Q726" s="9">
        <f t="shared" si="68"/>
        <v>1.0547157142857144</v>
      </c>
      <c r="R726" s="10">
        <f t="shared" si="69"/>
        <v>40.565989010989014</v>
      </c>
      <c r="S726" s="4" t="str">
        <f t="shared" si="70"/>
        <v>film &amp; video</v>
      </c>
      <c r="T726" s="4" t="str">
        <f t="shared" si="71"/>
        <v>television</v>
      </c>
    </row>
    <row r="727" spans="1:20" ht="42.75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7">
        <f t="shared" si="66"/>
        <v>42351.292962962958</v>
      </c>
      <c r="L727" s="7">
        <f t="shared" si="67"/>
        <v>42321.292962962958</v>
      </c>
      <c r="M727" s="4" t="b">
        <v>0</v>
      </c>
      <c r="N727" s="4">
        <v>182</v>
      </c>
      <c r="O727" s="4" t="b">
        <v>1</v>
      </c>
      <c r="P727" s="4" t="s">
        <v>8265</v>
      </c>
      <c r="Q727" s="9">
        <f t="shared" si="68"/>
        <v>1.0035000000000001</v>
      </c>
      <c r="R727" s="10">
        <f t="shared" si="69"/>
        <v>110.27472527472527</v>
      </c>
      <c r="S727" s="4" t="str">
        <f t="shared" si="70"/>
        <v>film &amp; video</v>
      </c>
      <c r="T727" s="4" t="str">
        <f t="shared" si="71"/>
        <v>television</v>
      </c>
    </row>
    <row r="728" spans="1:20" ht="42.75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7">
        <f t="shared" si="66"/>
        <v>41375.709340277775</v>
      </c>
      <c r="L728" s="7">
        <f t="shared" si="67"/>
        <v>41345.709340277775</v>
      </c>
      <c r="M728" s="4" t="b">
        <v>0</v>
      </c>
      <c r="N728" s="4">
        <v>182</v>
      </c>
      <c r="O728" s="4" t="b">
        <v>1</v>
      </c>
      <c r="P728" s="4" t="s">
        <v>8265</v>
      </c>
      <c r="Q728" s="9">
        <f t="shared" si="68"/>
        <v>1.014</v>
      </c>
      <c r="R728" s="10">
        <f t="shared" si="69"/>
        <v>13.928571428571429</v>
      </c>
      <c r="S728" s="4" t="str">
        <f t="shared" si="70"/>
        <v>film &amp; video</v>
      </c>
      <c r="T728" s="4" t="str">
        <f t="shared" si="71"/>
        <v>television</v>
      </c>
    </row>
    <row r="729" spans="1:20" ht="42.75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7">
        <f t="shared" si="66"/>
        <v>41288.555555555555</v>
      </c>
      <c r="L729" s="7">
        <f t="shared" si="67"/>
        <v>41246.686909722222</v>
      </c>
      <c r="M729" s="4" t="b">
        <v>0</v>
      </c>
      <c r="N729" s="4">
        <v>182</v>
      </c>
      <c r="O729" s="4" t="b">
        <v>1</v>
      </c>
      <c r="P729" s="4" t="s">
        <v>8265</v>
      </c>
      <c r="Q729" s="9">
        <f t="shared" si="68"/>
        <v>1.5551428571428572</v>
      </c>
      <c r="R729" s="10">
        <f t="shared" si="69"/>
        <v>29.906593406593405</v>
      </c>
      <c r="S729" s="4" t="str">
        <f t="shared" si="70"/>
        <v>film &amp; video</v>
      </c>
      <c r="T729" s="4" t="str">
        <f t="shared" si="71"/>
        <v>television</v>
      </c>
    </row>
    <row r="730" spans="1:20" ht="42.75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7">
        <f t="shared" si="66"/>
        <v>40776.504131944443</v>
      </c>
      <c r="L730" s="7">
        <f t="shared" si="67"/>
        <v>40731.504131944443</v>
      </c>
      <c r="M730" s="4" t="b">
        <v>0</v>
      </c>
      <c r="N730" s="4">
        <v>182</v>
      </c>
      <c r="O730" s="4" t="b">
        <v>1</v>
      </c>
      <c r="P730" s="4" t="s">
        <v>8265</v>
      </c>
      <c r="Q730" s="9">
        <f t="shared" si="68"/>
        <v>1.05566</v>
      </c>
      <c r="R730" s="10">
        <f t="shared" si="69"/>
        <v>43.502472527472527</v>
      </c>
      <c r="S730" s="4" t="str">
        <f t="shared" si="70"/>
        <v>film &amp; video</v>
      </c>
      <c r="T730" s="4" t="str">
        <f t="shared" si="71"/>
        <v>television</v>
      </c>
    </row>
    <row r="731" spans="1:20" ht="42.75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7">
        <f t="shared" si="66"/>
        <v>41170.85255787037</v>
      </c>
      <c r="L731" s="7">
        <f t="shared" si="67"/>
        <v>41110.85255787037</v>
      </c>
      <c r="M731" s="4" t="b">
        <v>0</v>
      </c>
      <c r="N731" s="4">
        <v>182</v>
      </c>
      <c r="O731" s="4" t="b">
        <v>1</v>
      </c>
      <c r="P731" s="4" t="s">
        <v>8265</v>
      </c>
      <c r="Q731" s="9">
        <f t="shared" si="68"/>
        <v>1.3065</v>
      </c>
      <c r="R731" s="10">
        <f t="shared" si="69"/>
        <v>28.714285714285715</v>
      </c>
      <c r="S731" s="4" t="str">
        <f t="shared" si="70"/>
        <v>film &amp; video</v>
      </c>
      <c r="T731" s="4" t="str">
        <f t="shared" si="71"/>
        <v>television</v>
      </c>
    </row>
    <row r="732" spans="1:20" ht="28.5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7">
        <f t="shared" si="66"/>
        <v>40884.411932870367</v>
      </c>
      <c r="L732" s="7">
        <f t="shared" si="67"/>
        <v>40854.411932870367</v>
      </c>
      <c r="M732" s="4" t="b">
        <v>0</v>
      </c>
      <c r="N732" s="4">
        <v>182</v>
      </c>
      <c r="O732" s="4" t="b">
        <v>1</v>
      </c>
      <c r="P732" s="4" t="s">
        <v>8265</v>
      </c>
      <c r="Q732" s="9">
        <f t="shared" si="68"/>
        <v>1.3219000000000001</v>
      </c>
      <c r="R732" s="10">
        <f t="shared" si="69"/>
        <v>145.26373626373626</v>
      </c>
      <c r="S732" s="4" t="str">
        <f t="shared" si="70"/>
        <v>film &amp; video</v>
      </c>
      <c r="T732" s="4" t="str">
        <f t="shared" si="71"/>
        <v>television</v>
      </c>
    </row>
    <row r="733" spans="1:20" ht="42.75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7">
        <f t="shared" si="66"/>
        <v>40929.916666666664</v>
      </c>
      <c r="L733" s="7">
        <f t="shared" si="67"/>
        <v>40879.462349537032</v>
      </c>
      <c r="M733" s="4" t="b">
        <v>0</v>
      </c>
      <c r="N733" s="4">
        <v>182</v>
      </c>
      <c r="O733" s="4" t="b">
        <v>1</v>
      </c>
      <c r="P733" s="4" t="s">
        <v>8265</v>
      </c>
      <c r="Q733" s="9">
        <f t="shared" si="68"/>
        <v>1.26</v>
      </c>
      <c r="R733" s="10">
        <f t="shared" si="69"/>
        <v>34.615384615384613</v>
      </c>
      <c r="S733" s="4" t="str">
        <f t="shared" si="70"/>
        <v>film &amp; video</v>
      </c>
      <c r="T733" s="4" t="str">
        <f t="shared" si="71"/>
        <v>television</v>
      </c>
    </row>
    <row r="734" spans="1:20" ht="42.75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7">
        <f t="shared" si="66"/>
        <v>41546.09098379629</v>
      </c>
      <c r="L734" s="7">
        <f t="shared" si="67"/>
        <v>41486.09098379629</v>
      </c>
      <c r="M734" s="4" t="b">
        <v>0</v>
      </c>
      <c r="N734" s="4">
        <v>182</v>
      </c>
      <c r="O734" s="4" t="b">
        <v>1</v>
      </c>
      <c r="P734" s="4" t="s">
        <v>8265</v>
      </c>
      <c r="Q734" s="9">
        <f t="shared" si="68"/>
        <v>1.6</v>
      </c>
      <c r="R734" s="10">
        <f t="shared" si="69"/>
        <v>0.35164835164835168</v>
      </c>
      <c r="S734" s="4" t="str">
        <f t="shared" si="70"/>
        <v>film &amp; video</v>
      </c>
      <c r="T734" s="4" t="str">
        <f t="shared" si="71"/>
        <v>television</v>
      </c>
    </row>
    <row r="735" spans="1:20" ht="57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7">
        <f t="shared" si="66"/>
        <v>41628.086712962962</v>
      </c>
      <c r="L735" s="7">
        <f t="shared" si="67"/>
        <v>41598.086712962962</v>
      </c>
      <c r="M735" s="4" t="b">
        <v>0</v>
      </c>
      <c r="N735" s="4">
        <v>182</v>
      </c>
      <c r="O735" s="4" t="b">
        <v>1</v>
      </c>
      <c r="P735" s="4" t="s">
        <v>8265</v>
      </c>
      <c r="Q735" s="9">
        <f t="shared" si="68"/>
        <v>1.2048000000000001</v>
      </c>
      <c r="R735" s="10">
        <f t="shared" si="69"/>
        <v>16.549450549450551</v>
      </c>
      <c r="S735" s="4" t="str">
        <f t="shared" si="70"/>
        <v>film &amp; video</v>
      </c>
      <c r="T735" s="4" t="str">
        <f t="shared" si="71"/>
        <v>television</v>
      </c>
    </row>
    <row r="736" spans="1:20" ht="28.5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7">
        <f t="shared" si="66"/>
        <v>42132.874999999993</v>
      </c>
      <c r="L736" s="7">
        <f t="shared" si="67"/>
        <v>42101.831249999996</v>
      </c>
      <c r="M736" s="4" t="b">
        <v>0</v>
      </c>
      <c r="N736" s="4">
        <v>182</v>
      </c>
      <c r="O736" s="4" t="b">
        <v>1</v>
      </c>
      <c r="P736" s="4" t="s">
        <v>8265</v>
      </c>
      <c r="Q736" s="9">
        <f t="shared" si="68"/>
        <v>1.2552941176470589</v>
      </c>
      <c r="R736" s="10">
        <f t="shared" si="69"/>
        <v>58.626373626373628</v>
      </c>
      <c r="S736" s="4" t="str">
        <f t="shared" si="70"/>
        <v>film &amp; video</v>
      </c>
      <c r="T736" s="4" t="str">
        <f t="shared" si="71"/>
        <v>television</v>
      </c>
    </row>
    <row r="737" spans="1:20" ht="42.75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7">
        <f t="shared" si="66"/>
        <v>41976.693749999999</v>
      </c>
      <c r="L737" s="7">
        <f t="shared" si="67"/>
        <v>41945.696134259255</v>
      </c>
      <c r="M737" s="4" t="b">
        <v>0</v>
      </c>
      <c r="N737" s="4">
        <v>182</v>
      </c>
      <c r="O737" s="4" t="b">
        <v>1</v>
      </c>
      <c r="P737" s="4" t="s">
        <v>8265</v>
      </c>
      <c r="Q737" s="9">
        <f t="shared" si="68"/>
        <v>1.1440638297872341</v>
      </c>
      <c r="R737" s="10">
        <f t="shared" si="69"/>
        <v>295.44505494505495</v>
      </c>
      <c r="S737" s="4" t="str">
        <f t="shared" si="70"/>
        <v>film &amp; video</v>
      </c>
      <c r="T737" s="4" t="str">
        <f t="shared" si="71"/>
        <v>television</v>
      </c>
    </row>
    <row r="738" spans="1:20" ht="42.75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7">
        <f t="shared" si="66"/>
        <v>41598.874305555553</v>
      </c>
      <c r="L738" s="7">
        <f t="shared" si="67"/>
        <v>41579.400925925926</v>
      </c>
      <c r="M738" s="4" t="b">
        <v>0</v>
      </c>
      <c r="N738" s="4">
        <v>182</v>
      </c>
      <c r="O738" s="4" t="b">
        <v>1</v>
      </c>
      <c r="P738" s="4" t="s">
        <v>8265</v>
      </c>
      <c r="Q738" s="9">
        <f t="shared" si="68"/>
        <v>3.151388888888889</v>
      </c>
      <c r="R738" s="10">
        <f t="shared" si="69"/>
        <v>62.335164835164832</v>
      </c>
      <c r="S738" s="4" t="str">
        <f t="shared" si="70"/>
        <v>film &amp; video</v>
      </c>
      <c r="T738" s="4" t="str">
        <f t="shared" si="71"/>
        <v>television</v>
      </c>
    </row>
    <row r="739" spans="1:20" ht="42.75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7">
        <f t="shared" si="66"/>
        <v>41684.5</v>
      </c>
      <c r="L739" s="7">
        <f t="shared" si="67"/>
        <v>41666.941979166666</v>
      </c>
      <c r="M739" s="4" t="b">
        <v>0</v>
      </c>
      <c r="N739" s="4">
        <v>182</v>
      </c>
      <c r="O739" s="4" t="b">
        <v>1</v>
      </c>
      <c r="P739" s="4" t="s">
        <v>8265</v>
      </c>
      <c r="Q739" s="9">
        <f t="shared" si="68"/>
        <v>1.224</v>
      </c>
      <c r="R739" s="10">
        <f t="shared" si="69"/>
        <v>33.626373626373628</v>
      </c>
      <c r="S739" s="4" t="str">
        <f t="shared" si="70"/>
        <v>film &amp; video</v>
      </c>
      <c r="T739" s="4" t="str">
        <f t="shared" si="71"/>
        <v>television</v>
      </c>
    </row>
    <row r="740" spans="1:20" ht="28.5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7">
        <f t="shared" si="66"/>
        <v>41973.874305555553</v>
      </c>
      <c r="L740" s="7">
        <f t="shared" si="67"/>
        <v>41943.27076388889</v>
      </c>
      <c r="M740" s="4" t="b">
        <v>0</v>
      </c>
      <c r="N740" s="4">
        <v>182</v>
      </c>
      <c r="O740" s="4" t="b">
        <v>1</v>
      </c>
      <c r="P740" s="4" t="s">
        <v>8265</v>
      </c>
      <c r="Q740" s="9">
        <f t="shared" si="68"/>
        <v>1.0673333333333332</v>
      </c>
      <c r="R740" s="10">
        <f t="shared" si="69"/>
        <v>8.7967032967032974</v>
      </c>
      <c r="S740" s="4" t="str">
        <f t="shared" si="70"/>
        <v>film &amp; video</v>
      </c>
      <c r="T740" s="4" t="str">
        <f t="shared" si="71"/>
        <v>television</v>
      </c>
    </row>
    <row r="741" spans="1:20" ht="42.75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7">
        <f t="shared" si="66"/>
        <v>41862.169317129628</v>
      </c>
      <c r="L741" s="7">
        <f t="shared" si="67"/>
        <v>41829.169317129628</v>
      </c>
      <c r="M741" s="4" t="b">
        <v>0</v>
      </c>
      <c r="N741" s="4">
        <v>182</v>
      </c>
      <c r="O741" s="4" t="b">
        <v>1</v>
      </c>
      <c r="P741" s="4" t="s">
        <v>8265</v>
      </c>
      <c r="Q741" s="9">
        <f t="shared" si="68"/>
        <v>1.5833333333333333</v>
      </c>
      <c r="R741" s="10">
        <f t="shared" si="69"/>
        <v>52.197802197802197</v>
      </c>
      <c r="S741" s="4" t="str">
        <f t="shared" si="70"/>
        <v>film &amp; video</v>
      </c>
      <c r="T741" s="4" t="str">
        <f t="shared" si="71"/>
        <v>television</v>
      </c>
    </row>
    <row r="742" spans="1:20" ht="42.75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7">
        <f t="shared" si="66"/>
        <v>42175.81344907407</v>
      </c>
      <c r="L742" s="7">
        <f t="shared" si="67"/>
        <v>42161.81344907407</v>
      </c>
      <c r="M742" s="4" t="b">
        <v>0</v>
      </c>
      <c r="N742" s="4">
        <v>182</v>
      </c>
      <c r="O742" s="4" t="b">
        <v>1</v>
      </c>
      <c r="P742" s="4" t="s">
        <v>8265</v>
      </c>
      <c r="Q742" s="9">
        <f t="shared" si="68"/>
        <v>1.0740000000000001</v>
      </c>
      <c r="R742" s="10">
        <f t="shared" si="69"/>
        <v>17.703296703296704</v>
      </c>
      <c r="S742" s="4" t="str">
        <f t="shared" si="70"/>
        <v>film &amp; video</v>
      </c>
      <c r="T742" s="4" t="str">
        <f t="shared" si="71"/>
        <v>television</v>
      </c>
    </row>
    <row r="743" spans="1:20" ht="28.5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7">
        <f t="shared" si="66"/>
        <v>41436.314884259256</v>
      </c>
      <c r="L743" s="7">
        <f t="shared" si="67"/>
        <v>41401.314884259256</v>
      </c>
      <c r="M743" s="4" t="b">
        <v>0</v>
      </c>
      <c r="N743" s="4">
        <v>182</v>
      </c>
      <c r="O743" s="4" t="b">
        <v>1</v>
      </c>
      <c r="P743" s="4" t="s">
        <v>8265</v>
      </c>
      <c r="Q743" s="9">
        <f t="shared" si="68"/>
        <v>1.0226</v>
      </c>
      <c r="R743" s="10">
        <f t="shared" si="69"/>
        <v>73.042857142857144</v>
      </c>
      <c r="S743" s="4" t="str">
        <f t="shared" si="70"/>
        <v>film &amp; video</v>
      </c>
      <c r="T743" s="4" t="str">
        <f t="shared" si="71"/>
        <v>television</v>
      </c>
    </row>
    <row r="744" spans="1:20" ht="57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7">
        <f t="shared" si="66"/>
        <v>41719.542962962958</v>
      </c>
      <c r="L744" s="7">
        <f t="shared" si="67"/>
        <v>41689.584629629629</v>
      </c>
      <c r="M744" s="4" t="b">
        <v>0</v>
      </c>
      <c r="N744" s="4">
        <v>182</v>
      </c>
      <c r="O744" s="4" t="b">
        <v>1</v>
      </c>
      <c r="P744" s="4" t="s">
        <v>8265</v>
      </c>
      <c r="Q744" s="9">
        <f t="shared" si="68"/>
        <v>1.1071428571428572</v>
      </c>
      <c r="R744" s="10">
        <f t="shared" si="69"/>
        <v>8.5164835164835164</v>
      </c>
      <c r="S744" s="4" t="str">
        <f t="shared" si="70"/>
        <v>film &amp; video</v>
      </c>
      <c r="T744" s="4" t="str">
        <f t="shared" si="71"/>
        <v>television</v>
      </c>
    </row>
    <row r="745" spans="1:20" ht="42.75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7">
        <f t="shared" si="66"/>
        <v>41015.541666666664</v>
      </c>
      <c r="L745" s="7">
        <f t="shared" si="67"/>
        <v>40990.375983796293</v>
      </c>
      <c r="M745" s="4" t="b">
        <v>0</v>
      </c>
      <c r="N745" s="4">
        <v>182</v>
      </c>
      <c r="O745" s="4" t="b">
        <v>1</v>
      </c>
      <c r="P745" s="4" t="s">
        <v>8265</v>
      </c>
      <c r="Q745" s="9">
        <f t="shared" si="68"/>
        <v>1.48</v>
      </c>
      <c r="R745" s="10">
        <f t="shared" si="69"/>
        <v>4.4725274725274726</v>
      </c>
      <c r="S745" s="4" t="str">
        <f t="shared" si="70"/>
        <v>film &amp; video</v>
      </c>
      <c r="T745" s="4" t="str">
        <f t="shared" si="71"/>
        <v>television</v>
      </c>
    </row>
    <row r="746" spans="1:20" ht="28.5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7">
        <f t="shared" si="66"/>
        <v>41256.623877314814</v>
      </c>
      <c r="L746" s="7">
        <f t="shared" si="67"/>
        <v>41226.623877314814</v>
      </c>
      <c r="M746" s="4" t="b">
        <v>0</v>
      </c>
      <c r="N746" s="4">
        <v>182</v>
      </c>
      <c r="O746" s="4" t="b">
        <v>1</v>
      </c>
      <c r="P746" s="4" t="s">
        <v>8265</v>
      </c>
      <c r="Q746" s="9">
        <f t="shared" si="68"/>
        <v>1.0232000000000001</v>
      </c>
      <c r="R746" s="10">
        <f t="shared" si="69"/>
        <v>28.109890109890109</v>
      </c>
      <c r="S746" s="4" t="str">
        <f t="shared" si="70"/>
        <v>film &amp; video</v>
      </c>
      <c r="T746" s="4" t="str">
        <f t="shared" si="71"/>
        <v>television</v>
      </c>
    </row>
    <row r="747" spans="1:20" ht="42.75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7">
        <f t="shared" si="66"/>
        <v>41397.238946759258</v>
      </c>
      <c r="L747" s="7">
        <f t="shared" si="67"/>
        <v>41367.238946759258</v>
      </c>
      <c r="M747" s="4" t="b">
        <v>0</v>
      </c>
      <c r="N747" s="4">
        <v>182</v>
      </c>
      <c r="O747" s="4" t="b">
        <v>1</v>
      </c>
      <c r="P747" s="4" t="s">
        <v>8265</v>
      </c>
      <c r="Q747" s="9">
        <f t="shared" si="68"/>
        <v>1.7909909909909909</v>
      </c>
      <c r="R747" s="10">
        <f t="shared" si="69"/>
        <v>21.846153846153847</v>
      </c>
      <c r="S747" s="4" t="str">
        <f t="shared" si="70"/>
        <v>film &amp; video</v>
      </c>
      <c r="T747" s="4" t="str">
        <f t="shared" si="71"/>
        <v>television</v>
      </c>
    </row>
    <row r="748" spans="1:20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7">
        <f t="shared" si="66"/>
        <v>41174.832638888889</v>
      </c>
      <c r="L748" s="7">
        <f t="shared" si="67"/>
        <v>41156.709594907406</v>
      </c>
      <c r="M748" s="4" t="b">
        <v>0</v>
      </c>
      <c r="N748" s="4">
        <v>182</v>
      </c>
      <c r="O748" s="4" t="b">
        <v>1</v>
      </c>
      <c r="P748" s="4" t="s">
        <v>8265</v>
      </c>
      <c r="Q748" s="9">
        <f t="shared" si="68"/>
        <v>1.1108135252761968</v>
      </c>
      <c r="R748" s="10">
        <f t="shared" si="69"/>
        <v>18.23076923076923</v>
      </c>
      <c r="S748" s="4" t="str">
        <f t="shared" si="70"/>
        <v>film &amp; video</v>
      </c>
      <c r="T748" s="4" t="str">
        <f t="shared" si="71"/>
        <v>television</v>
      </c>
    </row>
    <row r="749" spans="1:20" ht="42.75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7">
        <f t="shared" si="66"/>
        <v>42019.120833333327</v>
      </c>
      <c r="L749" s="7">
        <f t="shared" si="67"/>
        <v>41988.215497685182</v>
      </c>
      <c r="M749" s="4" t="b">
        <v>0</v>
      </c>
      <c r="N749" s="4">
        <v>182</v>
      </c>
      <c r="O749" s="4" t="b">
        <v>1</v>
      </c>
      <c r="P749" s="4" t="s">
        <v>8265</v>
      </c>
      <c r="Q749" s="9">
        <f t="shared" si="68"/>
        <v>1.0004285714285714</v>
      </c>
      <c r="R749" s="10">
        <f t="shared" si="69"/>
        <v>38.478021978021978</v>
      </c>
      <c r="S749" s="4" t="str">
        <f t="shared" si="70"/>
        <v>film &amp; video</v>
      </c>
      <c r="T749" s="4" t="str">
        <f t="shared" si="71"/>
        <v>television</v>
      </c>
    </row>
    <row r="750" spans="1:20" ht="42.75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7">
        <f t="shared" si="66"/>
        <v>41861.513495370367</v>
      </c>
      <c r="L750" s="7">
        <f t="shared" si="67"/>
        <v>41831.513495370367</v>
      </c>
      <c r="M750" s="4" t="b">
        <v>0</v>
      </c>
      <c r="N750" s="4">
        <v>182</v>
      </c>
      <c r="O750" s="4" t="b">
        <v>1</v>
      </c>
      <c r="P750" s="4" t="s">
        <v>8265</v>
      </c>
      <c r="Q750" s="9">
        <f t="shared" si="68"/>
        <v>1.0024999999999999</v>
      </c>
      <c r="R750" s="10">
        <f t="shared" si="69"/>
        <v>11.016483516483516</v>
      </c>
      <c r="S750" s="4" t="str">
        <f t="shared" si="70"/>
        <v>film &amp; video</v>
      </c>
      <c r="T750" s="4" t="str">
        <f t="shared" si="71"/>
        <v>television</v>
      </c>
    </row>
    <row r="751" spans="1:20" ht="42.75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7">
        <f t="shared" si="66"/>
        <v>42763.607986111114</v>
      </c>
      <c r="L751" s="7">
        <f t="shared" si="67"/>
        <v>42733.607986111114</v>
      </c>
      <c r="M751" s="4" t="b">
        <v>0</v>
      </c>
      <c r="N751" s="4">
        <v>182</v>
      </c>
      <c r="O751" s="4" t="b">
        <v>1</v>
      </c>
      <c r="P751" s="4" t="s">
        <v>8265</v>
      </c>
      <c r="Q751" s="9">
        <f t="shared" si="68"/>
        <v>1.0556000000000001</v>
      </c>
      <c r="R751" s="10">
        <f t="shared" si="69"/>
        <v>58</v>
      </c>
      <c r="S751" s="4" t="str">
        <f t="shared" si="70"/>
        <v>film &amp; video</v>
      </c>
      <c r="T751" s="4" t="str">
        <f t="shared" si="71"/>
        <v>television</v>
      </c>
    </row>
    <row r="752" spans="1:20" ht="42.75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7">
        <f t="shared" si="66"/>
        <v>41329.544814814813</v>
      </c>
      <c r="L752" s="7">
        <f t="shared" si="67"/>
        <v>41299.544814814813</v>
      </c>
      <c r="M752" s="4" t="b">
        <v>0</v>
      </c>
      <c r="N752" s="4">
        <v>182</v>
      </c>
      <c r="O752" s="4" t="b">
        <v>1</v>
      </c>
      <c r="P752" s="4" t="s">
        <v>8265</v>
      </c>
      <c r="Q752" s="9">
        <f t="shared" si="68"/>
        <v>1.0258775877587758</v>
      </c>
      <c r="R752" s="10">
        <f t="shared" si="69"/>
        <v>25.049450549450551</v>
      </c>
      <c r="S752" s="4" t="str">
        <f t="shared" si="70"/>
        <v>film &amp; video</v>
      </c>
      <c r="T752" s="4" t="str">
        <f t="shared" si="71"/>
        <v>television</v>
      </c>
    </row>
    <row r="753" spans="1:20" ht="42.75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7">
        <f t="shared" si="66"/>
        <v>40759.297164351847</v>
      </c>
      <c r="L753" s="7">
        <f t="shared" si="67"/>
        <v>40713.297164351847</v>
      </c>
      <c r="M753" s="4" t="b">
        <v>0</v>
      </c>
      <c r="N753" s="4">
        <v>182</v>
      </c>
      <c r="O753" s="4" t="b">
        <v>1</v>
      </c>
      <c r="P753" s="4" t="s">
        <v>8265</v>
      </c>
      <c r="Q753" s="9">
        <f t="shared" si="68"/>
        <v>1.1850000000000001</v>
      </c>
      <c r="R753" s="10">
        <f t="shared" si="69"/>
        <v>19.532967032967033</v>
      </c>
      <c r="S753" s="4" t="str">
        <f t="shared" si="70"/>
        <v>film &amp; video</v>
      </c>
      <c r="T753" s="4" t="str">
        <f t="shared" si="71"/>
        <v>television</v>
      </c>
    </row>
    <row r="754" spans="1:20" ht="42.75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7">
        <f t="shared" si="66"/>
        <v>42659.124999999993</v>
      </c>
      <c r="L754" s="7">
        <f t="shared" si="67"/>
        <v>42639.088159722225</v>
      </c>
      <c r="M754" s="4" t="b">
        <v>0</v>
      </c>
      <c r="N754" s="4">
        <v>182</v>
      </c>
      <c r="O754" s="4" t="b">
        <v>1</v>
      </c>
      <c r="P754" s="4" t="s">
        <v>8265</v>
      </c>
      <c r="Q754" s="9">
        <f t="shared" si="68"/>
        <v>1.117</v>
      </c>
      <c r="R754" s="10">
        <f t="shared" si="69"/>
        <v>30.686813186813186</v>
      </c>
      <c r="S754" s="4" t="str">
        <f t="shared" si="70"/>
        <v>film &amp; video</v>
      </c>
      <c r="T754" s="4" t="str">
        <f t="shared" si="71"/>
        <v>television</v>
      </c>
    </row>
    <row r="755" spans="1:20" ht="42.75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7">
        <f t="shared" si="66"/>
        <v>42049.256840277776</v>
      </c>
      <c r="L755" s="7">
        <f t="shared" si="67"/>
        <v>42019.256840277776</v>
      </c>
      <c r="M755" s="4" t="b">
        <v>0</v>
      </c>
      <c r="N755" s="4">
        <v>182</v>
      </c>
      <c r="O755" s="4" t="b">
        <v>1</v>
      </c>
      <c r="P755" s="4" t="s">
        <v>8265</v>
      </c>
      <c r="Q755" s="9">
        <f t="shared" si="68"/>
        <v>1.28</v>
      </c>
      <c r="R755" s="10">
        <f t="shared" si="69"/>
        <v>70.329670329670336</v>
      </c>
      <c r="S755" s="4" t="str">
        <f t="shared" si="70"/>
        <v>film &amp; video</v>
      </c>
      <c r="T755" s="4" t="str">
        <f t="shared" si="71"/>
        <v>television</v>
      </c>
    </row>
    <row r="756" spans="1:20" ht="42.75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7">
        <f t="shared" si="66"/>
        <v>41279.41575231481</v>
      </c>
      <c r="L756" s="7">
        <f t="shared" si="67"/>
        <v>41249.41575231481</v>
      </c>
      <c r="M756" s="4" t="b">
        <v>0</v>
      </c>
      <c r="N756" s="4">
        <v>182</v>
      </c>
      <c r="O756" s="4" t="b">
        <v>1</v>
      </c>
      <c r="P756" s="4" t="s">
        <v>8265</v>
      </c>
      <c r="Q756" s="9">
        <f t="shared" si="68"/>
        <v>1.0375000000000001</v>
      </c>
      <c r="R756" s="10">
        <f t="shared" si="69"/>
        <v>11.401098901098901</v>
      </c>
      <c r="S756" s="4" t="str">
        <f t="shared" si="70"/>
        <v>film &amp; video</v>
      </c>
      <c r="T756" s="4" t="str">
        <f t="shared" si="71"/>
        <v>television</v>
      </c>
    </row>
    <row r="757" spans="1:20" ht="42.75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7">
        <f t="shared" si="66"/>
        <v>41413.695138888885</v>
      </c>
      <c r="L757" s="7">
        <f t="shared" si="67"/>
        <v>41383.271724537037</v>
      </c>
      <c r="M757" s="4" t="b">
        <v>0</v>
      </c>
      <c r="N757" s="4">
        <v>182</v>
      </c>
      <c r="O757" s="4" t="b">
        <v>1</v>
      </c>
      <c r="P757" s="4" t="s">
        <v>8265</v>
      </c>
      <c r="Q757" s="9">
        <f t="shared" si="68"/>
        <v>1.0190760000000001</v>
      </c>
      <c r="R757" s="10">
        <f t="shared" si="69"/>
        <v>13.998296703296704</v>
      </c>
      <c r="S757" s="4" t="str">
        <f t="shared" si="70"/>
        <v>film &amp; video</v>
      </c>
      <c r="T757" s="4" t="str">
        <f t="shared" si="71"/>
        <v>television</v>
      </c>
    </row>
    <row r="758" spans="1:20" ht="42.75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7">
        <f t="shared" si="66"/>
        <v>40651.391886574071</v>
      </c>
      <c r="L758" s="7">
        <f t="shared" si="67"/>
        <v>40590.433553240735</v>
      </c>
      <c r="M758" s="4" t="b">
        <v>0</v>
      </c>
      <c r="N758" s="4">
        <v>182</v>
      </c>
      <c r="O758" s="4" t="b">
        <v>1</v>
      </c>
      <c r="P758" s="4" t="s">
        <v>8265</v>
      </c>
      <c r="Q758" s="9">
        <f t="shared" si="68"/>
        <v>1.177142857142857</v>
      </c>
      <c r="R758" s="10">
        <f t="shared" si="69"/>
        <v>4.5274725274725274</v>
      </c>
      <c r="S758" s="4" t="str">
        <f t="shared" si="70"/>
        <v>film &amp; video</v>
      </c>
      <c r="T758" s="4" t="str">
        <f t="shared" si="71"/>
        <v>television</v>
      </c>
    </row>
    <row r="759" spans="1:20" ht="42.75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7">
        <f t="shared" si="66"/>
        <v>41248.721226851849</v>
      </c>
      <c r="L759" s="7">
        <f t="shared" si="67"/>
        <v>41234.721226851849</v>
      </c>
      <c r="M759" s="4" t="b">
        <v>0</v>
      </c>
      <c r="N759" s="4">
        <v>182</v>
      </c>
      <c r="O759" s="4" t="b">
        <v>1</v>
      </c>
      <c r="P759" s="4" t="s">
        <v>8265</v>
      </c>
      <c r="Q759" s="9">
        <f t="shared" si="68"/>
        <v>2.38</v>
      </c>
      <c r="R759" s="10">
        <f t="shared" si="69"/>
        <v>3.2692307692307692</v>
      </c>
      <c r="S759" s="4" t="str">
        <f t="shared" si="70"/>
        <v>film &amp; video</v>
      </c>
      <c r="T759" s="4" t="str">
        <f t="shared" si="71"/>
        <v>television</v>
      </c>
    </row>
    <row r="760" spans="1:20" ht="28.5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7">
        <f t="shared" si="66"/>
        <v>40459.503101851849</v>
      </c>
      <c r="L760" s="7">
        <f t="shared" si="67"/>
        <v>40429.503101851849</v>
      </c>
      <c r="M760" s="4" t="b">
        <v>0</v>
      </c>
      <c r="N760" s="4">
        <v>182</v>
      </c>
      <c r="O760" s="4" t="b">
        <v>1</v>
      </c>
      <c r="P760" s="4" t="s">
        <v>8265</v>
      </c>
      <c r="Q760" s="9">
        <f t="shared" si="68"/>
        <v>1.02</v>
      </c>
      <c r="R760" s="10">
        <f t="shared" si="69"/>
        <v>14.010989010989011</v>
      </c>
      <c r="S760" s="4" t="str">
        <f t="shared" si="70"/>
        <v>film &amp; video</v>
      </c>
      <c r="T760" s="4" t="str">
        <f t="shared" si="71"/>
        <v>television</v>
      </c>
    </row>
    <row r="761" spans="1:20" ht="42.75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7">
        <f t="shared" si="66"/>
        <v>41828.996979166666</v>
      </c>
      <c r="L761" s="7">
        <f t="shared" si="67"/>
        <v>41788.996979166666</v>
      </c>
      <c r="M761" s="4" t="b">
        <v>0</v>
      </c>
      <c r="N761" s="4">
        <v>182</v>
      </c>
      <c r="O761" s="4" t="b">
        <v>1</v>
      </c>
      <c r="P761" s="4" t="s">
        <v>8265</v>
      </c>
      <c r="Q761" s="9">
        <f t="shared" si="68"/>
        <v>1.0192000000000001</v>
      </c>
      <c r="R761" s="10">
        <f t="shared" si="69"/>
        <v>28</v>
      </c>
      <c r="S761" s="4" t="str">
        <f t="shared" si="70"/>
        <v>film &amp; video</v>
      </c>
      <c r="T761" s="4" t="str">
        <f t="shared" si="71"/>
        <v>television</v>
      </c>
    </row>
    <row r="762" spans="1:20" ht="42.75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7">
        <f t="shared" si="66"/>
        <v>42700.472372685188</v>
      </c>
      <c r="L762" s="7">
        <f t="shared" si="67"/>
        <v>42670.430706018517</v>
      </c>
      <c r="M762" s="4" t="b">
        <v>0</v>
      </c>
      <c r="N762" s="4">
        <v>182</v>
      </c>
      <c r="O762" s="4" t="b">
        <v>1</v>
      </c>
      <c r="P762" s="4" t="s">
        <v>8265</v>
      </c>
      <c r="Q762" s="9">
        <f t="shared" si="68"/>
        <v>0</v>
      </c>
      <c r="R762" s="10">
        <f t="shared" si="69"/>
        <v>0</v>
      </c>
      <c r="S762" s="4" t="str">
        <f t="shared" si="70"/>
        <v>film &amp; video</v>
      </c>
      <c r="T762" s="4" t="str">
        <f t="shared" si="71"/>
        <v>television</v>
      </c>
    </row>
    <row r="763" spans="1:20" ht="42.75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7">
        <f t="shared" si="66"/>
        <v>41672.418124999997</v>
      </c>
      <c r="L763" s="7">
        <f t="shared" si="67"/>
        <v>41642.418124999997</v>
      </c>
      <c r="M763" s="4" t="b">
        <v>0</v>
      </c>
      <c r="N763" s="4">
        <v>182</v>
      </c>
      <c r="O763" s="4" t="b">
        <v>1</v>
      </c>
      <c r="P763" s="4" t="s">
        <v>8265</v>
      </c>
      <c r="Q763" s="9">
        <f t="shared" si="68"/>
        <v>4.7E-2</v>
      </c>
      <c r="R763" s="10">
        <f t="shared" si="69"/>
        <v>1.2912087912087913</v>
      </c>
      <c r="S763" s="4" t="str">
        <f t="shared" si="70"/>
        <v>film &amp; video</v>
      </c>
      <c r="T763" s="4" t="str">
        <f t="shared" si="71"/>
        <v>television</v>
      </c>
    </row>
    <row r="764" spans="1:20" ht="42.75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7">
        <f t="shared" si="66"/>
        <v>42707.916666666664</v>
      </c>
      <c r="L764" s="7">
        <f t="shared" si="67"/>
        <v>42690.52511574074</v>
      </c>
      <c r="M764" s="4" t="b">
        <v>0</v>
      </c>
      <c r="N764" s="4">
        <v>182</v>
      </c>
      <c r="O764" s="4" t="b">
        <v>1</v>
      </c>
      <c r="P764" s="4" t="s">
        <v>8265</v>
      </c>
      <c r="Q764" s="9">
        <f t="shared" si="68"/>
        <v>0</v>
      </c>
      <c r="R764" s="10">
        <f t="shared" si="69"/>
        <v>0</v>
      </c>
      <c r="S764" s="4" t="str">
        <f t="shared" si="70"/>
        <v>film &amp; video</v>
      </c>
      <c r="T764" s="4" t="str">
        <f t="shared" si="71"/>
        <v>television</v>
      </c>
    </row>
    <row r="765" spans="1:20" ht="42.75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7">
        <f t="shared" si="66"/>
        <v>41501.113518518519</v>
      </c>
      <c r="L765" s="7">
        <f t="shared" si="67"/>
        <v>41471.113518518519</v>
      </c>
      <c r="M765" s="4" t="b">
        <v>0</v>
      </c>
      <c r="N765" s="4">
        <v>182</v>
      </c>
      <c r="O765" s="4" t="b">
        <v>1</v>
      </c>
      <c r="P765" s="4" t="s">
        <v>8265</v>
      </c>
      <c r="Q765" s="9">
        <f t="shared" si="68"/>
        <v>1.1655011655011655E-3</v>
      </c>
      <c r="R765" s="10">
        <f t="shared" si="69"/>
        <v>2.7472527472527472E-2</v>
      </c>
      <c r="S765" s="4" t="str">
        <f t="shared" si="70"/>
        <v>film &amp; video</v>
      </c>
      <c r="T765" s="4" t="str">
        <f t="shared" si="71"/>
        <v>television</v>
      </c>
    </row>
    <row r="766" spans="1:20" ht="42.75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7">
        <f t="shared" si="66"/>
        <v>42256.839826388888</v>
      </c>
      <c r="L766" s="7">
        <f t="shared" si="67"/>
        <v>42226.839826388888</v>
      </c>
      <c r="M766" s="4" t="b">
        <v>0</v>
      </c>
      <c r="N766" s="4">
        <v>182</v>
      </c>
      <c r="O766" s="4" t="b">
        <v>1</v>
      </c>
      <c r="P766" s="4" t="s">
        <v>8265</v>
      </c>
      <c r="Q766" s="9">
        <f t="shared" si="68"/>
        <v>0</v>
      </c>
      <c r="R766" s="10">
        <f t="shared" si="69"/>
        <v>0</v>
      </c>
      <c r="S766" s="4" t="str">
        <f t="shared" si="70"/>
        <v>film &amp; video</v>
      </c>
      <c r="T766" s="4" t="str">
        <f t="shared" si="71"/>
        <v>television</v>
      </c>
    </row>
    <row r="767" spans="1:20" ht="42.75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7">
        <f t="shared" si="66"/>
        <v>41931.209305555552</v>
      </c>
      <c r="L767" s="7">
        <f t="shared" si="67"/>
        <v>41901.209305555552</v>
      </c>
      <c r="M767" s="4" t="b">
        <v>0</v>
      </c>
      <c r="N767" s="4">
        <v>182</v>
      </c>
      <c r="O767" s="4" t="b">
        <v>1</v>
      </c>
      <c r="P767" s="4" t="s">
        <v>8265</v>
      </c>
      <c r="Q767" s="9">
        <f t="shared" si="68"/>
        <v>0.36014285714285715</v>
      </c>
      <c r="R767" s="10">
        <f t="shared" si="69"/>
        <v>13.851648351648352</v>
      </c>
      <c r="S767" s="4" t="str">
        <f t="shared" si="70"/>
        <v>film &amp; video</v>
      </c>
      <c r="T767" s="4" t="str">
        <f t="shared" si="71"/>
        <v>television</v>
      </c>
    </row>
    <row r="768" spans="1:20" ht="42.75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7">
        <f t="shared" si="66"/>
        <v>42051.45003472222</v>
      </c>
      <c r="L768" s="7">
        <f t="shared" si="67"/>
        <v>42021.45003472222</v>
      </c>
      <c r="M768" s="4" t="b">
        <v>0</v>
      </c>
      <c r="N768" s="4">
        <v>182</v>
      </c>
      <c r="O768" s="4" t="b">
        <v>1</v>
      </c>
      <c r="P768" s="4" t="s">
        <v>8265</v>
      </c>
      <c r="Q768" s="9">
        <f t="shared" si="68"/>
        <v>0</v>
      </c>
      <c r="R768" s="10">
        <f t="shared" si="69"/>
        <v>0</v>
      </c>
      <c r="S768" s="4" t="str">
        <f t="shared" si="70"/>
        <v>film &amp; video</v>
      </c>
      <c r="T768" s="4" t="str">
        <f t="shared" si="71"/>
        <v>television</v>
      </c>
    </row>
    <row r="769" spans="1:20" ht="57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7">
        <f t="shared" si="66"/>
        <v>42144.810300925928</v>
      </c>
      <c r="L769" s="7">
        <f t="shared" si="67"/>
        <v>42114.810300925928</v>
      </c>
      <c r="M769" s="4" t="b">
        <v>0</v>
      </c>
      <c r="N769" s="4">
        <v>182</v>
      </c>
      <c r="O769" s="4" t="b">
        <v>1</v>
      </c>
      <c r="P769" s="4" t="s">
        <v>8265</v>
      </c>
      <c r="Q769" s="9">
        <f t="shared" si="68"/>
        <v>3.5400000000000001E-2</v>
      </c>
      <c r="R769" s="10">
        <f t="shared" si="69"/>
        <v>0.97252747252747251</v>
      </c>
      <c r="S769" s="4" t="str">
        <f t="shared" si="70"/>
        <v>film &amp; video</v>
      </c>
      <c r="T769" s="4" t="str">
        <f t="shared" si="71"/>
        <v>television</v>
      </c>
    </row>
    <row r="770" spans="1:20" ht="42.75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7">
        <f t="shared" si="66"/>
        <v>41623.873726851853</v>
      </c>
      <c r="L770" s="7">
        <f t="shared" si="67"/>
        <v>41593.873726851853</v>
      </c>
      <c r="M770" s="4" t="b">
        <v>0</v>
      </c>
      <c r="N770" s="4">
        <v>182</v>
      </c>
      <c r="O770" s="4" t="b">
        <v>1</v>
      </c>
      <c r="P770" s="4" t="s">
        <v>8265</v>
      </c>
      <c r="Q770" s="9">
        <f t="shared" si="68"/>
        <v>0</v>
      </c>
      <c r="R770" s="10">
        <f t="shared" si="69"/>
        <v>0</v>
      </c>
      <c r="S770" s="4" t="str">
        <f t="shared" si="70"/>
        <v>film &amp; video</v>
      </c>
      <c r="T770" s="4" t="str">
        <f t="shared" si="71"/>
        <v>television</v>
      </c>
    </row>
    <row r="771" spans="1:20" ht="42.75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7">
        <f t="shared" ref="K771:K834" si="72">(I771/86400)+25569+(-8/24)</f>
        <v>41634.663124999999</v>
      </c>
      <c r="L771" s="7">
        <f t="shared" ref="L771:L834" si="73">(J771/86400)+25569+(-8/24)</f>
        <v>41604.663124999999</v>
      </c>
      <c r="M771" s="4" t="b">
        <v>0</v>
      </c>
      <c r="N771" s="4">
        <v>182</v>
      </c>
      <c r="O771" s="4" t="b">
        <v>1</v>
      </c>
      <c r="P771" s="4" t="s">
        <v>8265</v>
      </c>
      <c r="Q771" s="9">
        <f t="shared" ref="Q771:Q834" si="74">E771/D771</f>
        <v>0.41399999999999998</v>
      </c>
      <c r="R771" s="10">
        <f t="shared" ref="R771:R834" si="75">IFERROR(E771/N771, "Zero Backers")</f>
        <v>9.0989010989010985</v>
      </c>
      <c r="S771" s="4" t="str">
        <f t="shared" ref="S771:S834" si="76">LEFT(P771,FIND("/",P771)-1)</f>
        <v>film &amp; video</v>
      </c>
      <c r="T771" s="4" t="str">
        <f t="shared" ref="T771:T834" si="77">RIGHT(P771,LEN(P771)-FIND("/",P771))</f>
        <v>television</v>
      </c>
    </row>
    <row r="772" spans="1:20" ht="42.75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7">
        <f t="shared" si="72"/>
        <v>41329.666307870364</v>
      </c>
      <c r="L772" s="7">
        <f t="shared" si="73"/>
        <v>41289.666307870364</v>
      </c>
      <c r="M772" s="4" t="b">
        <v>0</v>
      </c>
      <c r="N772" s="4">
        <v>182</v>
      </c>
      <c r="O772" s="4" t="b">
        <v>1</v>
      </c>
      <c r="P772" s="4" t="s">
        <v>8265</v>
      </c>
      <c r="Q772" s="9">
        <f t="shared" si="74"/>
        <v>0</v>
      </c>
      <c r="R772" s="10">
        <f t="shared" si="75"/>
        <v>0</v>
      </c>
      <c r="S772" s="4" t="str">
        <f t="shared" si="76"/>
        <v>film &amp; video</v>
      </c>
      <c r="T772" s="4" t="str">
        <f t="shared" si="77"/>
        <v>television</v>
      </c>
    </row>
    <row r="773" spans="1:20" ht="42.75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7">
        <f t="shared" si="72"/>
        <v>42399.490763888891</v>
      </c>
      <c r="L773" s="7">
        <f t="shared" si="73"/>
        <v>42349.490763888891</v>
      </c>
      <c r="M773" s="4" t="b">
        <v>0</v>
      </c>
      <c r="N773" s="4">
        <v>182</v>
      </c>
      <c r="O773" s="4" t="b">
        <v>1</v>
      </c>
      <c r="P773" s="4" t="s">
        <v>8265</v>
      </c>
      <c r="Q773" s="9">
        <f t="shared" si="74"/>
        <v>2.631578947368421E-4</v>
      </c>
      <c r="R773" s="10">
        <f t="shared" si="75"/>
        <v>5.4945054945054944E-2</v>
      </c>
      <c r="S773" s="4" t="str">
        <f t="shared" si="76"/>
        <v>film &amp; video</v>
      </c>
      <c r="T773" s="4" t="str">
        <f t="shared" si="77"/>
        <v>television</v>
      </c>
    </row>
    <row r="774" spans="1:20" ht="57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7">
        <f t="shared" si="72"/>
        <v>40117.832638888889</v>
      </c>
      <c r="L774" s="7">
        <f t="shared" si="73"/>
        <v>40067.723599537036</v>
      </c>
      <c r="M774" s="4" t="b">
        <v>0</v>
      </c>
      <c r="N774" s="4">
        <v>182</v>
      </c>
      <c r="O774" s="4" t="b">
        <v>1</v>
      </c>
      <c r="P774" s="4" t="s">
        <v>8265</v>
      </c>
      <c r="Q774" s="9">
        <f t="shared" si="74"/>
        <v>3.3333333333333333E-2</v>
      </c>
      <c r="R774" s="10">
        <f t="shared" si="75"/>
        <v>0.27472527472527475</v>
      </c>
      <c r="S774" s="4" t="str">
        <f t="shared" si="76"/>
        <v>film &amp; video</v>
      </c>
      <c r="T774" s="4" t="str">
        <f t="shared" si="77"/>
        <v>television</v>
      </c>
    </row>
    <row r="775" spans="1:20" ht="42.75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7">
        <f t="shared" si="72"/>
        <v>42134.625694444439</v>
      </c>
      <c r="L775" s="7">
        <f t="shared" si="73"/>
        <v>42100.402604166666</v>
      </c>
      <c r="M775" s="4" t="b">
        <v>0</v>
      </c>
      <c r="N775" s="4">
        <v>182</v>
      </c>
      <c r="O775" s="4" t="b">
        <v>1</v>
      </c>
      <c r="P775" s="4" t="s">
        <v>8265</v>
      </c>
      <c r="Q775" s="9">
        <f t="shared" si="74"/>
        <v>8.5129023676509714E-3</v>
      </c>
      <c r="R775" s="10">
        <f t="shared" si="75"/>
        <v>0.17582417582417584</v>
      </c>
      <c r="S775" s="4" t="str">
        <f t="shared" si="76"/>
        <v>film &amp; video</v>
      </c>
      <c r="T775" s="4" t="str">
        <f t="shared" si="77"/>
        <v>television</v>
      </c>
    </row>
    <row r="776" spans="1:20" ht="42.75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7">
        <f t="shared" si="72"/>
        <v>41693.446967592587</v>
      </c>
      <c r="L776" s="7">
        <f t="shared" si="73"/>
        <v>41663.446967592587</v>
      </c>
      <c r="M776" s="4" t="b">
        <v>0</v>
      </c>
      <c r="N776" s="4">
        <v>182</v>
      </c>
      <c r="O776" s="4" t="b">
        <v>1</v>
      </c>
      <c r="P776" s="4" t="s">
        <v>8265</v>
      </c>
      <c r="Q776" s="9">
        <f t="shared" si="74"/>
        <v>0.70199999999999996</v>
      </c>
      <c r="R776" s="10">
        <f t="shared" si="75"/>
        <v>1.9285714285714286</v>
      </c>
      <c r="S776" s="4" t="str">
        <f t="shared" si="76"/>
        <v>film &amp; video</v>
      </c>
      <c r="T776" s="4" t="str">
        <f t="shared" si="77"/>
        <v>television</v>
      </c>
    </row>
    <row r="777" spans="1:20" ht="42.75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7">
        <f t="shared" si="72"/>
        <v>40892.726793981477</v>
      </c>
      <c r="L777" s="7">
        <f t="shared" si="73"/>
        <v>40862.726793981477</v>
      </c>
      <c r="M777" s="4" t="b">
        <v>0</v>
      </c>
      <c r="N777" s="4">
        <v>182</v>
      </c>
      <c r="O777" s="4" t="b">
        <v>1</v>
      </c>
      <c r="P777" s="4" t="s">
        <v>8265</v>
      </c>
      <c r="Q777" s="9">
        <f t="shared" si="74"/>
        <v>1.7000000000000001E-2</v>
      </c>
      <c r="R777" s="10">
        <f t="shared" si="75"/>
        <v>0.93406593406593408</v>
      </c>
      <c r="S777" s="4" t="str">
        <f t="shared" si="76"/>
        <v>film &amp; video</v>
      </c>
      <c r="T777" s="4" t="str">
        <f t="shared" si="77"/>
        <v>television</v>
      </c>
    </row>
    <row r="778" spans="1:20" ht="42.75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7">
        <f t="shared" si="72"/>
        <v>42287.874999999993</v>
      </c>
      <c r="L778" s="7">
        <f t="shared" si="73"/>
        <v>42250.352372685178</v>
      </c>
      <c r="M778" s="4" t="b">
        <v>0</v>
      </c>
      <c r="N778" s="4">
        <v>182</v>
      </c>
      <c r="O778" s="4" t="b">
        <v>1</v>
      </c>
      <c r="P778" s="4" t="s">
        <v>8265</v>
      </c>
      <c r="Q778" s="9">
        <f t="shared" si="74"/>
        <v>0.51400000000000001</v>
      </c>
      <c r="R778" s="10">
        <f t="shared" si="75"/>
        <v>19.76923076923077</v>
      </c>
      <c r="S778" s="4" t="str">
        <f t="shared" si="76"/>
        <v>film &amp; video</v>
      </c>
      <c r="T778" s="4" t="str">
        <f t="shared" si="77"/>
        <v>television</v>
      </c>
    </row>
    <row r="779" spans="1:20" ht="42.75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7">
        <f t="shared" si="72"/>
        <v>41486.647881944438</v>
      </c>
      <c r="L779" s="7">
        <f t="shared" si="73"/>
        <v>41456.647881944438</v>
      </c>
      <c r="M779" s="4" t="b">
        <v>0</v>
      </c>
      <c r="N779" s="4">
        <v>182</v>
      </c>
      <c r="O779" s="4" t="b">
        <v>1</v>
      </c>
      <c r="P779" s="4" t="s">
        <v>8265</v>
      </c>
      <c r="Q779" s="9">
        <f t="shared" si="74"/>
        <v>7.0000000000000001E-3</v>
      </c>
      <c r="R779" s="10">
        <f t="shared" si="75"/>
        <v>0.11538461538461539</v>
      </c>
      <c r="S779" s="4" t="str">
        <f t="shared" si="76"/>
        <v>film &amp; video</v>
      </c>
      <c r="T779" s="4" t="str">
        <f t="shared" si="77"/>
        <v>television</v>
      </c>
    </row>
    <row r="780" spans="1:20" ht="42.75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7">
        <f t="shared" si="72"/>
        <v>41759.368981481479</v>
      </c>
      <c r="L780" s="7">
        <f t="shared" si="73"/>
        <v>41729.368981481479</v>
      </c>
      <c r="M780" s="4" t="b">
        <v>0</v>
      </c>
      <c r="N780" s="4">
        <v>182</v>
      </c>
      <c r="O780" s="4" t="b">
        <v>1</v>
      </c>
      <c r="P780" s="4" t="s">
        <v>8265</v>
      </c>
      <c r="Q780" s="9">
        <f t="shared" si="74"/>
        <v>4.0000000000000001E-3</v>
      </c>
      <c r="R780" s="10">
        <f t="shared" si="75"/>
        <v>1.098901098901099E-2</v>
      </c>
      <c r="S780" s="4" t="str">
        <f t="shared" si="76"/>
        <v>film &amp; video</v>
      </c>
      <c r="T780" s="4" t="str">
        <f t="shared" si="77"/>
        <v>television</v>
      </c>
    </row>
    <row r="781" spans="1:20" ht="42.75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7">
        <f t="shared" si="72"/>
        <v>40465.833333333328</v>
      </c>
      <c r="L781" s="7">
        <f t="shared" si="73"/>
        <v>40436.350752314815</v>
      </c>
      <c r="M781" s="4" t="b">
        <v>0</v>
      </c>
      <c r="N781" s="4">
        <v>182</v>
      </c>
      <c r="O781" s="4" t="b">
        <v>1</v>
      </c>
      <c r="P781" s="4" t="s">
        <v>8265</v>
      </c>
      <c r="Q781" s="9">
        <f t="shared" si="74"/>
        <v>2.6666666666666668E-2</v>
      </c>
      <c r="R781" s="10">
        <f t="shared" si="75"/>
        <v>2.197802197802198</v>
      </c>
      <c r="S781" s="4" t="str">
        <f t="shared" si="76"/>
        <v>film &amp; video</v>
      </c>
      <c r="T781" s="4" t="str">
        <f t="shared" si="77"/>
        <v>television</v>
      </c>
    </row>
    <row r="782" spans="1:20" ht="28.5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7">
        <f t="shared" si="72"/>
        <v>40666.340567129628</v>
      </c>
      <c r="L782" s="7">
        <f t="shared" si="73"/>
        <v>40636.340567129628</v>
      </c>
      <c r="M782" s="4" t="b">
        <v>0</v>
      </c>
      <c r="N782" s="4">
        <v>182</v>
      </c>
      <c r="O782" s="4" t="b">
        <v>1</v>
      </c>
      <c r="P782" s="4" t="s">
        <v>8265</v>
      </c>
      <c r="Q782" s="9">
        <f t="shared" si="74"/>
        <v>1.04</v>
      </c>
      <c r="R782" s="10">
        <f t="shared" si="75"/>
        <v>5.7142857142857144</v>
      </c>
      <c r="S782" s="4" t="str">
        <f t="shared" si="76"/>
        <v>film &amp; video</v>
      </c>
      <c r="T782" s="4" t="str">
        <f t="shared" si="77"/>
        <v>television</v>
      </c>
    </row>
    <row r="783" spans="1:20" ht="42.75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7">
        <f t="shared" si="72"/>
        <v>41432.667523148142</v>
      </c>
      <c r="L783" s="7">
        <f t="shared" si="73"/>
        <v>41402.667523148142</v>
      </c>
      <c r="M783" s="4" t="b">
        <v>0</v>
      </c>
      <c r="N783" s="4">
        <v>182</v>
      </c>
      <c r="O783" s="4" t="b">
        <v>1</v>
      </c>
      <c r="P783" s="4" t="s">
        <v>8265</v>
      </c>
      <c r="Q783" s="9">
        <f t="shared" si="74"/>
        <v>1.3315375</v>
      </c>
      <c r="R783" s="10">
        <f t="shared" si="75"/>
        <v>5.8529120879120882</v>
      </c>
      <c r="S783" s="4" t="str">
        <f t="shared" si="76"/>
        <v>film &amp; video</v>
      </c>
      <c r="T783" s="4" t="str">
        <f t="shared" si="77"/>
        <v>television</v>
      </c>
    </row>
    <row r="784" spans="1:20" ht="42.75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7">
        <f t="shared" si="72"/>
        <v>41146.424791666665</v>
      </c>
      <c r="L784" s="7">
        <f t="shared" si="73"/>
        <v>41116.424791666665</v>
      </c>
      <c r="M784" s="4" t="b">
        <v>0</v>
      </c>
      <c r="N784" s="4">
        <v>182</v>
      </c>
      <c r="O784" s="4" t="b">
        <v>1</v>
      </c>
      <c r="P784" s="4" t="s">
        <v>8265</v>
      </c>
      <c r="Q784" s="9">
        <f t="shared" si="74"/>
        <v>1</v>
      </c>
      <c r="R784" s="10">
        <f t="shared" si="75"/>
        <v>3.8461538461538463</v>
      </c>
      <c r="S784" s="4" t="str">
        <f t="shared" si="76"/>
        <v>film &amp; video</v>
      </c>
      <c r="T784" s="4" t="str">
        <f t="shared" si="77"/>
        <v>television</v>
      </c>
    </row>
    <row r="785" spans="1:20" ht="42.75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7">
        <f t="shared" si="72"/>
        <v>41026.583333333328</v>
      </c>
      <c r="L785" s="7">
        <f t="shared" si="73"/>
        <v>40987.440381944441</v>
      </c>
      <c r="M785" s="4" t="b">
        <v>0</v>
      </c>
      <c r="N785" s="4">
        <v>182</v>
      </c>
      <c r="O785" s="4" t="b">
        <v>1</v>
      </c>
      <c r="P785" s="4" t="s">
        <v>8265</v>
      </c>
      <c r="Q785" s="9">
        <f t="shared" si="74"/>
        <v>1.4813333333333334</v>
      </c>
      <c r="R785" s="10">
        <f t="shared" si="75"/>
        <v>12.208791208791208</v>
      </c>
      <c r="S785" s="4" t="str">
        <f t="shared" si="76"/>
        <v>film &amp; video</v>
      </c>
      <c r="T785" s="4" t="str">
        <f t="shared" si="77"/>
        <v>television</v>
      </c>
    </row>
    <row r="786" spans="1:20" ht="42.75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7">
        <f t="shared" si="72"/>
        <v>41714.774525462963</v>
      </c>
      <c r="L786" s="7">
        <f t="shared" si="73"/>
        <v>41674.816192129627</v>
      </c>
      <c r="M786" s="4" t="b">
        <v>0</v>
      </c>
      <c r="N786" s="4">
        <v>182</v>
      </c>
      <c r="O786" s="4" t="b">
        <v>1</v>
      </c>
      <c r="P786" s="4" t="s">
        <v>8265</v>
      </c>
      <c r="Q786" s="9">
        <f t="shared" si="74"/>
        <v>1.0249999999999999</v>
      </c>
      <c r="R786" s="10">
        <f t="shared" si="75"/>
        <v>5.6318681318681323</v>
      </c>
      <c r="S786" s="4" t="str">
        <f t="shared" si="76"/>
        <v>film &amp; video</v>
      </c>
      <c r="T786" s="4" t="str">
        <f t="shared" si="77"/>
        <v>television</v>
      </c>
    </row>
    <row r="787" spans="1:20" ht="42.75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7">
        <f t="shared" si="72"/>
        <v>41333.26059027778</v>
      </c>
      <c r="L787" s="7">
        <f t="shared" si="73"/>
        <v>41303.26059027778</v>
      </c>
      <c r="M787" s="4" t="b">
        <v>0</v>
      </c>
      <c r="N787" s="4">
        <v>182</v>
      </c>
      <c r="O787" s="4" t="b">
        <v>1</v>
      </c>
      <c r="P787" s="4" t="s">
        <v>8265</v>
      </c>
      <c r="Q787" s="9">
        <f t="shared" si="74"/>
        <v>1.8062799999999999</v>
      </c>
      <c r="R787" s="10">
        <f t="shared" si="75"/>
        <v>4.9623076923076921</v>
      </c>
      <c r="S787" s="4" t="str">
        <f t="shared" si="76"/>
        <v>film &amp; video</v>
      </c>
      <c r="T787" s="4" t="str">
        <f t="shared" si="77"/>
        <v>television</v>
      </c>
    </row>
    <row r="788" spans="1:20" ht="42.75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7">
        <f t="shared" si="72"/>
        <v>41040.324305555558</v>
      </c>
      <c r="L788" s="7">
        <f t="shared" si="73"/>
        <v>40982.722615740735</v>
      </c>
      <c r="M788" s="4" t="b">
        <v>0</v>
      </c>
      <c r="N788" s="4">
        <v>182</v>
      </c>
      <c r="O788" s="4" t="b">
        <v>1</v>
      </c>
      <c r="P788" s="4" t="s">
        <v>8265</v>
      </c>
      <c r="Q788" s="9">
        <f t="shared" si="74"/>
        <v>1.4279999999999999</v>
      </c>
      <c r="R788" s="10">
        <f t="shared" si="75"/>
        <v>39.230769230769234</v>
      </c>
      <c r="S788" s="4" t="str">
        <f t="shared" si="76"/>
        <v>film &amp; video</v>
      </c>
      <c r="T788" s="4" t="str">
        <f t="shared" si="77"/>
        <v>television</v>
      </c>
    </row>
    <row r="789" spans="1:20" ht="42.75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7">
        <f t="shared" si="72"/>
        <v>41579.294282407405</v>
      </c>
      <c r="L789" s="7">
        <f t="shared" si="73"/>
        <v>41549.294282407405</v>
      </c>
      <c r="M789" s="4" t="b">
        <v>0</v>
      </c>
      <c r="N789" s="4">
        <v>182</v>
      </c>
      <c r="O789" s="4" t="b">
        <v>1</v>
      </c>
      <c r="P789" s="4" t="s">
        <v>8265</v>
      </c>
      <c r="Q789" s="9">
        <f t="shared" si="74"/>
        <v>1.1416666666666666</v>
      </c>
      <c r="R789" s="10">
        <f t="shared" si="75"/>
        <v>7.5274725274725274</v>
      </c>
      <c r="S789" s="4" t="str">
        <f t="shared" si="76"/>
        <v>film &amp; video</v>
      </c>
      <c r="T789" s="4" t="str">
        <f t="shared" si="77"/>
        <v>television</v>
      </c>
    </row>
    <row r="790" spans="1:20" ht="42.75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7">
        <f t="shared" si="72"/>
        <v>41096.832638888889</v>
      </c>
      <c r="L790" s="7">
        <f t="shared" si="73"/>
        <v>41058.673472222217</v>
      </c>
      <c r="M790" s="4" t="b">
        <v>0</v>
      </c>
      <c r="N790" s="4">
        <v>182</v>
      </c>
      <c r="O790" s="4" t="b">
        <v>1</v>
      </c>
      <c r="P790" s="4" t="s">
        <v>8265</v>
      </c>
      <c r="Q790" s="9">
        <f t="shared" si="74"/>
        <v>2.03505</v>
      </c>
      <c r="R790" s="10">
        <f t="shared" si="75"/>
        <v>11.181593406593406</v>
      </c>
      <c r="S790" s="4" t="str">
        <f t="shared" si="76"/>
        <v>film &amp; video</v>
      </c>
      <c r="T790" s="4" t="str">
        <f t="shared" si="77"/>
        <v>television</v>
      </c>
    </row>
    <row r="791" spans="1:20" ht="42.75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7">
        <f t="shared" si="72"/>
        <v>41294.999305555553</v>
      </c>
      <c r="L791" s="7">
        <f t="shared" si="73"/>
        <v>41276.852777777771</v>
      </c>
      <c r="M791" s="4" t="b">
        <v>0</v>
      </c>
      <c r="N791" s="4">
        <v>182</v>
      </c>
      <c r="O791" s="4" t="b">
        <v>1</v>
      </c>
      <c r="P791" s="4" t="s">
        <v>8265</v>
      </c>
      <c r="Q791" s="9">
        <f t="shared" si="74"/>
        <v>1.0941176470588236</v>
      </c>
      <c r="R791" s="10">
        <f t="shared" si="75"/>
        <v>10.219780219780219</v>
      </c>
      <c r="S791" s="4" t="str">
        <f t="shared" si="76"/>
        <v>film &amp; video</v>
      </c>
      <c r="T791" s="4" t="str">
        <f t="shared" si="77"/>
        <v>television</v>
      </c>
    </row>
    <row r="792" spans="1:20" ht="42.75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7">
        <f t="shared" si="72"/>
        <v>41305.714571759258</v>
      </c>
      <c r="L792" s="7">
        <f t="shared" si="73"/>
        <v>41275.714571759258</v>
      </c>
      <c r="M792" s="4" t="b">
        <v>0</v>
      </c>
      <c r="N792" s="4">
        <v>182</v>
      </c>
      <c r="O792" s="4" t="b">
        <v>1</v>
      </c>
      <c r="P792" s="4" t="s">
        <v>8265</v>
      </c>
      <c r="Q792" s="9">
        <f t="shared" si="74"/>
        <v>1.443746</v>
      </c>
      <c r="R792" s="10">
        <f t="shared" si="75"/>
        <v>79.326703296703286</v>
      </c>
      <c r="S792" s="4" t="str">
        <f t="shared" si="76"/>
        <v>film &amp; video</v>
      </c>
      <c r="T792" s="4" t="str">
        <f t="shared" si="77"/>
        <v>television</v>
      </c>
    </row>
    <row r="793" spans="1:20" ht="42.75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7">
        <f t="shared" si="72"/>
        <v>41590.915972222218</v>
      </c>
      <c r="L793" s="7">
        <f t="shared" si="73"/>
        <v>41557.447291666664</v>
      </c>
      <c r="M793" s="4" t="b">
        <v>0</v>
      </c>
      <c r="N793" s="4">
        <v>182</v>
      </c>
      <c r="O793" s="4" t="b">
        <v>1</v>
      </c>
      <c r="P793" s="4" t="s">
        <v>8265</v>
      </c>
      <c r="Q793" s="9">
        <f t="shared" si="74"/>
        <v>1.0386666666666666</v>
      </c>
      <c r="R793" s="10">
        <f t="shared" si="75"/>
        <v>42.802197802197803</v>
      </c>
      <c r="S793" s="4" t="str">
        <f t="shared" si="76"/>
        <v>film &amp; video</v>
      </c>
      <c r="T793" s="4" t="str">
        <f t="shared" si="77"/>
        <v>television</v>
      </c>
    </row>
    <row r="794" spans="1:20" ht="28.5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7">
        <f t="shared" si="72"/>
        <v>41585.581979166665</v>
      </c>
      <c r="L794" s="7">
        <f t="shared" si="73"/>
        <v>41555.540312499994</v>
      </c>
      <c r="M794" s="4" t="b">
        <v>0</v>
      </c>
      <c r="N794" s="4">
        <v>182</v>
      </c>
      <c r="O794" s="4" t="b">
        <v>1</v>
      </c>
      <c r="P794" s="4" t="s">
        <v>8265</v>
      </c>
      <c r="Q794" s="9">
        <f t="shared" si="74"/>
        <v>1.0044440000000001</v>
      </c>
      <c r="R794" s="10">
        <f t="shared" si="75"/>
        <v>13.797307692307694</v>
      </c>
      <c r="S794" s="4" t="str">
        <f t="shared" si="76"/>
        <v>film &amp; video</v>
      </c>
      <c r="T794" s="4" t="str">
        <f t="shared" si="77"/>
        <v>television</v>
      </c>
    </row>
    <row r="795" spans="1:20" ht="42.75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7">
        <f t="shared" si="72"/>
        <v>41457.874305555553</v>
      </c>
      <c r="L795" s="7">
        <f t="shared" si="73"/>
        <v>41442.407916666663</v>
      </c>
      <c r="M795" s="4" t="b">
        <v>0</v>
      </c>
      <c r="N795" s="4">
        <v>182</v>
      </c>
      <c r="O795" s="4" t="b">
        <v>1</v>
      </c>
      <c r="P795" s="4" t="s">
        <v>8265</v>
      </c>
      <c r="Q795" s="9">
        <f t="shared" si="74"/>
        <v>1.0277927272727272</v>
      </c>
      <c r="R795" s="10">
        <f t="shared" si="75"/>
        <v>15.529835164835164</v>
      </c>
      <c r="S795" s="4" t="str">
        <f t="shared" si="76"/>
        <v>film &amp; video</v>
      </c>
      <c r="T795" s="4" t="str">
        <f t="shared" si="77"/>
        <v>television</v>
      </c>
    </row>
    <row r="796" spans="1:20" ht="42.75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7">
        <f t="shared" si="72"/>
        <v>40791.379166666666</v>
      </c>
      <c r="L796" s="7">
        <f t="shared" si="73"/>
        <v>40735.781678240739</v>
      </c>
      <c r="M796" s="4" t="b">
        <v>0</v>
      </c>
      <c r="N796" s="4">
        <v>182</v>
      </c>
      <c r="O796" s="4" t="b">
        <v>1</v>
      </c>
      <c r="P796" s="4" t="s">
        <v>8265</v>
      </c>
      <c r="Q796" s="9">
        <f t="shared" si="74"/>
        <v>1.0531250000000001</v>
      </c>
      <c r="R796" s="10">
        <f t="shared" si="75"/>
        <v>46.291208791208788</v>
      </c>
      <c r="S796" s="4" t="str">
        <f t="shared" si="76"/>
        <v>film &amp; video</v>
      </c>
      <c r="T796" s="4" t="str">
        <f t="shared" si="77"/>
        <v>television</v>
      </c>
    </row>
    <row r="797" spans="1:20" ht="42.75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7">
        <f t="shared" si="72"/>
        <v>41005.874305555553</v>
      </c>
      <c r="L797" s="7">
        <f t="shared" si="73"/>
        <v>40963.279699074068</v>
      </c>
      <c r="M797" s="4" t="b">
        <v>0</v>
      </c>
      <c r="N797" s="4">
        <v>182</v>
      </c>
      <c r="O797" s="4" t="b">
        <v>1</v>
      </c>
      <c r="P797" s="4" t="s">
        <v>8265</v>
      </c>
      <c r="Q797" s="9">
        <f t="shared" si="74"/>
        <v>1.1178571428571429</v>
      </c>
      <c r="R797" s="10">
        <f t="shared" si="75"/>
        <v>85.989010989010993</v>
      </c>
      <c r="S797" s="4" t="str">
        <f t="shared" si="76"/>
        <v>film &amp; video</v>
      </c>
      <c r="T797" s="4" t="str">
        <f t="shared" si="77"/>
        <v>television</v>
      </c>
    </row>
    <row r="798" spans="1:20" ht="57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7">
        <f t="shared" si="72"/>
        <v>41532.548611111109</v>
      </c>
      <c r="L798" s="7">
        <f t="shared" si="73"/>
        <v>41502.549594907403</v>
      </c>
      <c r="M798" s="4" t="b">
        <v>0</v>
      </c>
      <c r="N798" s="4">
        <v>182</v>
      </c>
      <c r="O798" s="4" t="b">
        <v>1</v>
      </c>
      <c r="P798" s="4" t="s">
        <v>8265</v>
      </c>
      <c r="Q798" s="9">
        <f t="shared" si="74"/>
        <v>1.0135000000000001</v>
      </c>
      <c r="R798" s="10">
        <f t="shared" si="75"/>
        <v>55.68681318681319</v>
      </c>
      <c r="S798" s="4" t="str">
        <f t="shared" si="76"/>
        <v>film &amp; video</v>
      </c>
      <c r="T798" s="4" t="str">
        <f t="shared" si="77"/>
        <v>television</v>
      </c>
    </row>
    <row r="799" spans="1:20" ht="42.75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7">
        <f t="shared" si="72"/>
        <v>41027.833333333328</v>
      </c>
      <c r="L799" s="7">
        <f t="shared" si="73"/>
        <v>40996.660740740735</v>
      </c>
      <c r="M799" s="4" t="b">
        <v>0</v>
      </c>
      <c r="N799" s="4">
        <v>182</v>
      </c>
      <c r="O799" s="4" t="b">
        <v>1</v>
      </c>
      <c r="P799" s="4" t="s">
        <v>8265</v>
      </c>
      <c r="Q799" s="9">
        <f t="shared" si="74"/>
        <v>1.0753333333333333</v>
      </c>
      <c r="R799" s="10">
        <f t="shared" si="75"/>
        <v>17.725274725274726</v>
      </c>
      <c r="S799" s="4" t="str">
        <f t="shared" si="76"/>
        <v>film &amp; video</v>
      </c>
      <c r="T799" s="4" t="str">
        <f t="shared" si="77"/>
        <v>television</v>
      </c>
    </row>
    <row r="800" spans="1:20" ht="42.75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7">
        <f t="shared" si="72"/>
        <v>41912.256793981483</v>
      </c>
      <c r="L800" s="7">
        <f t="shared" si="73"/>
        <v>41882.256793981483</v>
      </c>
      <c r="M800" s="4" t="b">
        <v>0</v>
      </c>
      <c r="N800" s="4">
        <v>182</v>
      </c>
      <c r="O800" s="4" t="b">
        <v>1</v>
      </c>
      <c r="P800" s="4" t="s">
        <v>8265</v>
      </c>
      <c r="Q800" s="9">
        <f t="shared" si="74"/>
        <v>1.1488571428571428</v>
      </c>
      <c r="R800" s="10">
        <f t="shared" si="75"/>
        <v>22.093406593406595</v>
      </c>
      <c r="S800" s="4" t="str">
        <f t="shared" si="76"/>
        <v>film &amp; video</v>
      </c>
      <c r="T800" s="4" t="str">
        <f t="shared" si="77"/>
        <v>television</v>
      </c>
    </row>
    <row r="801" spans="1:20" ht="42.75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7">
        <f t="shared" si="72"/>
        <v>41026.333865740737</v>
      </c>
      <c r="L801" s="7">
        <f t="shared" si="73"/>
        <v>40996.333865740737</v>
      </c>
      <c r="M801" s="4" t="b">
        <v>0</v>
      </c>
      <c r="N801" s="4">
        <v>182</v>
      </c>
      <c r="O801" s="4" t="b">
        <v>1</v>
      </c>
      <c r="P801" s="4" t="s">
        <v>8265</v>
      </c>
      <c r="Q801" s="9">
        <f t="shared" si="74"/>
        <v>1.0002</v>
      </c>
      <c r="R801" s="10">
        <f t="shared" si="75"/>
        <v>27.478021978021978</v>
      </c>
      <c r="S801" s="4" t="str">
        <f t="shared" si="76"/>
        <v>film &amp; video</v>
      </c>
      <c r="T801" s="4" t="str">
        <f t="shared" si="77"/>
        <v>television</v>
      </c>
    </row>
    <row r="802" spans="1:20" ht="42.75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7">
        <f t="shared" si="72"/>
        <v>41893.100162037037</v>
      </c>
      <c r="L802" s="7">
        <f t="shared" si="73"/>
        <v>41863.100162037037</v>
      </c>
      <c r="M802" s="4" t="b">
        <v>0</v>
      </c>
      <c r="N802" s="4">
        <v>182</v>
      </c>
      <c r="O802" s="4" t="b">
        <v>1</v>
      </c>
      <c r="P802" s="4" t="s">
        <v>8265</v>
      </c>
      <c r="Q802" s="9">
        <f t="shared" si="74"/>
        <v>1.5213333333333334</v>
      </c>
      <c r="R802" s="10">
        <f t="shared" si="75"/>
        <v>12.538461538461538</v>
      </c>
      <c r="S802" s="4" t="str">
        <f t="shared" si="76"/>
        <v>film &amp; video</v>
      </c>
      <c r="T802" s="4" t="str">
        <f t="shared" si="77"/>
        <v>television</v>
      </c>
    </row>
    <row r="803" spans="1:20" ht="42.75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7">
        <f t="shared" si="72"/>
        <v>40725.462037037032</v>
      </c>
      <c r="L803" s="7">
        <f t="shared" si="73"/>
        <v>40695.462037037032</v>
      </c>
      <c r="M803" s="4" t="b">
        <v>0</v>
      </c>
      <c r="N803" s="4">
        <v>182</v>
      </c>
      <c r="O803" s="4" t="b">
        <v>1</v>
      </c>
      <c r="P803" s="4" t="s">
        <v>8265</v>
      </c>
      <c r="Q803" s="9">
        <f t="shared" si="74"/>
        <v>1.1152149999999998</v>
      </c>
      <c r="R803" s="10">
        <f t="shared" si="75"/>
        <v>12.255109890109889</v>
      </c>
      <c r="S803" s="4" t="str">
        <f t="shared" si="76"/>
        <v>film &amp; video</v>
      </c>
      <c r="T803" s="4" t="str">
        <f t="shared" si="77"/>
        <v>television</v>
      </c>
    </row>
    <row r="804" spans="1:20" ht="42.75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7">
        <f t="shared" si="72"/>
        <v>41168.836805555555</v>
      </c>
      <c r="L804" s="7">
        <f t="shared" si="73"/>
        <v>41122.688935185179</v>
      </c>
      <c r="M804" s="4" t="b">
        <v>0</v>
      </c>
      <c r="N804" s="4">
        <v>182</v>
      </c>
      <c r="O804" s="4" t="b">
        <v>1</v>
      </c>
      <c r="P804" s="4" t="s">
        <v>8265</v>
      </c>
      <c r="Q804" s="9">
        <f t="shared" si="74"/>
        <v>1.0133333333333334</v>
      </c>
      <c r="R804" s="10">
        <f t="shared" si="75"/>
        <v>33.406593406593409</v>
      </c>
      <c r="S804" s="4" t="str">
        <f t="shared" si="76"/>
        <v>film &amp; video</v>
      </c>
      <c r="T804" s="4" t="str">
        <f t="shared" si="77"/>
        <v>television</v>
      </c>
    </row>
    <row r="805" spans="1:20" ht="42.75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7">
        <f t="shared" si="72"/>
        <v>40691.708333333328</v>
      </c>
      <c r="L805" s="7">
        <f t="shared" si="73"/>
        <v>40665.616643518515</v>
      </c>
      <c r="M805" s="4" t="b">
        <v>0</v>
      </c>
      <c r="N805" s="4">
        <v>182</v>
      </c>
      <c r="O805" s="4" t="b">
        <v>1</v>
      </c>
      <c r="P805" s="4" t="s">
        <v>8265</v>
      </c>
      <c r="Q805" s="9">
        <f t="shared" si="74"/>
        <v>1.232608695652174</v>
      </c>
      <c r="R805" s="10">
        <f t="shared" si="75"/>
        <v>15.576923076923077</v>
      </c>
      <c r="S805" s="4" t="str">
        <f t="shared" si="76"/>
        <v>film &amp; video</v>
      </c>
      <c r="T805" s="4" t="str">
        <f t="shared" si="77"/>
        <v>television</v>
      </c>
    </row>
    <row r="806" spans="1:20" ht="42.75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7">
        <f t="shared" si="72"/>
        <v>40746.832638888889</v>
      </c>
      <c r="L806" s="7">
        <f t="shared" si="73"/>
        <v>40729.772291666661</v>
      </c>
      <c r="M806" s="4" t="b">
        <v>0</v>
      </c>
      <c r="N806" s="4">
        <v>182</v>
      </c>
      <c r="O806" s="4" t="b">
        <v>1</v>
      </c>
      <c r="P806" s="4" t="s">
        <v>8265</v>
      </c>
      <c r="Q806" s="9">
        <f t="shared" si="74"/>
        <v>1</v>
      </c>
      <c r="R806" s="10">
        <f t="shared" si="75"/>
        <v>30.219780219780219</v>
      </c>
      <c r="S806" s="4" t="str">
        <f t="shared" si="76"/>
        <v>film &amp; video</v>
      </c>
      <c r="T806" s="4" t="str">
        <f t="shared" si="77"/>
        <v>television</v>
      </c>
    </row>
    <row r="807" spans="1:20" ht="42.75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7">
        <f t="shared" si="72"/>
        <v>40740.625</v>
      </c>
      <c r="L807" s="7">
        <f t="shared" si="73"/>
        <v>40690.489722222221</v>
      </c>
      <c r="M807" s="4" t="b">
        <v>0</v>
      </c>
      <c r="N807" s="4">
        <v>182</v>
      </c>
      <c r="O807" s="4" t="b">
        <v>1</v>
      </c>
      <c r="P807" s="4" t="s">
        <v>8265</v>
      </c>
      <c r="Q807" s="9">
        <f t="shared" si="74"/>
        <v>1.05</v>
      </c>
      <c r="R807" s="10">
        <f t="shared" si="75"/>
        <v>17.307692307692307</v>
      </c>
      <c r="S807" s="4" t="str">
        <f t="shared" si="76"/>
        <v>film &amp; video</v>
      </c>
      <c r="T807" s="4" t="str">
        <f t="shared" si="77"/>
        <v>television</v>
      </c>
    </row>
    <row r="808" spans="1:20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7">
        <f t="shared" si="72"/>
        <v>40793.358090277776</v>
      </c>
      <c r="L808" s="7">
        <f t="shared" si="73"/>
        <v>40763.358090277776</v>
      </c>
      <c r="M808" s="4" t="b">
        <v>0</v>
      </c>
      <c r="N808" s="4">
        <v>182</v>
      </c>
      <c r="O808" s="4" t="b">
        <v>1</v>
      </c>
      <c r="P808" s="4" t="s">
        <v>8265</v>
      </c>
      <c r="Q808" s="9">
        <f t="shared" si="74"/>
        <v>1.0443750000000001</v>
      </c>
      <c r="R808" s="10">
        <f t="shared" si="75"/>
        <v>45.906593406593409</v>
      </c>
      <c r="S808" s="4" t="str">
        <f t="shared" si="76"/>
        <v>film &amp; video</v>
      </c>
      <c r="T808" s="4" t="str">
        <f t="shared" si="77"/>
        <v>television</v>
      </c>
    </row>
    <row r="809" spans="1:20" ht="28.5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7">
        <f t="shared" si="72"/>
        <v>42794.749999999993</v>
      </c>
      <c r="L809" s="7">
        <f t="shared" si="73"/>
        <v>42759.295266203706</v>
      </c>
      <c r="M809" s="4" t="b">
        <v>0</v>
      </c>
      <c r="N809" s="4">
        <v>182</v>
      </c>
      <c r="O809" s="4" t="b">
        <v>1</v>
      </c>
      <c r="P809" s="4" t="s">
        <v>8265</v>
      </c>
      <c r="Q809" s="9">
        <f t="shared" si="74"/>
        <v>1.05125</v>
      </c>
      <c r="R809" s="10">
        <f t="shared" si="75"/>
        <v>23.104395604395606</v>
      </c>
      <c r="S809" s="4" t="str">
        <f t="shared" si="76"/>
        <v>film &amp; video</v>
      </c>
      <c r="T809" s="4" t="str">
        <f t="shared" si="77"/>
        <v>television</v>
      </c>
    </row>
    <row r="810" spans="1:20" ht="42.75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7">
        <f t="shared" si="72"/>
        <v>41994.874305555553</v>
      </c>
      <c r="L810" s="7">
        <f t="shared" si="73"/>
        <v>41961.767199074071</v>
      </c>
      <c r="M810" s="4" t="b">
        <v>0</v>
      </c>
      <c r="N810" s="4">
        <v>182</v>
      </c>
      <c r="O810" s="4" t="b">
        <v>1</v>
      </c>
      <c r="P810" s="4" t="s">
        <v>8265</v>
      </c>
      <c r="Q810" s="9">
        <f t="shared" si="74"/>
        <v>1</v>
      </c>
      <c r="R810" s="10">
        <f t="shared" si="75"/>
        <v>24.725274725274726</v>
      </c>
      <c r="S810" s="4" t="str">
        <f t="shared" si="76"/>
        <v>film &amp; video</v>
      </c>
      <c r="T810" s="4" t="str">
        <f t="shared" si="77"/>
        <v>television</v>
      </c>
    </row>
    <row r="811" spans="1:20" ht="42.75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7">
        <f t="shared" si="72"/>
        <v>41658.500347222223</v>
      </c>
      <c r="L811" s="7">
        <f t="shared" si="73"/>
        <v>41628.500347222223</v>
      </c>
      <c r="M811" s="4" t="b">
        <v>0</v>
      </c>
      <c r="N811" s="4">
        <v>182</v>
      </c>
      <c r="O811" s="4" t="b">
        <v>1</v>
      </c>
      <c r="P811" s="4" t="s">
        <v>8265</v>
      </c>
      <c r="Q811" s="9">
        <f t="shared" si="74"/>
        <v>1.03775</v>
      </c>
      <c r="R811" s="10">
        <f t="shared" si="75"/>
        <v>22.807692307692307</v>
      </c>
      <c r="S811" s="4" t="str">
        <f t="shared" si="76"/>
        <v>film &amp; video</v>
      </c>
      <c r="T811" s="4" t="str">
        <f t="shared" si="77"/>
        <v>television</v>
      </c>
    </row>
    <row r="812" spans="1:20" ht="42.75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7">
        <f t="shared" si="72"/>
        <v>41152.722939814812</v>
      </c>
      <c r="L812" s="7">
        <f t="shared" si="73"/>
        <v>41122.722939814812</v>
      </c>
      <c r="M812" s="4" t="b">
        <v>0</v>
      </c>
      <c r="N812" s="4">
        <v>182</v>
      </c>
      <c r="O812" s="4" t="b">
        <v>1</v>
      </c>
      <c r="P812" s="4" t="s">
        <v>8265</v>
      </c>
      <c r="Q812" s="9">
        <f t="shared" si="74"/>
        <v>1.05</v>
      </c>
      <c r="R812" s="10">
        <f t="shared" si="75"/>
        <v>8.6538461538461533</v>
      </c>
      <c r="S812" s="4" t="str">
        <f t="shared" si="76"/>
        <v>film &amp; video</v>
      </c>
      <c r="T812" s="4" t="str">
        <f t="shared" si="77"/>
        <v>television</v>
      </c>
    </row>
    <row r="813" spans="1:20" ht="28.5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7">
        <f t="shared" si="72"/>
        <v>41465.369444444441</v>
      </c>
      <c r="L813" s="7">
        <f t="shared" si="73"/>
        <v>41443.310208333329</v>
      </c>
      <c r="M813" s="4" t="b">
        <v>0</v>
      </c>
      <c r="N813" s="4">
        <v>182</v>
      </c>
      <c r="O813" s="4" t="b">
        <v>1</v>
      </c>
      <c r="P813" s="4" t="s">
        <v>8265</v>
      </c>
      <c r="Q813" s="9">
        <f t="shared" si="74"/>
        <v>1.04</v>
      </c>
      <c r="R813" s="10">
        <f t="shared" si="75"/>
        <v>5.7142857142857144</v>
      </c>
      <c r="S813" s="4" t="str">
        <f t="shared" si="76"/>
        <v>film &amp; video</v>
      </c>
      <c r="T813" s="4" t="str">
        <f t="shared" si="77"/>
        <v>television</v>
      </c>
    </row>
    <row r="814" spans="1:20" ht="42.75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7">
        <f t="shared" si="72"/>
        <v>41334.248611111107</v>
      </c>
      <c r="L814" s="7">
        <f t="shared" si="73"/>
        <v>41281.684629629628</v>
      </c>
      <c r="M814" s="4" t="b">
        <v>0</v>
      </c>
      <c r="N814" s="4">
        <v>182</v>
      </c>
      <c r="O814" s="4" t="b">
        <v>1</v>
      </c>
      <c r="P814" s="4" t="s">
        <v>8265</v>
      </c>
      <c r="Q814" s="9">
        <f t="shared" si="74"/>
        <v>1.5183333333333333</v>
      </c>
      <c r="R814" s="10">
        <f t="shared" si="75"/>
        <v>5.0054945054945055</v>
      </c>
      <c r="S814" s="4" t="str">
        <f t="shared" si="76"/>
        <v>film &amp; video</v>
      </c>
      <c r="T814" s="4" t="str">
        <f t="shared" si="77"/>
        <v>television</v>
      </c>
    </row>
    <row r="815" spans="1:20" ht="28.5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7">
        <f t="shared" si="72"/>
        <v>41110.626909722218</v>
      </c>
      <c r="L815" s="7">
        <f t="shared" si="73"/>
        <v>41080.626909722218</v>
      </c>
      <c r="M815" s="4" t="b">
        <v>0</v>
      </c>
      <c r="N815" s="4">
        <v>182</v>
      </c>
      <c r="O815" s="4" t="b">
        <v>1</v>
      </c>
      <c r="P815" s="4" t="s">
        <v>8265</v>
      </c>
      <c r="Q815" s="9">
        <f t="shared" si="74"/>
        <v>1.59996</v>
      </c>
      <c r="R815" s="10">
        <f t="shared" si="75"/>
        <v>13.186483516483516</v>
      </c>
      <c r="S815" s="4" t="str">
        <f t="shared" si="76"/>
        <v>film &amp; video</v>
      </c>
      <c r="T815" s="4" t="str">
        <f t="shared" si="77"/>
        <v>television</v>
      </c>
    </row>
    <row r="816" spans="1:20" ht="42.75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7">
        <f t="shared" si="72"/>
        <v>40694.419444444444</v>
      </c>
      <c r="L816" s="7">
        <f t="shared" si="73"/>
        <v>40679.409733796296</v>
      </c>
      <c r="M816" s="4" t="b">
        <v>0</v>
      </c>
      <c r="N816" s="4">
        <v>182</v>
      </c>
      <c r="O816" s="4" t="b">
        <v>1</v>
      </c>
      <c r="P816" s="4" t="s">
        <v>8265</v>
      </c>
      <c r="Q816" s="9">
        <f t="shared" si="74"/>
        <v>1.2729999999999999</v>
      </c>
      <c r="R816" s="10">
        <f t="shared" si="75"/>
        <v>6.9945054945054945</v>
      </c>
      <c r="S816" s="4" t="str">
        <f t="shared" si="76"/>
        <v>film &amp; video</v>
      </c>
      <c r="T816" s="4" t="str">
        <f t="shared" si="77"/>
        <v>television</v>
      </c>
    </row>
    <row r="817" spans="1:20" ht="28.5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7">
        <f t="shared" si="72"/>
        <v>41944.58452546296</v>
      </c>
      <c r="L817" s="7">
        <f t="shared" si="73"/>
        <v>41914.58452546296</v>
      </c>
      <c r="M817" s="4" t="b">
        <v>0</v>
      </c>
      <c r="N817" s="4">
        <v>182</v>
      </c>
      <c r="O817" s="4" t="b">
        <v>1</v>
      </c>
      <c r="P817" s="4" t="s">
        <v>8265</v>
      </c>
      <c r="Q817" s="9">
        <f t="shared" si="74"/>
        <v>1.07</v>
      </c>
      <c r="R817" s="10">
        <f t="shared" si="75"/>
        <v>23.516483516483518</v>
      </c>
      <c r="S817" s="4" t="str">
        <f t="shared" si="76"/>
        <v>film &amp; video</v>
      </c>
      <c r="T817" s="4" t="str">
        <f t="shared" si="77"/>
        <v>television</v>
      </c>
    </row>
    <row r="818" spans="1:20" ht="28.5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7">
        <f t="shared" si="72"/>
        <v>41372.9375</v>
      </c>
      <c r="L818" s="7">
        <f t="shared" si="73"/>
        <v>41341.537534722222</v>
      </c>
      <c r="M818" s="4" t="b">
        <v>0</v>
      </c>
      <c r="N818" s="4">
        <v>182</v>
      </c>
      <c r="O818" s="4" t="b">
        <v>1</v>
      </c>
      <c r="P818" s="4" t="s">
        <v>8265</v>
      </c>
      <c r="Q818" s="9">
        <f t="shared" si="74"/>
        <v>1.1512214285714286</v>
      </c>
      <c r="R818" s="10">
        <f t="shared" si="75"/>
        <v>44.277747252747254</v>
      </c>
      <c r="S818" s="4" t="str">
        <f t="shared" si="76"/>
        <v>film &amp; video</v>
      </c>
      <c r="T818" s="4" t="str">
        <f t="shared" si="77"/>
        <v>television</v>
      </c>
    </row>
    <row r="819" spans="1:20" ht="42.75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7">
        <f t="shared" si="72"/>
        <v>40978.874305555553</v>
      </c>
      <c r="L819" s="7">
        <f t="shared" si="73"/>
        <v>40925.266331018516</v>
      </c>
      <c r="M819" s="4" t="b">
        <v>0</v>
      </c>
      <c r="N819" s="4">
        <v>182</v>
      </c>
      <c r="O819" s="4" t="b">
        <v>1</v>
      </c>
      <c r="P819" s="4" t="s">
        <v>8265</v>
      </c>
      <c r="Q819" s="9">
        <f t="shared" si="74"/>
        <v>1.3711066666666665</v>
      </c>
      <c r="R819" s="10">
        <f t="shared" si="75"/>
        <v>11.300329670329669</v>
      </c>
      <c r="S819" s="4" t="str">
        <f t="shared" si="76"/>
        <v>film &amp; video</v>
      </c>
      <c r="T819" s="4" t="str">
        <f t="shared" si="77"/>
        <v>television</v>
      </c>
    </row>
    <row r="820" spans="1:20" ht="42.75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7">
        <f t="shared" si="72"/>
        <v>41128.375694444439</v>
      </c>
      <c r="L820" s="7">
        <f t="shared" si="73"/>
        <v>41120.54954861111</v>
      </c>
      <c r="M820" s="4" t="b">
        <v>0</v>
      </c>
      <c r="N820" s="4">
        <v>182</v>
      </c>
      <c r="O820" s="4" t="b">
        <v>1</v>
      </c>
      <c r="P820" s="4" t="s">
        <v>8265</v>
      </c>
      <c r="Q820" s="9">
        <f t="shared" si="74"/>
        <v>1.5571428571428572</v>
      </c>
      <c r="R820" s="10">
        <f t="shared" si="75"/>
        <v>2.9945054945054945</v>
      </c>
      <c r="S820" s="4" t="str">
        <f t="shared" si="76"/>
        <v>film &amp; video</v>
      </c>
      <c r="T820" s="4" t="str">
        <f t="shared" si="77"/>
        <v>television</v>
      </c>
    </row>
    <row r="821" spans="1:20" ht="28.5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7">
        <f t="shared" si="72"/>
        <v>41628.863888888889</v>
      </c>
      <c r="L821" s="7">
        <f t="shared" si="73"/>
        <v>41619.664976851847</v>
      </c>
      <c r="M821" s="4" t="b">
        <v>0</v>
      </c>
      <c r="N821" s="4">
        <v>182</v>
      </c>
      <c r="O821" s="4" t="b">
        <v>1</v>
      </c>
      <c r="P821" s="4" t="s">
        <v>8265</v>
      </c>
      <c r="Q821" s="9">
        <f t="shared" si="74"/>
        <v>1.0874999999999999</v>
      </c>
      <c r="R821" s="10">
        <f t="shared" si="75"/>
        <v>2.3901098901098901</v>
      </c>
      <c r="S821" s="4" t="str">
        <f t="shared" si="76"/>
        <v>film &amp; video</v>
      </c>
      <c r="T821" s="4" t="str">
        <f t="shared" si="77"/>
        <v>television</v>
      </c>
    </row>
    <row r="822" spans="1:20" ht="42.75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7">
        <f t="shared" si="72"/>
        <v>41798.875</v>
      </c>
      <c r="L822" s="7">
        <f t="shared" si="73"/>
        <v>41768.508587962962</v>
      </c>
      <c r="M822" s="4" t="b">
        <v>0</v>
      </c>
      <c r="N822" s="4">
        <v>182</v>
      </c>
      <c r="O822" s="4" t="b">
        <v>1</v>
      </c>
      <c r="P822" s="4" t="s">
        <v>8265</v>
      </c>
      <c r="Q822" s="9">
        <f t="shared" si="74"/>
        <v>1.3405</v>
      </c>
      <c r="R822" s="10">
        <f t="shared" si="75"/>
        <v>14.73076923076923</v>
      </c>
      <c r="S822" s="4" t="str">
        <f t="shared" si="76"/>
        <v>film &amp; video</v>
      </c>
      <c r="T822" s="4" t="str">
        <f t="shared" si="77"/>
        <v>television</v>
      </c>
    </row>
    <row r="823" spans="1:20" ht="42.75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7">
        <f t="shared" si="72"/>
        <v>42127.834027777775</v>
      </c>
      <c r="L823" s="7">
        <f t="shared" si="73"/>
        <v>42093.58871527778</v>
      </c>
      <c r="M823" s="4" t="b">
        <v>0</v>
      </c>
      <c r="N823" s="4">
        <v>182</v>
      </c>
      <c r="O823" s="4" t="b">
        <v>1</v>
      </c>
      <c r="P823" s="4" t="s">
        <v>8265</v>
      </c>
      <c r="Q823" s="9">
        <f t="shared" si="74"/>
        <v>1</v>
      </c>
      <c r="R823" s="10">
        <f t="shared" si="75"/>
        <v>96.054945054945051</v>
      </c>
      <c r="S823" s="4" t="str">
        <f t="shared" si="76"/>
        <v>film &amp; video</v>
      </c>
      <c r="T823" s="4" t="str">
        <f t="shared" si="77"/>
        <v>television</v>
      </c>
    </row>
    <row r="824" spans="1:20" ht="28.5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7">
        <f t="shared" si="72"/>
        <v>41187.614004629628</v>
      </c>
      <c r="L824" s="7">
        <f t="shared" si="73"/>
        <v>41157.614004629628</v>
      </c>
      <c r="M824" s="4" t="b">
        <v>0</v>
      </c>
      <c r="N824" s="4">
        <v>182</v>
      </c>
      <c r="O824" s="4" t="b">
        <v>1</v>
      </c>
      <c r="P824" s="4" t="s">
        <v>8265</v>
      </c>
      <c r="Q824" s="9">
        <f t="shared" si="74"/>
        <v>1.1916666666666667</v>
      </c>
      <c r="R824" s="10">
        <f t="shared" si="75"/>
        <v>19.642857142857142</v>
      </c>
      <c r="S824" s="4" t="str">
        <f t="shared" si="76"/>
        <v>film &amp; video</v>
      </c>
      <c r="T824" s="4" t="str">
        <f t="shared" si="77"/>
        <v>television</v>
      </c>
    </row>
    <row r="825" spans="1:20" ht="42.75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7">
        <f t="shared" si="72"/>
        <v>42085.597824074073</v>
      </c>
      <c r="L825" s="7">
        <f t="shared" si="73"/>
        <v>42055.639490740738</v>
      </c>
      <c r="M825" s="4" t="b">
        <v>0</v>
      </c>
      <c r="N825" s="4">
        <v>182</v>
      </c>
      <c r="O825" s="4" t="b">
        <v>1</v>
      </c>
      <c r="P825" s="4" t="s">
        <v>8265</v>
      </c>
      <c r="Q825" s="9">
        <f t="shared" si="74"/>
        <v>1.7949999999999999</v>
      </c>
      <c r="R825" s="10">
        <f t="shared" si="75"/>
        <v>7.8901098901098905</v>
      </c>
      <c r="S825" s="4" t="str">
        <f t="shared" si="76"/>
        <v>film &amp; video</v>
      </c>
      <c r="T825" s="4" t="str">
        <f t="shared" si="77"/>
        <v>television</v>
      </c>
    </row>
    <row r="826" spans="1:20" ht="42.75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7">
        <f t="shared" si="72"/>
        <v>40285.957638888889</v>
      </c>
      <c r="L826" s="7">
        <f t="shared" si="73"/>
        <v>40249.908773148149</v>
      </c>
      <c r="M826" s="4" t="b">
        <v>0</v>
      </c>
      <c r="N826" s="4">
        <v>182</v>
      </c>
      <c r="O826" s="4" t="b">
        <v>1</v>
      </c>
      <c r="P826" s="4" t="s">
        <v>8265</v>
      </c>
      <c r="Q826" s="9">
        <f t="shared" si="74"/>
        <v>1.3438124999999999</v>
      </c>
      <c r="R826" s="10">
        <f t="shared" si="75"/>
        <v>11.813736263736264</v>
      </c>
      <c r="S826" s="4" t="str">
        <f t="shared" si="76"/>
        <v>film &amp; video</v>
      </c>
      <c r="T826" s="4" t="str">
        <f t="shared" si="77"/>
        <v>television</v>
      </c>
    </row>
    <row r="827" spans="1:20" ht="28.5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7">
        <f t="shared" si="72"/>
        <v>41210.973194444443</v>
      </c>
      <c r="L827" s="7">
        <f t="shared" si="73"/>
        <v>41185.973194444443</v>
      </c>
      <c r="M827" s="4" t="b">
        <v>0</v>
      </c>
      <c r="N827" s="4">
        <v>182</v>
      </c>
      <c r="O827" s="4" t="b">
        <v>1</v>
      </c>
      <c r="P827" s="4" t="s">
        <v>8265</v>
      </c>
      <c r="Q827" s="9">
        <f t="shared" si="74"/>
        <v>1.0043200000000001</v>
      </c>
      <c r="R827" s="10">
        <f t="shared" si="75"/>
        <v>68.978021978021971</v>
      </c>
      <c r="S827" s="4" t="str">
        <f t="shared" si="76"/>
        <v>film &amp; video</v>
      </c>
      <c r="T827" s="4" t="str">
        <f t="shared" si="77"/>
        <v>television</v>
      </c>
    </row>
    <row r="828" spans="1:20" ht="42.75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7">
        <f t="shared" si="72"/>
        <v>40993.663541666661</v>
      </c>
      <c r="L828" s="7">
        <f t="shared" si="73"/>
        <v>40972.705208333333</v>
      </c>
      <c r="M828" s="4" t="b">
        <v>0</v>
      </c>
      <c r="N828" s="4">
        <v>182</v>
      </c>
      <c r="O828" s="4" t="b">
        <v>1</v>
      </c>
      <c r="P828" s="4" t="s">
        <v>8265</v>
      </c>
      <c r="Q828" s="9">
        <f t="shared" si="74"/>
        <v>1.0145454545454546</v>
      </c>
      <c r="R828" s="10">
        <f t="shared" si="75"/>
        <v>30.659340659340661</v>
      </c>
      <c r="S828" s="4" t="str">
        <f t="shared" si="76"/>
        <v>film &amp; video</v>
      </c>
      <c r="T828" s="4" t="str">
        <f t="shared" si="77"/>
        <v>television</v>
      </c>
    </row>
    <row r="829" spans="1:20" ht="42.75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7">
        <f t="shared" si="72"/>
        <v>40953.492361111108</v>
      </c>
      <c r="L829" s="7">
        <f t="shared" si="73"/>
        <v>40927.140127314815</v>
      </c>
      <c r="M829" s="4" t="b">
        <v>0</v>
      </c>
      <c r="N829" s="4">
        <v>182</v>
      </c>
      <c r="O829" s="4" t="b">
        <v>1</v>
      </c>
      <c r="P829" s="4" t="s">
        <v>8265</v>
      </c>
      <c r="Q829" s="9">
        <f t="shared" si="74"/>
        <v>1.0333333333333334</v>
      </c>
      <c r="R829" s="10">
        <f t="shared" si="75"/>
        <v>1.7032967032967032</v>
      </c>
      <c r="S829" s="4" t="str">
        <f t="shared" si="76"/>
        <v>film &amp; video</v>
      </c>
      <c r="T829" s="4" t="str">
        <f t="shared" si="77"/>
        <v>television</v>
      </c>
    </row>
    <row r="830" spans="1:20" ht="42.75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7">
        <f t="shared" si="72"/>
        <v>41085.35</v>
      </c>
      <c r="L830" s="7">
        <f t="shared" si="73"/>
        <v>41072.717384259253</v>
      </c>
      <c r="M830" s="4" t="b">
        <v>0</v>
      </c>
      <c r="N830" s="4">
        <v>182</v>
      </c>
      <c r="O830" s="4" t="b">
        <v>1</v>
      </c>
      <c r="P830" s="4" t="s">
        <v>8265</v>
      </c>
      <c r="Q830" s="9">
        <f t="shared" si="74"/>
        <v>1.07</v>
      </c>
      <c r="R830" s="10">
        <f t="shared" si="75"/>
        <v>7.6428571428571432</v>
      </c>
      <c r="S830" s="4" t="str">
        <f t="shared" si="76"/>
        <v>film &amp; video</v>
      </c>
      <c r="T830" s="4" t="str">
        <f t="shared" si="77"/>
        <v>television</v>
      </c>
    </row>
    <row r="831" spans="1:20" ht="42.75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7">
        <f t="shared" si="72"/>
        <v>42564.468055555553</v>
      </c>
      <c r="L831" s="7">
        <f t="shared" si="73"/>
        <v>42504.468055555553</v>
      </c>
      <c r="M831" s="4" t="b">
        <v>0</v>
      </c>
      <c r="N831" s="4">
        <v>182</v>
      </c>
      <c r="O831" s="4" t="b">
        <v>1</v>
      </c>
      <c r="P831" s="4" t="s">
        <v>8265</v>
      </c>
      <c r="Q831" s="9">
        <f t="shared" si="74"/>
        <v>1.04</v>
      </c>
      <c r="R831" s="10">
        <f t="shared" si="75"/>
        <v>2.8571428571428572</v>
      </c>
      <c r="S831" s="4" t="str">
        <f t="shared" si="76"/>
        <v>film &amp; video</v>
      </c>
      <c r="T831" s="4" t="str">
        <f t="shared" si="77"/>
        <v>television</v>
      </c>
    </row>
    <row r="832" spans="1:20" ht="42.75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7">
        <f t="shared" si="72"/>
        <v>41355.15075231481</v>
      </c>
      <c r="L832" s="7">
        <f t="shared" si="73"/>
        <v>41325.192418981482</v>
      </c>
      <c r="M832" s="4" t="b">
        <v>0</v>
      </c>
      <c r="N832" s="4">
        <v>182</v>
      </c>
      <c r="O832" s="4" t="b">
        <v>1</v>
      </c>
      <c r="P832" s="4" t="s">
        <v>8265</v>
      </c>
      <c r="Q832" s="9">
        <f t="shared" si="74"/>
        <v>1.0783333333333334</v>
      </c>
      <c r="R832" s="10">
        <f t="shared" si="75"/>
        <v>10.664835164835164</v>
      </c>
      <c r="S832" s="4" t="str">
        <f t="shared" si="76"/>
        <v>film &amp; video</v>
      </c>
      <c r="T832" s="4" t="str">
        <f t="shared" si="77"/>
        <v>television</v>
      </c>
    </row>
    <row r="833" spans="1:20" ht="28.5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7">
        <f t="shared" si="72"/>
        <v>41026.313587962963</v>
      </c>
      <c r="L833" s="7">
        <f t="shared" si="73"/>
        <v>40996.313587962963</v>
      </c>
      <c r="M833" s="4" t="b">
        <v>0</v>
      </c>
      <c r="N833" s="4">
        <v>182</v>
      </c>
      <c r="O833" s="4" t="b">
        <v>1</v>
      </c>
      <c r="P833" s="4" t="s">
        <v>8265</v>
      </c>
      <c r="Q833" s="9">
        <f t="shared" si="74"/>
        <v>2.3333333333333335</v>
      </c>
      <c r="R833" s="10">
        <f t="shared" si="75"/>
        <v>19.23076923076923</v>
      </c>
      <c r="S833" s="4" t="str">
        <f t="shared" si="76"/>
        <v>film &amp; video</v>
      </c>
      <c r="T833" s="4" t="str">
        <f t="shared" si="77"/>
        <v>television</v>
      </c>
    </row>
    <row r="834" spans="1:20" ht="42.75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7">
        <f t="shared" si="72"/>
        <v>40929.009027777771</v>
      </c>
      <c r="L834" s="7">
        <f t="shared" si="73"/>
        <v>40869.341840277775</v>
      </c>
      <c r="M834" s="4" t="b">
        <v>0</v>
      </c>
      <c r="N834" s="4">
        <v>182</v>
      </c>
      <c r="O834" s="4" t="b">
        <v>1</v>
      </c>
      <c r="P834" s="4" t="s">
        <v>8265</v>
      </c>
      <c r="Q834" s="9">
        <f t="shared" si="74"/>
        <v>1.0060706666666666</v>
      </c>
      <c r="R834" s="10">
        <f t="shared" si="75"/>
        <v>82.917912087912086</v>
      </c>
      <c r="S834" s="4" t="str">
        <f t="shared" si="76"/>
        <v>film &amp; video</v>
      </c>
      <c r="T834" s="4" t="str">
        <f t="shared" si="77"/>
        <v>television</v>
      </c>
    </row>
    <row r="835" spans="1:20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7">
        <f t="shared" ref="K835:K898" si="78">(I835/86400)+25569+(-8/24)</f>
        <v>41748.544849537036</v>
      </c>
      <c r="L835" s="7">
        <f t="shared" ref="L835:L898" si="79">(J835/86400)+25569+(-8/24)</f>
        <v>41718.544849537036</v>
      </c>
      <c r="M835" s="4" t="b">
        <v>0</v>
      </c>
      <c r="N835" s="4">
        <v>182</v>
      </c>
      <c r="O835" s="4" t="b">
        <v>1</v>
      </c>
      <c r="P835" s="4" t="s">
        <v>8265</v>
      </c>
      <c r="Q835" s="9">
        <f t="shared" ref="Q835:Q898" si="80">E835/D835</f>
        <v>1.0166666666666666</v>
      </c>
      <c r="R835" s="10">
        <f t="shared" ref="R835:R898" si="81">IFERROR(E835/N835, "Zero Backers")</f>
        <v>33.516483516483518</v>
      </c>
      <c r="S835" s="4" t="str">
        <f t="shared" ref="S835:S898" si="82">LEFT(P835,FIND("/",P835)-1)</f>
        <v>film &amp; video</v>
      </c>
      <c r="T835" s="4" t="str">
        <f t="shared" ref="T835:T898" si="83">RIGHT(P835,LEN(P835)-FIND("/",P835))</f>
        <v>television</v>
      </c>
    </row>
    <row r="836" spans="1:20" ht="42.75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7">
        <f t="shared" si="78"/>
        <v>41455.832638888889</v>
      </c>
      <c r="L836" s="7">
        <f t="shared" si="79"/>
        <v>41422.489490740736</v>
      </c>
      <c r="M836" s="4" t="b">
        <v>0</v>
      </c>
      <c r="N836" s="4">
        <v>182</v>
      </c>
      <c r="O836" s="4" t="b">
        <v>1</v>
      </c>
      <c r="P836" s="4" t="s">
        <v>8265</v>
      </c>
      <c r="Q836" s="9">
        <f t="shared" si="80"/>
        <v>1.3101818181818181</v>
      </c>
      <c r="R836" s="10">
        <f t="shared" si="81"/>
        <v>39.593406593406591</v>
      </c>
      <c r="S836" s="4" t="str">
        <f t="shared" si="82"/>
        <v>film &amp; video</v>
      </c>
      <c r="T836" s="4" t="str">
        <f t="shared" si="83"/>
        <v>television</v>
      </c>
    </row>
    <row r="837" spans="1:20" ht="42.75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7">
        <f t="shared" si="78"/>
        <v>41047.791666666664</v>
      </c>
      <c r="L837" s="7">
        <f t="shared" si="79"/>
        <v>41005.124513888884</v>
      </c>
      <c r="M837" s="4" t="b">
        <v>0</v>
      </c>
      <c r="N837" s="4">
        <v>182</v>
      </c>
      <c r="O837" s="4" t="b">
        <v>1</v>
      </c>
      <c r="P837" s="4" t="s">
        <v>8265</v>
      </c>
      <c r="Q837" s="9">
        <f t="shared" si="80"/>
        <v>1.1725000000000001</v>
      </c>
      <c r="R837" s="10">
        <f t="shared" si="81"/>
        <v>12.884615384615385</v>
      </c>
      <c r="S837" s="4" t="str">
        <f t="shared" si="82"/>
        <v>film &amp; video</v>
      </c>
      <c r="T837" s="4" t="str">
        <f t="shared" si="83"/>
        <v>television</v>
      </c>
    </row>
    <row r="838" spans="1:20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7">
        <f t="shared" si="78"/>
        <v>41553.723587962959</v>
      </c>
      <c r="L838" s="7">
        <f t="shared" si="79"/>
        <v>41523.723587962959</v>
      </c>
      <c r="M838" s="4" t="b">
        <v>0</v>
      </c>
      <c r="N838" s="4">
        <v>182</v>
      </c>
      <c r="O838" s="4" t="b">
        <v>1</v>
      </c>
      <c r="P838" s="4" t="s">
        <v>8265</v>
      </c>
      <c r="Q838" s="9">
        <f t="shared" si="80"/>
        <v>1.009304</v>
      </c>
      <c r="R838" s="10">
        <f t="shared" si="81"/>
        <v>27.728131868131872</v>
      </c>
      <c r="S838" s="4" t="str">
        <f t="shared" si="82"/>
        <v>film &amp; video</v>
      </c>
      <c r="T838" s="4" t="str">
        <f t="shared" si="83"/>
        <v>television</v>
      </c>
    </row>
    <row r="839" spans="1:20" ht="28.5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7">
        <f t="shared" si="78"/>
        <v>41760.66506944444</v>
      </c>
      <c r="L839" s="7">
        <f t="shared" si="79"/>
        <v>41730.66506944444</v>
      </c>
      <c r="M839" s="4" t="b">
        <v>0</v>
      </c>
      <c r="N839" s="4">
        <v>182</v>
      </c>
      <c r="O839" s="4" t="b">
        <v>1</v>
      </c>
      <c r="P839" s="4" t="s">
        <v>8265</v>
      </c>
      <c r="Q839" s="9">
        <f t="shared" si="80"/>
        <v>1.218</v>
      </c>
      <c r="R839" s="10">
        <f t="shared" si="81"/>
        <v>16.73076923076923</v>
      </c>
      <c r="S839" s="4" t="str">
        <f t="shared" si="82"/>
        <v>film &amp; video</v>
      </c>
      <c r="T839" s="4" t="str">
        <f t="shared" si="83"/>
        <v>television</v>
      </c>
    </row>
    <row r="840" spans="1:20" ht="42.75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7">
        <f t="shared" si="78"/>
        <v>40925.564641203702</v>
      </c>
      <c r="L840" s="7">
        <f t="shared" si="79"/>
        <v>40895.564641203702</v>
      </c>
      <c r="M840" s="4" t="b">
        <v>0</v>
      </c>
      <c r="N840" s="4">
        <v>182</v>
      </c>
      <c r="O840" s="4" t="b">
        <v>1</v>
      </c>
      <c r="P840" s="4" t="s">
        <v>8265</v>
      </c>
      <c r="Q840" s="9">
        <f t="shared" si="80"/>
        <v>1.454</v>
      </c>
      <c r="R840" s="10">
        <f t="shared" si="81"/>
        <v>15.978021978021978</v>
      </c>
      <c r="S840" s="4" t="str">
        <f t="shared" si="82"/>
        <v>film &amp; video</v>
      </c>
      <c r="T840" s="4" t="str">
        <f t="shared" si="83"/>
        <v>television</v>
      </c>
    </row>
    <row r="841" spans="1:20" ht="42.75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7">
        <f t="shared" si="78"/>
        <v>41174.430046296293</v>
      </c>
      <c r="L841" s="7">
        <f t="shared" si="79"/>
        <v>41144.430046296293</v>
      </c>
      <c r="M841" s="4" t="b">
        <v>0</v>
      </c>
      <c r="N841" s="4">
        <v>182</v>
      </c>
      <c r="O841" s="4" t="b">
        <v>1</v>
      </c>
      <c r="P841" s="4" t="s">
        <v>8265</v>
      </c>
      <c r="Q841" s="9">
        <f t="shared" si="80"/>
        <v>1.166166</v>
      </c>
      <c r="R841" s="10">
        <f t="shared" si="81"/>
        <v>32.037527472527472</v>
      </c>
      <c r="S841" s="4" t="str">
        <f t="shared" si="82"/>
        <v>film &amp; video</v>
      </c>
      <c r="T841" s="4" t="str">
        <f t="shared" si="83"/>
        <v>television</v>
      </c>
    </row>
    <row r="842" spans="1:20" ht="42.75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7">
        <f t="shared" si="78"/>
        <v>42636.893368055556</v>
      </c>
      <c r="L842" s="7">
        <f t="shared" si="79"/>
        <v>42606.893368055556</v>
      </c>
      <c r="M842" s="4" t="b">
        <v>0</v>
      </c>
      <c r="N842" s="4">
        <v>182</v>
      </c>
      <c r="O842" s="4" t="b">
        <v>1</v>
      </c>
      <c r="P842" s="4" t="s">
        <v>8265</v>
      </c>
      <c r="Q842" s="9">
        <f t="shared" si="80"/>
        <v>1.2041660000000001</v>
      </c>
      <c r="R842" s="10">
        <f t="shared" si="81"/>
        <v>66.162967032967032</v>
      </c>
      <c r="S842" s="4" t="str">
        <f t="shared" si="82"/>
        <v>film &amp; video</v>
      </c>
      <c r="T842" s="4" t="str">
        <f t="shared" si="83"/>
        <v>television</v>
      </c>
    </row>
    <row r="843" spans="1:20" ht="42.75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7">
        <f t="shared" si="78"/>
        <v>41953.547025462962</v>
      </c>
      <c r="L843" s="7">
        <f t="shared" si="79"/>
        <v>41923.505358796298</v>
      </c>
      <c r="M843" s="4" t="b">
        <v>0</v>
      </c>
      <c r="N843" s="4">
        <v>182</v>
      </c>
      <c r="O843" s="4" t="b">
        <v>1</v>
      </c>
      <c r="P843" s="4" t="s">
        <v>8265</v>
      </c>
      <c r="Q843" s="9">
        <f t="shared" si="80"/>
        <v>1.0132000000000001</v>
      </c>
      <c r="R843" s="10">
        <f t="shared" si="81"/>
        <v>27.835164835164836</v>
      </c>
      <c r="S843" s="4" t="str">
        <f t="shared" si="82"/>
        <v>film &amp; video</v>
      </c>
      <c r="T843" s="4" t="str">
        <f t="shared" si="83"/>
        <v>television</v>
      </c>
    </row>
    <row r="844" spans="1:20" ht="42.75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7">
        <f t="shared" si="78"/>
        <v>41560.832638888889</v>
      </c>
      <c r="L844" s="7">
        <f t="shared" si="79"/>
        <v>41526.259062499994</v>
      </c>
      <c r="M844" s="4" t="b">
        <v>0</v>
      </c>
      <c r="N844" s="4">
        <v>182</v>
      </c>
      <c r="O844" s="4" t="b">
        <v>1</v>
      </c>
      <c r="P844" s="4" t="s">
        <v>8265</v>
      </c>
      <c r="Q844" s="9">
        <f t="shared" si="80"/>
        <v>1.0431999999999999</v>
      </c>
      <c r="R844" s="10">
        <f t="shared" si="81"/>
        <v>14.32967032967033</v>
      </c>
      <c r="S844" s="4" t="str">
        <f t="shared" si="82"/>
        <v>film &amp; video</v>
      </c>
      <c r="T844" s="4" t="str">
        <f t="shared" si="83"/>
        <v>television</v>
      </c>
    </row>
    <row r="845" spans="1:20" ht="42.75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7">
        <f t="shared" si="78"/>
        <v>42711.999999999993</v>
      </c>
      <c r="L845" s="7">
        <f t="shared" si="79"/>
        <v>42694.924537037034</v>
      </c>
      <c r="M845" s="4" t="b">
        <v>0</v>
      </c>
      <c r="N845" s="4">
        <v>182</v>
      </c>
      <c r="O845" s="4" t="b">
        <v>1</v>
      </c>
      <c r="P845" s="4" t="s">
        <v>8265</v>
      </c>
      <c r="Q845" s="9">
        <f t="shared" si="80"/>
        <v>2.6713333333333331</v>
      </c>
      <c r="R845" s="10">
        <f t="shared" si="81"/>
        <v>44.032967032967036</v>
      </c>
      <c r="S845" s="4" t="str">
        <f t="shared" si="82"/>
        <v>film &amp; video</v>
      </c>
      <c r="T845" s="4" t="str">
        <f t="shared" si="83"/>
        <v>television</v>
      </c>
    </row>
    <row r="846" spans="1:20" ht="42.75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7">
        <f t="shared" si="78"/>
        <v>41943.874305555553</v>
      </c>
      <c r="L846" s="7">
        <f t="shared" si="79"/>
        <v>41905.351296296292</v>
      </c>
      <c r="M846" s="4" t="b">
        <v>0</v>
      </c>
      <c r="N846" s="4">
        <v>182</v>
      </c>
      <c r="O846" s="4" t="b">
        <v>1</v>
      </c>
      <c r="P846" s="4" t="s">
        <v>8265</v>
      </c>
      <c r="Q846" s="9">
        <f t="shared" si="80"/>
        <v>1.9413333333333334</v>
      </c>
      <c r="R846" s="10">
        <f t="shared" si="81"/>
        <v>32</v>
      </c>
      <c r="S846" s="4" t="str">
        <f t="shared" si="82"/>
        <v>film &amp; video</v>
      </c>
      <c r="T846" s="4" t="str">
        <f t="shared" si="83"/>
        <v>television</v>
      </c>
    </row>
    <row r="847" spans="1:20" ht="42.75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7">
        <f t="shared" si="78"/>
        <v>42617.832638888889</v>
      </c>
      <c r="L847" s="7">
        <f t="shared" si="79"/>
        <v>42577.872638888883</v>
      </c>
      <c r="M847" s="4" t="b">
        <v>0</v>
      </c>
      <c r="N847" s="4">
        <v>182</v>
      </c>
      <c r="O847" s="4" t="b">
        <v>1</v>
      </c>
      <c r="P847" s="4" t="s">
        <v>8265</v>
      </c>
      <c r="Q847" s="9">
        <f t="shared" si="80"/>
        <v>1.203802</v>
      </c>
      <c r="R847" s="10">
        <f t="shared" si="81"/>
        <v>33.071483516483518</v>
      </c>
      <c r="S847" s="4" t="str">
        <f t="shared" si="82"/>
        <v>film &amp; video</v>
      </c>
      <c r="T847" s="4" t="str">
        <f t="shared" si="83"/>
        <v>television</v>
      </c>
    </row>
    <row r="848" spans="1:20" ht="42.75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7">
        <f t="shared" si="78"/>
        <v>41708.25</v>
      </c>
      <c r="L848" s="7">
        <f t="shared" si="79"/>
        <v>41694.058506944442</v>
      </c>
      <c r="M848" s="4" t="b">
        <v>0</v>
      </c>
      <c r="N848" s="4">
        <v>182</v>
      </c>
      <c r="O848" s="4" t="b">
        <v>1</v>
      </c>
      <c r="P848" s="4" t="s">
        <v>8265</v>
      </c>
      <c r="Q848" s="9">
        <f t="shared" si="80"/>
        <v>1.2200090909090908</v>
      </c>
      <c r="R848" s="10">
        <f t="shared" si="81"/>
        <v>7.373681318681319</v>
      </c>
      <c r="S848" s="4" t="str">
        <f t="shared" si="82"/>
        <v>film &amp; video</v>
      </c>
      <c r="T848" s="4" t="str">
        <f t="shared" si="83"/>
        <v>television</v>
      </c>
    </row>
    <row r="849" spans="1:20" ht="28.5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7">
        <f t="shared" si="78"/>
        <v>42195.464999999997</v>
      </c>
      <c r="L849" s="7">
        <f t="shared" si="79"/>
        <v>42165.464999999997</v>
      </c>
      <c r="M849" s="4" t="b">
        <v>0</v>
      </c>
      <c r="N849" s="4">
        <v>182</v>
      </c>
      <c r="O849" s="4" t="b">
        <v>1</v>
      </c>
      <c r="P849" s="4" t="s">
        <v>8265</v>
      </c>
      <c r="Q849" s="9">
        <f t="shared" si="80"/>
        <v>1</v>
      </c>
      <c r="R849" s="10">
        <f t="shared" si="81"/>
        <v>5.4945054945054944E-2</v>
      </c>
      <c r="S849" s="4" t="str">
        <f t="shared" si="82"/>
        <v>film &amp; video</v>
      </c>
      <c r="T849" s="4" t="str">
        <f t="shared" si="83"/>
        <v>television</v>
      </c>
    </row>
    <row r="850" spans="1:20" ht="42.75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7">
        <f t="shared" si="78"/>
        <v>42108.458715277775</v>
      </c>
      <c r="L850" s="7">
        <f t="shared" si="79"/>
        <v>42078.458715277775</v>
      </c>
      <c r="M850" s="4" t="b">
        <v>0</v>
      </c>
      <c r="N850" s="4">
        <v>182</v>
      </c>
      <c r="O850" s="4" t="b">
        <v>1</v>
      </c>
      <c r="P850" s="4" t="s">
        <v>8265</v>
      </c>
      <c r="Q850" s="9">
        <f t="shared" si="80"/>
        <v>1</v>
      </c>
      <c r="R850" s="10">
        <f t="shared" si="81"/>
        <v>1.6483516483516483</v>
      </c>
      <c r="S850" s="4" t="str">
        <f t="shared" si="82"/>
        <v>film &amp; video</v>
      </c>
      <c r="T850" s="4" t="str">
        <f t="shared" si="83"/>
        <v>television</v>
      </c>
    </row>
    <row r="851" spans="1:20" ht="57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7">
        <f t="shared" si="78"/>
        <v>42078.773888888885</v>
      </c>
      <c r="L851" s="7">
        <f t="shared" si="79"/>
        <v>42050.81555555555</v>
      </c>
      <c r="M851" s="4" t="b">
        <v>0</v>
      </c>
      <c r="N851" s="4">
        <v>182</v>
      </c>
      <c r="O851" s="4" t="b">
        <v>1</v>
      </c>
      <c r="P851" s="4" t="s">
        <v>8265</v>
      </c>
      <c r="Q851" s="9">
        <f t="shared" si="80"/>
        <v>1.1990000000000001</v>
      </c>
      <c r="R851" s="10">
        <f t="shared" si="81"/>
        <v>26.35164835164835</v>
      </c>
      <c r="S851" s="4" t="str">
        <f t="shared" si="82"/>
        <v>film &amp; video</v>
      </c>
      <c r="T851" s="4" t="str">
        <f t="shared" si="83"/>
        <v>television</v>
      </c>
    </row>
    <row r="852" spans="1:20" ht="42.75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7">
        <f t="shared" si="78"/>
        <v>42484.874305555553</v>
      </c>
      <c r="L852" s="7">
        <f t="shared" si="79"/>
        <v>42452.494409722225</v>
      </c>
      <c r="M852" s="4" t="b">
        <v>0</v>
      </c>
      <c r="N852" s="4">
        <v>182</v>
      </c>
      <c r="O852" s="4" t="b">
        <v>1</v>
      </c>
      <c r="P852" s="4" t="s">
        <v>8265</v>
      </c>
      <c r="Q852" s="9">
        <f t="shared" si="80"/>
        <v>1.55175</v>
      </c>
      <c r="R852" s="10">
        <f t="shared" si="81"/>
        <v>34.104395604395606</v>
      </c>
      <c r="S852" s="4" t="str">
        <f t="shared" si="82"/>
        <v>film &amp; video</v>
      </c>
      <c r="T852" s="4" t="str">
        <f t="shared" si="83"/>
        <v>television</v>
      </c>
    </row>
    <row r="853" spans="1:20" ht="42.75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7">
        <f t="shared" si="78"/>
        <v>42582.489583333336</v>
      </c>
      <c r="L853" s="7">
        <f t="shared" si="79"/>
        <v>42522.546909722216</v>
      </c>
      <c r="M853" s="4" t="b">
        <v>0</v>
      </c>
      <c r="N853" s="4">
        <v>182</v>
      </c>
      <c r="O853" s="4" t="b">
        <v>1</v>
      </c>
      <c r="P853" s="4" t="s">
        <v>8265</v>
      </c>
      <c r="Q853" s="9">
        <f t="shared" si="80"/>
        <v>1.3045</v>
      </c>
      <c r="R853" s="10">
        <f t="shared" si="81"/>
        <v>14.335164835164836</v>
      </c>
      <c r="S853" s="4" t="str">
        <f t="shared" si="82"/>
        <v>film &amp; video</v>
      </c>
      <c r="T853" s="4" t="str">
        <f t="shared" si="83"/>
        <v>television</v>
      </c>
    </row>
    <row r="854" spans="1:20" ht="28.5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7">
        <f t="shared" si="78"/>
        <v>42667.541666666664</v>
      </c>
      <c r="L854" s="7">
        <f t="shared" si="79"/>
        <v>42656.47216435185</v>
      </c>
      <c r="M854" s="4" t="b">
        <v>0</v>
      </c>
      <c r="N854" s="4">
        <v>182</v>
      </c>
      <c r="O854" s="4" t="b">
        <v>1</v>
      </c>
      <c r="P854" s="4" t="s">
        <v>8265</v>
      </c>
      <c r="Q854" s="9">
        <f t="shared" si="80"/>
        <v>1.0497142857142858</v>
      </c>
      <c r="R854" s="10">
        <f t="shared" si="81"/>
        <v>20.186813186813186</v>
      </c>
      <c r="S854" s="4" t="str">
        <f t="shared" si="82"/>
        <v>film &amp; video</v>
      </c>
      <c r="T854" s="4" t="str">
        <f t="shared" si="83"/>
        <v>television</v>
      </c>
    </row>
    <row r="855" spans="1:20" ht="42.75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7">
        <f t="shared" si="78"/>
        <v>42051.49894675926</v>
      </c>
      <c r="L855" s="7">
        <f t="shared" si="79"/>
        <v>42021.49894675926</v>
      </c>
      <c r="M855" s="4" t="b">
        <v>0</v>
      </c>
      <c r="N855" s="4">
        <v>182</v>
      </c>
      <c r="O855" s="4" t="b">
        <v>1</v>
      </c>
      <c r="P855" s="4" t="s">
        <v>8265</v>
      </c>
      <c r="Q855" s="9">
        <f t="shared" si="80"/>
        <v>1</v>
      </c>
      <c r="R855" s="10">
        <f t="shared" si="81"/>
        <v>1.6483516483516483</v>
      </c>
      <c r="S855" s="4" t="str">
        <f t="shared" si="82"/>
        <v>film &amp; video</v>
      </c>
      <c r="T855" s="4" t="str">
        <f t="shared" si="83"/>
        <v>television</v>
      </c>
    </row>
    <row r="856" spans="1:20" ht="42.75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7">
        <f t="shared" si="78"/>
        <v>42731.879004629627</v>
      </c>
      <c r="L856" s="7">
        <f t="shared" si="79"/>
        <v>42701.879004629627</v>
      </c>
      <c r="M856" s="4" t="b">
        <v>0</v>
      </c>
      <c r="N856" s="4">
        <v>182</v>
      </c>
      <c r="O856" s="4" t="b">
        <v>1</v>
      </c>
      <c r="P856" s="4" t="s">
        <v>8265</v>
      </c>
      <c r="Q856" s="9">
        <f t="shared" si="80"/>
        <v>1.1822050359712231</v>
      </c>
      <c r="R856" s="10">
        <f t="shared" si="81"/>
        <v>180.57857142857145</v>
      </c>
      <c r="S856" s="4" t="str">
        <f t="shared" si="82"/>
        <v>film &amp; video</v>
      </c>
      <c r="T856" s="4" t="str">
        <f t="shared" si="83"/>
        <v>television</v>
      </c>
    </row>
    <row r="857" spans="1:20" ht="28.5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7">
        <f t="shared" si="78"/>
        <v>42574.791863425919</v>
      </c>
      <c r="L857" s="7">
        <f t="shared" si="79"/>
        <v>42544.791863425919</v>
      </c>
      <c r="M857" s="4" t="b">
        <v>0</v>
      </c>
      <c r="N857" s="4">
        <v>182</v>
      </c>
      <c r="O857" s="4" t="b">
        <v>1</v>
      </c>
      <c r="P857" s="4" t="s">
        <v>8265</v>
      </c>
      <c r="Q857" s="9">
        <f t="shared" si="80"/>
        <v>1.0344827586206897</v>
      </c>
      <c r="R857" s="10">
        <f t="shared" si="81"/>
        <v>8.2417582417582409</v>
      </c>
      <c r="S857" s="4" t="str">
        <f t="shared" si="82"/>
        <v>film &amp; video</v>
      </c>
      <c r="T857" s="4" t="str">
        <f t="shared" si="83"/>
        <v>television</v>
      </c>
    </row>
    <row r="858" spans="1:20" ht="42.75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7">
        <f t="shared" si="78"/>
        <v>42668.458333333336</v>
      </c>
      <c r="L858" s="7">
        <f t="shared" si="79"/>
        <v>42608.978657407402</v>
      </c>
      <c r="M858" s="4" t="b">
        <v>0</v>
      </c>
      <c r="N858" s="4">
        <v>182</v>
      </c>
      <c r="O858" s="4" t="b">
        <v>1</v>
      </c>
      <c r="P858" s="4" t="s">
        <v>8265</v>
      </c>
      <c r="Q858" s="9">
        <f t="shared" si="80"/>
        <v>2.1800000000000002</v>
      </c>
      <c r="R858" s="10">
        <f t="shared" si="81"/>
        <v>2.9945054945054945</v>
      </c>
      <c r="S858" s="4" t="str">
        <f t="shared" si="82"/>
        <v>film &amp; video</v>
      </c>
      <c r="T858" s="4" t="str">
        <f t="shared" si="83"/>
        <v>television</v>
      </c>
    </row>
    <row r="859" spans="1:20" ht="28.5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7">
        <f t="shared" si="78"/>
        <v>42333.289710648147</v>
      </c>
      <c r="L859" s="7">
        <f t="shared" si="79"/>
        <v>42291.248043981475</v>
      </c>
      <c r="M859" s="4" t="b">
        <v>0</v>
      </c>
      <c r="N859" s="4">
        <v>182</v>
      </c>
      <c r="O859" s="4" t="b">
        <v>1</v>
      </c>
      <c r="P859" s="4" t="s">
        <v>8265</v>
      </c>
      <c r="Q859" s="9">
        <f t="shared" si="80"/>
        <v>1</v>
      </c>
      <c r="R859" s="10">
        <f t="shared" si="81"/>
        <v>6.5934065934065931</v>
      </c>
      <c r="S859" s="4" t="str">
        <f t="shared" si="82"/>
        <v>film &amp; video</v>
      </c>
      <c r="T859" s="4" t="str">
        <f t="shared" si="83"/>
        <v>television</v>
      </c>
    </row>
    <row r="860" spans="1:20" ht="42.75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7">
        <f t="shared" si="78"/>
        <v>42109.624305555553</v>
      </c>
      <c r="L860" s="7">
        <f t="shared" si="79"/>
        <v>42079.412245370368</v>
      </c>
      <c r="M860" s="4" t="b">
        <v>0</v>
      </c>
      <c r="N860" s="4">
        <v>182</v>
      </c>
      <c r="O860" s="4" t="b">
        <v>1</v>
      </c>
      <c r="P860" s="4" t="s">
        <v>8265</v>
      </c>
      <c r="Q860" s="9">
        <f t="shared" si="80"/>
        <v>1.4400583333333332</v>
      </c>
      <c r="R860" s="10">
        <f t="shared" si="81"/>
        <v>9.4948901098901093</v>
      </c>
      <c r="S860" s="4" t="str">
        <f t="shared" si="82"/>
        <v>film &amp; video</v>
      </c>
      <c r="T860" s="4" t="str">
        <f t="shared" si="83"/>
        <v>television</v>
      </c>
    </row>
    <row r="861" spans="1:20" ht="42.75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7">
        <f t="shared" si="78"/>
        <v>42158.666666666664</v>
      </c>
      <c r="L861" s="7">
        <f t="shared" si="79"/>
        <v>42128.486898148149</v>
      </c>
      <c r="M861" s="4" t="b">
        <v>0</v>
      </c>
      <c r="N861" s="4">
        <v>182</v>
      </c>
      <c r="O861" s="4" t="b">
        <v>1</v>
      </c>
      <c r="P861" s="4" t="s">
        <v>8265</v>
      </c>
      <c r="Q861" s="9">
        <f t="shared" si="80"/>
        <v>1.0467500000000001</v>
      </c>
      <c r="R861" s="10">
        <f t="shared" si="81"/>
        <v>23.005494505494507</v>
      </c>
      <c r="S861" s="4" t="str">
        <f t="shared" si="82"/>
        <v>film &amp; video</v>
      </c>
      <c r="T861" s="4" t="str">
        <f t="shared" si="83"/>
        <v>television</v>
      </c>
    </row>
    <row r="862" spans="1:20" ht="42.75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7">
        <f t="shared" si="78"/>
        <v>41600.191122685181</v>
      </c>
      <c r="L862" s="7">
        <f t="shared" si="79"/>
        <v>41570.149456018517</v>
      </c>
      <c r="M862" s="4" t="b">
        <v>0</v>
      </c>
      <c r="N862" s="4">
        <v>182</v>
      </c>
      <c r="O862" s="4" t="b">
        <v>1</v>
      </c>
      <c r="P862" s="4" t="s">
        <v>8265</v>
      </c>
      <c r="Q862" s="9">
        <f t="shared" si="80"/>
        <v>0.18142857142857144</v>
      </c>
      <c r="R862" s="10">
        <f t="shared" si="81"/>
        <v>13.956043956043956</v>
      </c>
      <c r="S862" s="4" t="str">
        <f t="shared" si="82"/>
        <v>film &amp; video</v>
      </c>
      <c r="T862" s="4" t="str">
        <f t="shared" si="83"/>
        <v>television</v>
      </c>
    </row>
    <row r="863" spans="1:20" ht="42.75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7">
        <f t="shared" si="78"/>
        <v>42629.631990740738</v>
      </c>
      <c r="L863" s="7">
        <f t="shared" si="79"/>
        <v>42599.631990740738</v>
      </c>
      <c r="M863" s="4" t="b">
        <v>0</v>
      </c>
      <c r="N863" s="4">
        <v>182</v>
      </c>
      <c r="O863" s="4" t="b">
        <v>1</v>
      </c>
      <c r="P863" s="4" t="s">
        <v>8265</v>
      </c>
      <c r="Q863" s="9">
        <f t="shared" si="80"/>
        <v>2.2444444444444444E-2</v>
      </c>
      <c r="R863" s="10">
        <f t="shared" si="81"/>
        <v>0.55494505494505497</v>
      </c>
      <c r="S863" s="4" t="str">
        <f t="shared" si="82"/>
        <v>film &amp; video</v>
      </c>
      <c r="T863" s="4" t="str">
        <f t="shared" si="83"/>
        <v>television</v>
      </c>
    </row>
    <row r="864" spans="1:20" ht="42.75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7">
        <f t="shared" si="78"/>
        <v>41589.263287037036</v>
      </c>
      <c r="L864" s="7">
        <f t="shared" si="79"/>
        <v>41559.221620370365</v>
      </c>
      <c r="M864" s="4" t="b">
        <v>0</v>
      </c>
      <c r="N864" s="4">
        <v>182</v>
      </c>
      <c r="O864" s="4" t="b">
        <v>1</v>
      </c>
      <c r="P864" s="4" t="s">
        <v>8265</v>
      </c>
      <c r="Q864" s="9">
        <f t="shared" si="80"/>
        <v>3.3999999999999998E-3</v>
      </c>
      <c r="R864" s="10">
        <f t="shared" si="81"/>
        <v>0.93406593406593408</v>
      </c>
      <c r="S864" s="4" t="str">
        <f t="shared" si="82"/>
        <v>film &amp; video</v>
      </c>
      <c r="T864" s="4" t="str">
        <f t="shared" si="83"/>
        <v>television</v>
      </c>
    </row>
    <row r="865" spans="1:20" ht="42.75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7">
        <f t="shared" si="78"/>
        <v>40950.784328703703</v>
      </c>
      <c r="L865" s="7">
        <f t="shared" si="79"/>
        <v>40920.784328703703</v>
      </c>
      <c r="M865" s="4" t="b">
        <v>0</v>
      </c>
      <c r="N865" s="4">
        <v>182</v>
      </c>
      <c r="O865" s="4" t="b">
        <v>1</v>
      </c>
      <c r="P865" s="4" t="s">
        <v>8265</v>
      </c>
      <c r="Q865" s="9">
        <f t="shared" si="80"/>
        <v>4.4999999999999998E-2</v>
      </c>
      <c r="R865" s="10">
        <f t="shared" si="81"/>
        <v>0.49450549450549453</v>
      </c>
      <c r="S865" s="4" t="str">
        <f t="shared" si="82"/>
        <v>film &amp; video</v>
      </c>
      <c r="T865" s="4" t="str">
        <f t="shared" si="83"/>
        <v>television</v>
      </c>
    </row>
    <row r="866" spans="1:20" ht="42.75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7">
        <f t="shared" si="78"/>
        <v>41563.082638888889</v>
      </c>
      <c r="L866" s="7">
        <f t="shared" si="79"/>
        <v>41540.773587962962</v>
      </c>
      <c r="M866" s="4" t="b">
        <v>0</v>
      </c>
      <c r="N866" s="4">
        <v>182</v>
      </c>
      <c r="O866" s="4" t="b">
        <v>1</v>
      </c>
      <c r="P866" s="4" t="s">
        <v>8265</v>
      </c>
      <c r="Q866" s="9">
        <f t="shared" si="80"/>
        <v>0.41538461538461541</v>
      </c>
      <c r="R866" s="10">
        <f t="shared" si="81"/>
        <v>14.835164835164836</v>
      </c>
      <c r="S866" s="4" t="str">
        <f t="shared" si="82"/>
        <v>film &amp; video</v>
      </c>
      <c r="T866" s="4" t="str">
        <f t="shared" si="83"/>
        <v>television</v>
      </c>
    </row>
    <row r="867" spans="1:20" ht="42.75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7">
        <f t="shared" si="78"/>
        <v>41290.439780092587</v>
      </c>
      <c r="L867" s="7">
        <f t="shared" si="79"/>
        <v>41230.439780092587</v>
      </c>
      <c r="M867" s="4" t="b">
        <v>0</v>
      </c>
      <c r="N867" s="4">
        <v>182</v>
      </c>
      <c r="O867" s="4" t="b">
        <v>1</v>
      </c>
      <c r="P867" s="4" t="s">
        <v>8265</v>
      </c>
      <c r="Q867" s="9">
        <f t="shared" si="80"/>
        <v>2.0454545454545454E-2</v>
      </c>
      <c r="R867" s="10">
        <f t="shared" si="81"/>
        <v>0.24725274725274726</v>
      </c>
      <c r="S867" s="4" t="str">
        <f t="shared" si="82"/>
        <v>film &amp; video</v>
      </c>
      <c r="T867" s="4" t="str">
        <f t="shared" si="83"/>
        <v>television</v>
      </c>
    </row>
    <row r="868" spans="1:20" ht="42.75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7">
        <f t="shared" si="78"/>
        <v>42063.298611111109</v>
      </c>
      <c r="L868" s="7">
        <f t="shared" si="79"/>
        <v>42025.304606481477</v>
      </c>
      <c r="M868" s="4" t="b">
        <v>0</v>
      </c>
      <c r="N868" s="4">
        <v>182</v>
      </c>
      <c r="O868" s="4" t="b">
        <v>1</v>
      </c>
      <c r="P868" s="4" t="s">
        <v>8265</v>
      </c>
      <c r="Q868" s="9">
        <f t="shared" si="80"/>
        <v>0.18285714285714286</v>
      </c>
      <c r="R868" s="10">
        <f t="shared" si="81"/>
        <v>3.5164835164835164</v>
      </c>
      <c r="S868" s="4" t="str">
        <f t="shared" si="82"/>
        <v>film &amp; video</v>
      </c>
      <c r="T868" s="4" t="str">
        <f t="shared" si="83"/>
        <v>television</v>
      </c>
    </row>
    <row r="869" spans="1:20" ht="42.75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7">
        <f t="shared" si="78"/>
        <v>40147.874305555553</v>
      </c>
      <c r="L869" s="7">
        <f t="shared" si="79"/>
        <v>40087.772060185183</v>
      </c>
      <c r="M869" s="4" t="b">
        <v>0</v>
      </c>
      <c r="N869" s="4">
        <v>182</v>
      </c>
      <c r="O869" s="4" t="b">
        <v>1</v>
      </c>
      <c r="P869" s="4" t="s">
        <v>8265</v>
      </c>
      <c r="Q869" s="9">
        <f t="shared" si="80"/>
        <v>0.2402</v>
      </c>
      <c r="R869" s="10">
        <f t="shared" si="81"/>
        <v>6.5989010989010985</v>
      </c>
      <c r="S869" s="4" t="str">
        <f t="shared" si="82"/>
        <v>film &amp; video</v>
      </c>
      <c r="T869" s="4" t="str">
        <f t="shared" si="83"/>
        <v>television</v>
      </c>
    </row>
    <row r="870" spans="1:20" ht="57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7">
        <f t="shared" si="78"/>
        <v>41645.694421296292</v>
      </c>
      <c r="L870" s="7">
        <f t="shared" si="79"/>
        <v>41615.694421296292</v>
      </c>
      <c r="M870" s="4" t="b">
        <v>0</v>
      </c>
      <c r="N870" s="4">
        <v>182</v>
      </c>
      <c r="O870" s="4" t="b">
        <v>1</v>
      </c>
      <c r="P870" s="4" t="s">
        <v>8265</v>
      </c>
      <c r="Q870" s="9">
        <f t="shared" si="80"/>
        <v>1.1111111111111111E-3</v>
      </c>
      <c r="R870" s="10">
        <f t="shared" si="81"/>
        <v>0.27472527472527475</v>
      </c>
      <c r="S870" s="4" t="str">
        <f t="shared" si="82"/>
        <v>film &amp; video</v>
      </c>
      <c r="T870" s="4" t="str">
        <f t="shared" si="83"/>
        <v>television</v>
      </c>
    </row>
    <row r="871" spans="1:20" ht="57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7">
        <f t="shared" si="78"/>
        <v>41372.470567129625</v>
      </c>
      <c r="L871" s="7">
        <f t="shared" si="79"/>
        <v>41342.512233796289</v>
      </c>
      <c r="M871" s="4" t="b">
        <v>0</v>
      </c>
      <c r="N871" s="4">
        <v>182</v>
      </c>
      <c r="O871" s="4" t="b">
        <v>1</v>
      </c>
      <c r="P871" s="4" t="s">
        <v>8265</v>
      </c>
      <c r="Q871" s="9">
        <f t="shared" si="80"/>
        <v>0.11818181818181818</v>
      </c>
      <c r="R871" s="10">
        <f t="shared" si="81"/>
        <v>5.7142857142857144</v>
      </c>
      <c r="S871" s="4" t="str">
        <f t="shared" si="82"/>
        <v>film &amp; video</v>
      </c>
      <c r="T871" s="4" t="str">
        <f t="shared" si="83"/>
        <v>television</v>
      </c>
    </row>
    <row r="872" spans="1:20" ht="42.75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7">
        <f t="shared" si="78"/>
        <v>41517.688923611109</v>
      </c>
      <c r="L872" s="7">
        <f t="shared" si="79"/>
        <v>41487.688923611109</v>
      </c>
      <c r="M872" s="4" t="b">
        <v>0</v>
      </c>
      <c r="N872" s="4">
        <v>182</v>
      </c>
      <c r="O872" s="4" t="b">
        <v>1</v>
      </c>
      <c r="P872" s="4" t="s">
        <v>8265</v>
      </c>
      <c r="Q872" s="9">
        <f t="shared" si="80"/>
        <v>3.0999999999999999E-3</v>
      </c>
      <c r="R872" s="10">
        <f t="shared" si="81"/>
        <v>0.34065934065934067</v>
      </c>
      <c r="S872" s="4" t="str">
        <f t="shared" si="82"/>
        <v>film &amp; video</v>
      </c>
      <c r="T872" s="4" t="str">
        <f t="shared" si="83"/>
        <v>television</v>
      </c>
    </row>
    <row r="873" spans="1:20" ht="42.75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7">
        <f t="shared" si="78"/>
        <v>41607.269618055558</v>
      </c>
      <c r="L873" s="7">
        <f t="shared" si="79"/>
        <v>41577.227951388886</v>
      </c>
      <c r="M873" s="4" t="b">
        <v>0</v>
      </c>
      <c r="N873" s="4">
        <v>182</v>
      </c>
      <c r="O873" s="4" t="b">
        <v>1</v>
      </c>
      <c r="P873" s="4" t="s">
        <v>8265</v>
      </c>
      <c r="Q873" s="9">
        <f t="shared" si="80"/>
        <v>5.4166666666666669E-2</v>
      </c>
      <c r="R873" s="10">
        <f t="shared" si="81"/>
        <v>1.7857142857142858</v>
      </c>
      <c r="S873" s="4" t="str">
        <f t="shared" si="82"/>
        <v>film &amp; video</v>
      </c>
      <c r="T873" s="4" t="str">
        <f t="shared" si="83"/>
        <v>television</v>
      </c>
    </row>
    <row r="874" spans="1:20" ht="42.75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7">
        <f t="shared" si="78"/>
        <v>40612.492210648146</v>
      </c>
      <c r="L874" s="7">
        <f t="shared" si="79"/>
        <v>40567.492210648146</v>
      </c>
      <c r="M874" s="4" t="b">
        <v>0</v>
      </c>
      <c r="N874" s="4">
        <v>182</v>
      </c>
      <c r="O874" s="4" t="b">
        <v>1</v>
      </c>
      <c r="P874" s="4" t="s">
        <v>8265</v>
      </c>
      <c r="Q874" s="9">
        <f t="shared" si="80"/>
        <v>8.1250000000000003E-3</v>
      </c>
      <c r="R874" s="10">
        <f t="shared" si="81"/>
        <v>0.35714285714285715</v>
      </c>
      <c r="S874" s="4" t="str">
        <f t="shared" si="82"/>
        <v>film &amp; video</v>
      </c>
      <c r="T874" s="4" t="str">
        <f t="shared" si="83"/>
        <v>television</v>
      </c>
    </row>
    <row r="875" spans="1:20" ht="28.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7">
        <f t="shared" si="78"/>
        <v>41223.875462962962</v>
      </c>
      <c r="L875" s="7">
        <f t="shared" si="79"/>
        <v>41183.833796296291</v>
      </c>
      <c r="M875" s="4" t="b">
        <v>0</v>
      </c>
      <c r="N875" s="4">
        <v>182</v>
      </c>
      <c r="O875" s="4" t="b">
        <v>1</v>
      </c>
      <c r="P875" s="4" t="s">
        <v>8265</v>
      </c>
      <c r="Q875" s="9">
        <f t="shared" si="80"/>
        <v>1.2857142857142857E-2</v>
      </c>
      <c r="R875" s="10">
        <f t="shared" si="81"/>
        <v>0.24725274725274726</v>
      </c>
      <c r="S875" s="4" t="str">
        <f t="shared" si="82"/>
        <v>film &amp; video</v>
      </c>
      <c r="T875" s="4" t="str">
        <f t="shared" si="83"/>
        <v>television</v>
      </c>
    </row>
    <row r="876" spans="1:20" ht="57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7">
        <f t="shared" si="78"/>
        <v>41398.250393518516</v>
      </c>
      <c r="L876" s="7">
        <f t="shared" si="79"/>
        <v>41368.250393518516</v>
      </c>
      <c r="M876" s="4" t="b">
        <v>0</v>
      </c>
      <c r="N876" s="4">
        <v>182</v>
      </c>
      <c r="O876" s="4" t="b">
        <v>1</v>
      </c>
      <c r="P876" s="4" t="s">
        <v>8265</v>
      </c>
      <c r="Q876" s="9">
        <f t="shared" si="80"/>
        <v>0.24333333333333335</v>
      </c>
      <c r="R876" s="10">
        <f t="shared" si="81"/>
        <v>4.0109890109890109</v>
      </c>
      <c r="S876" s="4" t="str">
        <f t="shared" si="82"/>
        <v>film &amp; video</v>
      </c>
      <c r="T876" s="4" t="str">
        <f t="shared" si="83"/>
        <v>television</v>
      </c>
    </row>
    <row r="877" spans="1:20" ht="57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7">
        <f t="shared" si="78"/>
        <v>42268.390405092585</v>
      </c>
      <c r="L877" s="7">
        <f t="shared" si="79"/>
        <v>42248.390405092585</v>
      </c>
      <c r="M877" s="4" t="b">
        <v>0</v>
      </c>
      <c r="N877" s="4">
        <v>182</v>
      </c>
      <c r="O877" s="4" t="b">
        <v>1</v>
      </c>
      <c r="P877" s="4" t="s">
        <v>8265</v>
      </c>
      <c r="Q877" s="9">
        <f t="shared" si="80"/>
        <v>0</v>
      </c>
      <c r="R877" s="10">
        <f t="shared" si="81"/>
        <v>0</v>
      </c>
      <c r="S877" s="4" t="str">
        <f t="shared" si="82"/>
        <v>film &amp; video</v>
      </c>
      <c r="T877" s="4" t="str">
        <f t="shared" si="83"/>
        <v>television</v>
      </c>
    </row>
    <row r="878" spans="1:20" ht="28.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7">
        <f t="shared" si="78"/>
        <v>41309.163506944438</v>
      </c>
      <c r="L878" s="7">
        <f t="shared" si="79"/>
        <v>41276.163506944438</v>
      </c>
      <c r="M878" s="4" t="b">
        <v>0</v>
      </c>
      <c r="N878" s="4">
        <v>182</v>
      </c>
      <c r="O878" s="4" t="b">
        <v>1</v>
      </c>
      <c r="P878" s="4" t="s">
        <v>8265</v>
      </c>
      <c r="Q878" s="9">
        <f t="shared" si="80"/>
        <v>0.40799492385786801</v>
      </c>
      <c r="R878" s="10">
        <f t="shared" si="81"/>
        <v>7.0659340659340657</v>
      </c>
      <c r="S878" s="4" t="str">
        <f t="shared" si="82"/>
        <v>film &amp; video</v>
      </c>
      <c r="T878" s="4" t="str">
        <f t="shared" si="83"/>
        <v>television</v>
      </c>
    </row>
    <row r="879" spans="1:20" ht="42.75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7">
        <f t="shared" si="78"/>
        <v>41627.455555555549</v>
      </c>
      <c r="L879" s="7">
        <f t="shared" si="79"/>
        <v>41597.455555555549</v>
      </c>
      <c r="M879" s="4" t="b">
        <v>0</v>
      </c>
      <c r="N879" s="4">
        <v>182</v>
      </c>
      <c r="O879" s="4" t="b">
        <v>1</v>
      </c>
      <c r="P879" s="4" t="s">
        <v>8265</v>
      </c>
      <c r="Q879" s="9">
        <f t="shared" si="80"/>
        <v>0.67549999999999999</v>
      </c>
      <c r="R879" s="10">
        <f t="shared" si="81"/>
        <v>7.4230769230769234</v>
      </c>
      <c r="S879" s="4" t="str">
        <f t="shared" si="82"/>
        <v>film &amp; video</v>
      </c>
      <c r="T879" s="4" t="str">
        <f t="shared" si="83"/>
        <v>television</v>
      </c>
    </row>
    <row r="880" spans="1:20" ht="42.75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7">
        <f t="shared" si="78"/>
        <v>40534.899583333332</v>
      </c>
      <c r="L880" s="7">
        <f t="shared" si="79"/>
        <v>40504.899583333332</v>
      </c>
      <c r="M880" s="4" t="b">
        <v>0</v>
      </c>
      <c r="N880" s="4">
        <v>182</v>
      </c>
      <c r="O880" s="4" t="b">
        <v>1</v>
      </c>
      <c r="P880" s="4" t="s">
        <v>8265</v>
      </c>
      <c r="Q880" s="9">
        <f t="shared" si="80"/>
        <v>1.2999999999999999E-2</v>
      </c>
      <c r="R880" s="10">
        <f t="shared" si="81"/>
        <v>0.35714285714285715</v>
      </c>
      <c r="S880" s="4" t="str">
        <f t="shared" si="82"/>
        <v>film &amp; video</v>
      </c>
      <c r="T880" s="4" t="str">
        <f t="shared" si="83"/>
        <v>television</v>
      </c>
    </row>
    <row r="881" spans="1:20" ht="42.75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7">
        <f t="shared" si="78"/>
        <v>41058.496585648143</v>
      </c>
      <c r="L881" s="7">
        <f t="shared" si="79"/>
        <v>41037.496585648143</v>
      </c>
      <c r="M881" s="4" t="b">
        <v>0</v>
      </c>
      <c r="N881" s="4">
        <v>182</v>
      </c>
      <c r="O881" s="4" t="b">
        <v>1</v>
      </c>
      <c r="P881" s="4" t="s">
        <v>8265</v>
      </c>
      <c r="Q881" s="9">
        <f t="shared" si="80"/>
        <v>0.30666666666666664</v>
      </c>
      <c r="R881" s="10">
        <f t="shared" si="81"/>
        <v>3.5384615384615383</v>
      </c>
      <c r="S881" s="4" t="str">
        <f t="shared" si="82"/>
        <v>film &amp; video</v>
      </c>
      <c r="T881" s="4" t="str">
        <f t="shared" si="83"/>
        <v>television</v>
      </c>
    </row>
    <row r="882" spans="1:20" ht="42.75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7">
        <f t="shared" si="78"/>
        <v>41211.987708333334</v>
      </c>
      <c r="L882" s="7">
        <f t="shared" si="79"/>
        <v>41178.987708333334</v>
      </c>
      <c r="M882" s="4" t="b">
        <v>0</v>
      </c>
      <c r="N882" s="4">
        <v>182</v>
      </c>
      <c r="O882" s="4" t="b">
        <v>1</v>
      </c>
      <c r="P882" s="4" t="s">
        <v>8265</v>
      </c>
      <c r="Q882" s="9">
        <f t="shared" si="80"/>
        <v>2.9894179894179893E-2</v>
      </c>
      <c r="R882" s="10">
        <f t="shared" si="81"/>
        <v>0.62087912087912089</v>
      </c>
      <c r="S882" s="4" t="str">
        <f t="shared" si="82"/>
        <v>film &amp; video</v>
      </c>
      <c r="T882" s="4" t="str">
        <f t="shared" si="83"/>
        <v>television</v>
      </c>
    </row>
    <row r="883" spans="1:20" ht="42.75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7">
        <f t="shared" si="78"/>
        <v>40921.917662037034</v>
      </c>
      <c r="L883" s="7">
        <f t="shared" si="79"/>
        <v>40876.917662037034</v>
      </c>
      <c r="M883" s="4" t="b">
        <v>0</v>
      </c>
      <c r="N883" s="4">
        <v>182</v>
      </c>
      <c r="O883" s="4" t="b">
        <v>1</v>
      </c>
      <c r="P883" s="4" t="s">
        <v>8265</v>
      </c>
      <c r="Q883" s="9">
        <f t="shared" si="80"/>
        <v>8.0000000000000002E-3</v>
      </c>
      <c r="R883" s="10">
        <f t="shared" si="81"/>
        <v>0.16483516483516483</v>
      </c>
      <c r="S883" s="4" t="str">
        <f t="shared" si="82"/>
        <v>film &amp; video</v>
      </c>
      <c r="T883" s="4" t="str">
        <f t="shared" si="83"/>
        <v>television</v>
      </c>
    </row>
    <row r="884" spans="1:20" ht="42.75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7">
        <f t="shared" si="78"/>
        <v>40792.527199074073</v>
      </c>
      <c r="L884" s="7">
        <f t="shared" si="79"/>
        <v>40759.527199074073</v>
      </c>
      <c r="M884" s="4" t="b">
        <v>0</v>
      </c>
      <c r="N884" s="4">
        <v>182</v>
      </c>
      <c r="O884" s="4" t="b">
        <v>1</v>
      </c>
      <c r="P884" s="4" t="s">
        <v>8265</v>
      </c>
      <c r="Q884" s="9">
        <f t="shared" si="80"/>
        <v>0.20133333333333334</v>
      </c>
      <c r="R884" s="10">
        <f t="shared" si="81"/>
        <v>1.6593406593406594</v>
      </c>
      <c r="S884" s="4" t="str">
        <f t="shared" si="82"/>
        <v>film &amp; video</v>
      </c>
      <c r="T884" s="4" t="str">
        <f t="shared" si="83"/>
        <v>television</v>
      </c>
    </row>
    <row r="885" spans="1:20" ht="42.75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7">
        <f t="shared" si="78"/>
        <v>42431.602256944439</v>
      </c>
      <c r="L885" s="7">
        <f t="shared" si="79"/>
        <v>42371.602256944439</v>
      </c>
      <c r="M885" s="4" t="b">
        <v>0</v>
      </c>
      <c r="N885" s="4">
        <v>182</v>
      </c>
      <c r="O885" s="4" t="b">
        <v>1</v>
      </c>
      <c r="P885" s="4" t="s">
        <v>8265</v>
      </c>
      <c r="Q885" s="9">
        <f t="shared" si="80"/>
        <v>0.4002</v>
      </c>
      <c r="R885" s="10">
        <f t="shared" si="81"/>
        <v>10.994505494505495</v>
      </c>
      <c r="S885" s="4" t="str">
        <f t="shared" si="82"/>
        <v>film &amp; video</v>
      </c>
      <c r="T885" s="4" t="str">
        <f t="shared" si="83"/>
        <v>television</v>
      </c>
    </row>
    <row r="886" spans="1:20" ht="42.75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7">
        <f t="shared" si="78"/>
        <v>41040.771527777775</v>
      </c>
      <c r="L886" s="7">
        <f t="shared" si="79"/>
        <v>40981.469282407408</v>
      </c>
      <c r="M886" s="4" t="b">
        <v>0</v>
      </c>
      <c r="N886" s="4">
        <v>182</v>
      </c>
      <c r="O886" s="4" t="b">
        <v>1</v>
      </c>
      <c r="P886" s="4" t="s">
        <v>8265</v>
      </c>
      <c r="Q886" s="9">
        <f t="shared" si="80"/>
        <v>0.01</v>
      </c>
      <c r="R886" s="10">
        <f t="shared" si="81"/>
        <v>0.10989010989010989</v>
      </c>
      <c r="S886" s="4" t="str">
        <f t="shared" si="82"/>
        <v>film &amp; video</v>
      </c>
      <c r="T886" s="4" t="str">
        <f t="shared" si="83"/>
        <v>television</v>
      </c>
    </row>
    <row r="887" spans="1:20" ht="42.75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7">
        <f t="shared" si="78"/>
        <v>42734.607766203706</v>
      </c>
      <c r="L887" s="7">
        <f t="shared" si="79"/>
        <v>42713.607766203706</v>
      </c>
      <c r="M887" s="4" t="b">
        <v>0</v>
      </c>
      <c r="N887" s="4">
        <v>182</v>
      </c>
      <c r="O887" s="4" t="b">
        <v>1</v>
      </c>
      <c r="P887" s="4" t="s">
        <v>8265</v>
      </c>
      <c r="Q887" s="9">
        <f t="shared" si="80"/>
        <v>0.75</v>
      </c>
      <c r="R887" s="10">
        <f t="shared" si="81"/>
        <v>4.1208791208791204</v>
      </c>
      <c r="S887" s="4" t="str">
        <f t="shared" si="82"/>
        <v>film &amp; video</v>
      </c>
      <c r="T887" s="4" t="str">
        <f t="shared" si="83"/>
        <v>television</v>
      </c>
    </row>
    <row r="888" spans="1:20" ht="42.75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7">
        <f t="shared" si="78"/>
        <v>42628.537187499998</v>
      </c>
      <c r="L888" s="7">
        <f t="shared" si="79"/>
        <v>42603.537187499998</v>
      </c>
      <c r="M888" s="4" t="b">
        <v>0</v>
      </c>
      <c r="N888" s="4">
        <v>182</v>
      </c>
      <c r="O888" s="4" t="b">
        <v>1</v>
      </c>
      <c r="P888" s="4" t="s">
        <v>8265</v>
      </c>
      <c r="Q888" s="9">
        <f t="shared" si="80"/>
        <v>0.41</v>
      </c>
      <c r="R888" s="10">
        <f t="shared" si="81"/>
        <v>1.1263736263736264</v>
      </c>
      <c r="S888" s="4" t="str">
        <f t="shared" si="82"/>
        <v>film &amp; video</v>
      </c>
      <c r="T888" s="4" t="str">
        <f t="shared" si="83"/>
        <v>television</v>
      </c>
    </row>
    <row r="889" spans="1:20" ht="42.75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7">
        <f t="shared" si="78"/>
        <v>41056.62563657407</v>
      </c>
      <c r="L889" s="7">
        <f t="shared" si="79"/>
        <v>41026.62563657407</v>
      </c>
      <c r="M889" s="4" t="b">
        <v>0</v>
      </c>
      <c r="N889" s="4">
        <v>182</v>
      </c>
      <c r="O889" s="4" t="b">
        <v>1</v>
      </c>
      <c r="P889" s="4" t="s">
        <v>8265</v>
      </c>
      <c r="Q889" s="9">
        <f t="shared" si="80"/>
        <v>0</v>
      </c>
      <c r="R889" s="10">
        <f t="shared" si="81"/>
        <v>0</v>
      </c>
      <c r="S889" s="4" t="str">
        <f t="shared" si="82"/>
        <v>film &amp; video</v>
      </c>
      <c r="T889" s="4" t="str">
        <f t="shared" si="83"/>
        <v>television</v>
      </c>
    </row>
    <row r="890" spans="1:20" ht="57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7">
        <f t="shared" si="78"/>
        <v>40786.916666666664</v>
      </c>
      <c r="L890" s="7">
        <f t="shared" si="79"/>
        <v>40751.419965277775</v>
      </c>
      <c r="M890" s="4" t="b">
        <v>0</v>
      </c>
      <c r="N890" s="4">
        <v>182</v>
      </c>
      <c r="O890" s="4" t="b">
        <v>1</v>
      </c>
      <c r="P890" s="4" t="s">
        <v>8265</v>
      </c>
      <c r="Q890" s="9">
        <f t="shared" si="80"/>
        <v>7.1999999999999995E-2</v>
      </c>
      <c r="R890" s="10">
        <f t="shared" si="81"/>
        <v>0.39560439560439559</v>
      </c>
      <c r="S890" s="4" t="str">
        <f t="shared" si="82"/>
        <v>film &amp; video</v>
      </c>
      <c r="T890" s="4" t="str">
        <f t="shared" si="83"/>
        <v>television</v>
      </c>
    </row>
    <row r="891" spans="1:20" ht="42.75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7">
        <f t="shared" si="78"/>
        <v>41917.450729166667</v>
      </c>
      <c r="L891" s="7">
        <f t="shared" si="79"/>
        <v>41887.450729166667</v>
      </c>
      <c r="M891" s="4" t="b">
        <v>0</v>
      </c>
      <c r="N891" s="4">
        <v>182</v>
      </c>
      <c r="O891" s="4" t="b">
        <v>1</v>
      </c>
      <c r="P891" s="4" t="s">
        <v>8265</v>
      </c>
      <c r="Q891" s="9">
        <f t="shared" si="80"/>
        <v>9.4412800000000005E-2</v>
      </c>
      <c r="R891" s="10">
        <f t="shared" si="81"/>
        <v>12.96879120879121</v>
      </c>
      <c r="S891" s="4" t="str">
        <f t="shared" si="82"/>
        <v>film &amp; video</v>
      </c>
      <c r="T891" s="4" t="str">
        <f t="shared" si="83"/>
        <v>television</v>
      </c>
    </row>
    <row r="892" spans="1:20" ht="42.75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7">
        <f t="shared" si="78"/>
        <v>41599.407164351847</v>
      </c>
      <c r="L892" s="7">
        <f t="shared" si="79"/>
        <v>41569.365497685183</v>
      </c>
      <c r="M892" s="4" t="b">
        <v>0</v>
      </c>
      <c r="N892" s="4">
        <v>182</v>
      </c>
      <c r="O892" s="4" t="b">
        <v>1</v>
      </c>
      <c r="P892" s="4" t="s">
        <v>8265</v>
      </c>
      <c r="Q892" s="9">
        <f t="shared" si="80"/>
        <v>4.1666666666666664E-2</v>
      </c>
      <c r="R892" s="10">
        <f t="shared" si="81"/>
        <v>0.68681318681318682</v>
      </c>
      <c r="S892" s="4" t="str">
        <f t="shared" si="82"/>
        <v>film &amp; video</v>
      </c>
      <c r="T892" s="4" t="str">
        <f t="shared" si="83"/>
        <v>television</v>
      </c>
    </row>
    <row r="893" spans="1:20" ht="42.75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7">
        <f t="shared" si="78"/>
        <v>41871.698263888888</v>
      </c>
      <c r="L893" s="7">
        <f t="shared" si="79"/>
        <v>41841.698263888888</v>
      </c>
      <c r="M893" s="4" t="b">
        <v>0</v>
      </c>
      <c r="N893" s="4">
        <v>182</v>
      </c>
      <c r="O893" s="4" t="b">
        <v>1</v>
      </c>
      <c r="P893" s="4" t="s">
        <v>8265</v>
      </c>
      <c r="Q893" s="9">
        <f t="shared" si="80"/>
        <v>3.2500000000000001E-2</v>
      </c>
      <c r="R893" s="10">
        <f t="shared" si="81"/>
        <v>1.4285714285714286</v>
      </c>
      <c r="S893" s="4" t="str">
        <f t="shared" si="82"/>
        <v>film &amp; video</v>
      </c>
      <c r="T893" s="4" t="str">
        <f t="shared" si="83"/>
        <v>television</v>
      </c>
    </row>
    <row r="894" spans="1:20" ht="42.75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7">
        <f t="shared" si="78"/>
        <v>40390.833333333328</v>
      </c>
      <c r="L894" s="7">
        <f t="shared" si="79"/>
        <v>40303.866701388884</v>
      </c>
      <c r="M894" s="4" t="b">
        <v>0</v>
      </c>
      <c r="N894" s="4">
        <v>182</v>
      </c>
      <c r="O894" s="4" t="b">
        <v>1</v>
      </c>
      <c r="P894" s="4" t="s">
        <v>8265</v>
      </c>
      <c r="Q894" s="9">
        <f t="shared" si="80"/>
        <v>0.40749999999999997</v>
      </c>
      <c r="R894" s="10">
        <f t="shared" si="81"/>
        <v>13.434065934065934</v>
      </c>
      <c r="S894" s="4" t="str">
        <f t="shared" si="82"/>
        <v>film &amp; video</v>
      </c>
      <c r="T894" s="4" t="str">
        <f t="shared" si="83"/>
        <v>television</v>
      </c>
    </row>
    <row r="895" spans="1:20" ht="42.75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7">
        <f t="shared" si="78"/>
        <v>42095.522719907407</v>
      </c>
      <c r="L895" s="7">
        <f t="shared" si="79"/>
        <v>42065.564386574071</v>
      </c>
      <c r="M895" s="4" t="b">
        <v>0</v>
      </c>
      <c r="N895" s="4">
        <v>182</v>
      </c>
      <c r="O895" s="4" t="b">
        <v>1</v>
      </c>
      <c r="P895" s="4" t="s">
        <v>8265</v>
      </c>
      <c r="Q895" s="9">
        <f t="shared" si="80"/>
        <v>0.1</v>
      </c>
      <c r="R895" s="10">
        <f t="shared" si="81"/>
        <v>1.098901098901099</v>
      </c>
      <c r="S895" s="4" t="str">
        <f t="shared" si="82"/>
        <v>film &amp; video</v>
      </c>
      <c r="T895" s="4" t="str">
        <f t="shared" si="83"/>
        <v>television</v>
      </c>
    </row>
    <row r="896" spans="1:20" ht="42.75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7">
        <f t="shared" si="78"/>
        <v>42526.648263888885</v>
      </c>
      <c r="L896" s="7">
        <f t="shared" si="79"/>
        <v>42496.648263888885</v>
      </c>
      <c r="M896" s="4" t="b">
        <v>0</v>
      </c>
      <c r="N896" s="4">
        <v>182</v>
      </c>
      <c r="O896" s="4" t="b">
        <v>1</v>
      </c>
      <c r="P896" s="4" t="s">
        <v>8265</v>
      </c>
      <c r="Q896" s="9">
        <f t="shared" si="80"/>
        <v>0.39169999999999999</v>
      </c>
      <c r="R896" s="10">
        <f t="shared" si="81"/>
        <v>43.043956043956044</v>
      </c>
      <c r="S896" s="4" t="str">
        <f t="shared" si="82"/>
        <v>film &amp; video</v>
      </c>
      <c r="T896" s="4" t="str">
        <f t="shared" si="83"/>
        <v>television</v>
      </c>
    </row>
    <row r="897" spans="1:20" ht="42.75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7">
        <f t="shared" si="78"/>
        <v>40475.794317129628</v>
      </c>
      <c r="L897" s="7">
        <f t="shared" si="79"/>
        <v>40430.794317129628</v>
      </c>
      <c r="M897" s="4" t="b">
        <v>0</v>
      </c>
      <c r="N897" s="4">
        <v>182</v>
      </c>
      <c r="O897" s="4" t="b">
        <v>1</v>
      </c>
      <c r="P897" s="4" t="s">
        <v>8265</v>
      </c>
      <c r="Q897" s="9">
        <f t="shared" si="80"/>
        <v>2.4375000000000001E-2</v>
      </c>
      <c r="R897" s="10">
        <f t="shared" si="81"/>
        <v>1.0714285714285714</v>
      </c>
      <c r="S897" s="4" t="str">
        <f t="shared" si="82"/>
        <v>film &amp; video</v>
      </c>
      <c r="T897" s="4" t="str">
        <f t="shared" si="83"/>
        <v>television</v>
      </c>
    </row>
    <row r="898" spans="1:20" ht="42.75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7">
        <f t="shared" si="78"/>
        <v>42243.833333333336</v>
      </c>
      <c r="L898" s="7">
        <f t="shared" si="79"/>
        <v>42218.53965277777</v>
      </c>
      <c r="M898" s="4" t="b">
        <v>0</v>
      </c>
      <c r="N898" s="4">
        <v>182</v>
      </c>
      <c r="O898" s="4" t="b">
        <v>1</v>
      </c>
      <c r="P898" s="4" t="s">
        <v>8265</v>
      </c>
      <c r="Q898" s="9">
        <f t="shared" si="80"/>
        <v>0.4</v>
      </c>
      <c r="R898" s="10">
        <f t="shared" si="81"/>
        <v>17.582417582417584</v>
      </c>
      <c r="S898" s="4" t="str">
        <f t="shared" si="82"/>
        <v>film &amp; video</v>
      </c>
      <c r="T898" s="4" t="str">
        <f t="shared" si="83"/>
        <v>television</v>
      </c>
    </row>
    <row r="899" spans="1:20" ht="42.75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7">
        <f t="shared" ref="K899:K962" si="84">(I899/86400)+25569+(-8/24)</f>
        <v>41241.39708333333</v>
      </c>
      <c r="L899" s="7">
        <f t="shared" ref="L899:L962" si="85">(J899/86400)+25569+(-8/24)</f>
        <v>41211.355416666665</v>
      </c>
      <c r="M899" s="4" t="b">
        <v>0</v>
      </c>
      <c r="N899" s="4">
        <v>182</v>
      </c>
      <c r="O899" s="4" t="b">
        <v>1</v>
      </c>
      <c r="P899" s="4" t="s">
        <v>8265</v>
      </c>
      <c r="Q899" s="9">
        <f t="shared" ref="Q899:Q962" si="86">E899/D899</f>
        <v>0</v>
      </c>
      <c r="R899" s="10">
        <f t="shared" ref="R899:R962" si="87">IFERROR(E899/N899, "Zero Backers")</f>
        <v>0</v>
      </c>
      <c r="S899" s="4" t="str">
        <f t="shared" ref="S899:S962" si="88">LEFT(P899,FIND("/",P899)-1)</f>
        <v>film &amp; video</v>
      </c>
      <c r="T899" s="4" t="str">
        <f t="shared" ref="T899:T962" si="89">RIGHT(P899,LEN(P899)-FIND("/",P899))</f>
        <v>television</v>
      </c>
    </row>
    <row r="900" spans="1:20" ht="42.75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7">
        <f t="shared" si="84"/>
        <v>40923.424884259257</v>
      </c>
      <c r="L900" s="7">
        <f t="shared" si="85"/>
        <v>40878.424884259257</v>
      </c>
      <c r="M900" s="4" t="b">
        <v>0</v>
      </c>
      <c r="N900" s="4">
        <v>182</v>
      </c>
      <c r="O900" s="4" t="b">
        <v>1</v>
      </c>
      <c r="P900" s="4" t="s">
        <v>8265</v>
      </c>
      <c r="Q900" s="9">
        <f t="shared" si="86"/>
        <v>2.8000000000000001E-2</v>
      </c>
      <c r="R900" s="10">
        <f t="shared" si="87"/>
        <v>0.38461538461538464</v>
      </c>
      <c r="S900" s="4" t="str">
        <f t="shared" si="88"/>
        <v>film &amp; video</v>
      </c>
      <c r="T900" s="4" t="str">
        <f t="shared" si="89"/>
        <v>television</v>
      </c>
    </row>
    <row r="901" spans="1:20" ht="42.75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7">
        <f t="shared" si="84"/>
        <v>40690.765763888885</v>
      </c>
      <c r="L901" s="7">
        <f t="shared" si="85"/>
        <v>40645.765763888885</v>
      </c>
      <c r="M901" s="4" t="b">
        <v>0</v>
      </c>
      <c r="N901" s="4">
        <v>182</v>
      </c>
      <c r="O901" s="4" t="b">
        <v>1</v>
      </c>
      <c r="P901" s="4" t="s">
        <v>8265</v>
      </c>
      <c r="Q901" s="9">
        <f t="shared" si="86"/>
        <v>0.37333333333333335</v>
      </c>
      <c r="R901" s="10">
        <f t="shared" si="87"/>
        <v>1.5384615384615385</v>
      </c>
      <c r="S901" s="4" t="str">
        <f t="shared" si="88"/>
        <v>film &amp; video</v>
      </c>
      <c r="T901" s="4" t="str">
        <f t="shared" si="89"/>
        <v>television</v>
      </c>
    </row>
    <row r="902" spans="1:20" ht="28.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7">
        <f t="shared" si="84"/>
        <v>42459.474560185183</v>
      </c>
      <c r="L902" s="7">
        <f t="shared" si="85"/>
        <v>42429.516226851854</v>
      </c>
      <c r="M902" s="4" t="b">
        <v>0</v>
      </c>
      <c r="N902" s="4">
        <v>182</v>
      </c>
      <c r="O902" s="4" t="b">
        <v>1</v>
      </c>
      <c r="P902" s="4" t="s">
        <v>8265</v>
      </c>
      <c r="Q902" s="9">
        <f t="shared" si="86"/>
        <v>4.1999999999999997E-3</v>
      </c>
      <c r="R902" s="10">
        <f t="shared" si="87"/>
        <v>0.11538461538461539</v>
      </c>
      <c r="S902" s="4" t="str">
        <f t="shared" si="88"/>
        <v>film &amp; video</v>
      </c>
      <c r="T902" s="4" t="str">
        <f t="shared" si="89"/>
        <v>television</v>
      </c>
    </row>
    <row r="903" spans="1:20" ht="57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7">
        <f t="shared" si="84"/>
        <v>40337.46597222222</v>
      </c>
      <c r="L903" s="7">
        <f t="shared" si="85"/>
        <v>40291.478171296294</v>
      </c>
      <c r="M903" s="4" t="b">
        <v>0</v>
      </c>
      <c r="N903" s="4">
        <v>182</v>
      </c>
      <c r="O903" s="4" t="b">
        <v>1</v>
      </c>
      <c r="P903" s="4" t="s">
        <v>8265</v>
      </c>
      <c r="Q903" s="9">
        <f t="shared" si="86"/>
        <v>0</v>
      </c>
      <c r="R903" s="10">
        <f t="shared" si="87"/>
        <v>0</v>
      </c>
      <c r="S903" s="4" t="str">
        <f t="shared" si="88"/>
        <v>film &amp; video</v>
      </c>
      <c r="T903" s="4" t="str">
        <f t="shared" si="89"/>
        <v>television</v>
      </c>
    </row>
    <row r="904" spans="1:20" ht="57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7">
        <f t="shared" si="84"/>
        <v>41881.3125</v>
      </c>
      <c r="L904" s="7">
        <f t="shared" si="85"/>
        <v>41829.632199074069</v>
      </c>
      <c r="M904" s="4" t="b">
        <v>0</v>
      </c>
      <c r="N904" s="4">
        <v>182</v>
      </c>
      <c r="O904" s="4" t="b">
        <v>1</v>
      </c>
      <c r="P904" s="4" t="s">
        <v>8265</v>
      </c>
      <c r="Q904" s="9">
        <f t="shared" si="86"/>
        <v>3.0000000000000001E-3</v>
      </c>
      <c r="R904" s="10">
        <f t="shared" si="87"/>
        <v>0.49450549450549453</v>
      </c>
      <c r="S904" s="4" t="str">
        <f t="shared" si="88"/>
        <v>film &amp; video</v>
      </c>
      <c r="T904" s="4" t="str">
        <f t="shared" si="89"/>
        <v>television</v>
      </c>
    </row>
    <row r="905" spans="1:20" ht="42.75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7">
        <f t="shared" si="84"/>
        <v>41174.767361111109</v>
      </c>
      <c r="L905" s="7">
        <f t="shared" si="85"/>
        <v>41149.462731481479</v>
      </c>
      <c r="M905" s="4" t="b">
        <v>0</v>
      </c>
      <c r="N905" s="4">
        <v>182</v>
      </c>
      <c r="O905" s="4" t="b">
        <v>1</v>
      </c>
      <c r="P905" s="4" t="s">
        <v>8265</v>
      </c>
      <c r="Q905" s="9">
        <f t="shared" si="86"/>
        <v>3.2000000000000001E-2</v>
      </c>
      <c r="R905" s="10">
        <f t="shared" si="87"/>
        <v>0.87912087912087911</v>
      </c>
      <c r="S905" s="4" t="str">
        <f t="shared" si="88"/>
        <v>film &amp; video</v>
      </c>
      <c r="T905" s="4" t="str">
        <f t="shared" si="89"/>
        <v>television</v>
      </c>
    </row>
    <row r="906" spans="1:20" ht="42.75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7">
        <f t="shared" si="84"/>
        <v>42371.74695601852</v>
      </c>
      <c r="L906" s="7">
        <f t="shared" si="85"/>
        <v>42341.74695601852</v>
      </c>
      <c r="M906" s="4" t="b">
        <v>0</v>
      </c>
      <c r="N906" s="4">
        <v>182</v>
      </c>
      <c r="O906" s="4" t="b">
        <v>1</v>
      </c>
      <c r="P906" s="4" t="s">
        <v>8265</v>
      </c>
      <c r="Q906" s="9">
        <f t="shared" si="86"/>
        <v>3.0200000000000001E-3</v>
      </c>
      <c r="R906" s="10">
        <f t="shared" si="87"/>
        <v>0.82967032967032972</v>
      </c>
      <c r="S906" s="4" t="str">
        <f t="shared" si="88"/>
        <v>film &amp; video</v>
      </c>
      <c r="T906" s="4" t="str">
        <f t="shared" si="89"/>
        <v>television</v>
      </c>
    </row>
    <row r="907" spans="1:20" ht="42.75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7">
        <f t="shared" si="84"/>
        <v>40566.906550925924</v>
      </c>
      <c r="L907" s="7">
        <f t="shared" si="85"/>
        <v>40506.906550925924</v>
      </c>
      <c r="M907" s="4" t="b">
        <v>0</v>
      </c>
      <c r="N907" s="4">
        <v>182</v>
      </c>
      <c r="O907" s="4" t="b">
        <v>1</v>
      </c>
      <c r="P907" s="4" t="s">
        <v>8265</v>
      </c>
      <c r="Q907" s="9">
        <f t="shared" si="86"/>
        <v>3.0153846153846153E-2</v>
      </c>
      <c r="R907" s="10">
        <f t="shared" si="87"/>
        <v>1.0769230769230769</v>
      </c>
      <c r="S907" s="4" t="str">
        <f t="shared" si="88"/>
        <v>film &amp; video</v>
      </c>
      <c r="T907" s="4" t="str">
        <f t="shared" si="89"/>
        <v>television</v>
      </c>
    </row>
    <row r="908" spans="1:20" ht="28.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7">
        <f t="shared" si="84"/>
        <v>41710.814699074072</v>
      </c>
      <c r="L908" s="7">
        <f t="shared" si="85"/>
        <v>41680.856365740736</v>
      </c>
      <c r="M908" s="4" t="b">
        <v>0</v>
      </c>
      <c r="N908" s="4">
        <v>182</v>
      </c>
      <c r="O908" s="4" t="b">
        <v>1</v>
      </c>
      <c r="P908" s="4" t="s">
        <v>8265</v>
      </c>
      <c r="Q908" s="9">
        <f t="shared" si="86"/>
        <v>0</v>
      </c>
      <c r="R908" s="10">
        <f t="shared" si="87"/>
        <v>0</v>
      </c>
      <c r="S908" s="4" t="str">
        <f t="shared" si="88"/>
        <v>film &amp; video</v>
      </c>
      <c r="T908" s="4" t="str">
        <f t="shared" si="89"/>
        <v>television</v>
      </c>
    </row>
    <row r="909" spans="1:20" ht="28.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7">
        <f t="shared" si="84"/>
        <v>40796.8590625</v>
      </c>
      <c r="L909" s="7">
        <f t="shared" si="85"/>
        <v>40766.8590625</v>
      </c>
      <c r="M909" s="4" t="b">
        <v>0</v>
      </c>
      <c r="N909" s="4">
        <v>182</v>
      </c>
      <c r="O909" s="4" t="b">
        <v>1</v>
      </c>
      <c r="P909" s="4" t="s">
        <v>8265</v>
      </c>
      <c r="Q909" s="9">
        <f t="shared" si="86"/>
        <v>0</v>
      </c>
      <c r="R909" s="10">
        <f t="shared" si="87"/>
        <v>0</v>
      </c>
      <c r="S909" s="4" t="str">
        <f t="shared" si="88"/>
        <v>film &amp; video</v>
      </c>
      <c r="T909" s="4" t="str">
        <f t="shared" si="89"/>
        <v>television</v>
      </c>
    </row>
    <row r="910" spans="1:20" ht="42.75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7">
        <f t="shared" si="84"/>
        <v>40385.874305555553</v>
      </c>
      <c r="L910" s="7">
        <f t="shared" si="85"/>
        <v>40340.468229166661</v>
      </c>
      <c r="M910" s="4" t="b">
        <v>0</v>
      </c>
      <c r="N910" s="4">
        <v>182</v>
      </c>
      <c r="O910" s="4" t="b">
        <v>1</v>
      </c>
      <c r="P910" s="4" t="s">
        <v>8265</v>
      </c>
      <c r="Q910" s="9">
        <f t="shared" si="86"/>
        <v>0</v>
      </c>
      <c r="R910" s="10">
        <f t="shared" si="87"/>
        <v>0</v>
      </c>
      <c r="S910" s="4" t="str">
        <f t="shared" si="88"/>
        <v>film &amp; video</v>
      </c>
      <c r="T910" s="4" t="str">
        <f t="shared" si="89"/>
        <v>television</v>
      </c>
    </row>
    <row r="911" spans="1:20" ht="57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7">
        <f t="shared" si="84"/>
        <v>41112.833333333328</v>
      </c>
      <c r="L911" s="7">
        <f t="shared" si="85"/>
        <v>41081.356944444444</v>
      </c>
      <c r="M911" s="4" t="b">
        <v>0</v>
      </c>
      <c r="N911" s="4">
        <v>182</v>
      </c>
      <c r="O911" s="4" t="b">
        <v>1</v>
      </c>
      <c r="P911" s="4" t="s">
        <v>8265</v>
      </c>
      <c r="Q911" s="9">
        <f t="shared" si="86"/>
        <v>3.2500000000000001E-2</v>
      </c>
      <c r="R911" s="10">
        <f t="shared" si="87"/>
        <v>2.8571428571428572</v>
      </c>
      <c r="S911" s="4" t="str">
        <f t="shared" si="88"/>
        <v>film &amp; video</v>
      </c>
      <c r="T911" s="4" t="str">
        <f t="shared" si="89"/>
        <v>television</v>
      </c>
    </row>
    <row r="912" spans="1:20" ht="42.75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7">
        <f t="shared" si="84"/>
        <v>42797.212025462963</v>
      </c>
      <c r="L912" s="7">
        <f t="shared" si="85"/>
        <v>42737.212025462963</v>
      </c>
      <c r="M912" s="4" t="b">
        <v>0</v>
      </c>
      <c r="N912" s="4">
        <v>182</v>
      </c>
      <c r="O912" s="4" t="b">
        <v>1</v>
      </c>
      <c r="P912" s="4" t="s">
        <v>8265</v>
      </c>
      <c r="Q912" s="9">
        <f t="shared" si="86"/>
        <v>0.22363636363636363</v>
      </c>
      <c r="R912" s="10">
        <f t="shared" si="87"/>
        <v>0.67582417582417587</v>
      </c>
      <c r="S912" s="4" t="str">
        <f t="shared" si="88"/>
        <v>film &amp; video</v>
      </c>
      <c r="T912" s="4" t="str">
        <f t="shared" si="89"/>
        <v>television</v>
      </c>
    </row>
    <row r="913" spans="1:20" ht="42.75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7">
        <f t="shared" si="84"/>
        <v>41662.671817129631</v>
      </c>
      <c r="L913" s="7">
        <f t="shared" si="85"/>
        <v>41641.671817129631</v>
      </c>
      <c r="M913" s="4" t="b">
        <v>0</v>
      </c>
      <c r="N913" s="4">
        <v>182</v>
      </c>
      <c r="O913" s="4" t="b">
        <v>1</v>
      </c>
      <c r="P913" s="4" t="s">
        <v>8265</v>
      </c>
      <c r="Q913" s="9">
        <f t="shared" si="86"/>
        <v>0</v>
      </c>
      <c r="R913" s="10">
        <f t="shared" si="87"/>
        <v>0</v>
      </c>
      <c r="S913" s="4" t="str">
        <f t="shared" si="88"/>
        <v>film &amp; video</v>
      </c>
      <c r="T913" s="4" t="str">
        <f t="shared" si="89"/>
        <v>television</v>
      </c>
    </row>
    <row r="914" spans="1:20" ht="42.75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7">
        <f t="shared" si="84"/>
        <v>41253.817673611113</v>
      </c>
      <c r="L914" s="7">
        <f t="shared" si="85"/>
        <v>41193.776006944441</v>
      </c>
      <c r="M914" s="4" t="b">
        <v>0</v>
      </c>
      <c r="N914" s="4">
        <v>182</v>
      </c>
      <c r="O914" s="4" t="b">
        <v>1</v>
      </c>
      <c r="P914" s="4" t="s">
        <v>8265</v>
      </c>
      <c r="Q914" s="9">
        <f t="shared" si="86"/>
        <v>8.5714285714285719E-3</v>
      </c>
      <c r="R914" s="10">
        <f t="shared" si="87"/>
        <v>0.16483516483516483</v>
      </c>
      <c r="S914" s="4" t="str">
        <f t="shared" si="88"/>
        <v>film &amp; video</v>
      </c>
      <c r="T914" s="4" t="str">
        <f t="shared" si="89"/>
        <v>television</v>
      </c>
    </row>
    <row r="915" spans="1:20" ht="42.75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7">
        <f t="shared" si="84"/>
        <v>41033.805775462963</v>
      </c>
      <c r="L915" s="7">
        <f t="shared" si="85"/>
        <v>41003.805775462963</v>
      </c>
      <c r="M915" s="4" t="b">
        <v>0</v>
      </c>
      <c r="N915" s="4">
        <v>182</v>
      </c>
      <c r="O915" s="4" t="b">
        <v>1</v>
      </c>
      <c r="P915" s="4" t="s">
        <v>8265</v>
      </c>
      <c r="Q915" s="9">
        <f t="shared" si="86"/>
        <v>6.6066666666666662E-2</v>
      </c>
      <c r="R915" s="10">
        <f t="shared" si="87"/>
        <v>10.890109890109891</v>
      </c>
      <c r="S915" s="4" t="str">
        <f t="shared" si="88"/>
        <v>film &amp; video</v>
      </c>
      <c r="T915" s="4" t="str">
        <f t="shared" si="89"/>
        <v>television</v>
      </c>
    </row>
    <row r="916" spans="1:20" ht="42.75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7">
        <f t="shared" si="84"/>
        <v>41146.429942129624</v>
      </c>
      <c r="L916" s="7">
        <f t="shared" si="85"/>
        <v>41116.429942129624</v>
      </c>
      <c r="M916" s="4" t="b">
        <v>0</v>
      </c>
      <c r="N916" s="4">
        <v>182</v>
      </c>
      <c r="O916" s="4" t="b">
        <v>1</v>
      </c>
      <c r="P916" s="4" t="s">
        <v>8265</v>
      </c>
      <c r="Q916" s="9">
        <f t="shared" si="86"/>
        <v>0</v>
      </c>
      <c r="R916" s="10">
        <f t="shared" si="87"/>
        <v>0</v>
      </c>
      <c r="S916" s="4" t="str">
        <f t="shared" si="88"/>
        <v>film &amp; video</v>
      </c>
      <c r="T916" s="4" t="str">
        <f t="shared" si="89"/>
        <v>television</v>
      </c>
    </row>
    <row r="917" spans="1:20" ht="42.75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7">
        <f t="shared" si="84"/>
        <v>40968.874305555553</v>
      </c>
      <c r="L917" s="7">
        <f t="shared" si="85"/>
        <v>40937.346226851849</v>
      </c>
      <c r="M917" s="4" t="b">
        <v>0</v>
      </c>
      <c r="N917" s="4">
        <v>182</v>
      </c>
      <c r="O917" s="4" t="b">
        <v>1</v>
      </c>
      <c r="P917" s="4" t="s">
        <v>8265</v>
      </c>
      <c r="Q917" s="9">
        <f t="shared" si="86"/>
        <v>5.7692307692307696E-2</v>
      </c>
      <c r="R917" s="10">
        <f t="shared" si="87"/>
        <v>2.0604395604395602</v>
      </c>
      <c r="S917" s="4" t="str">
        <f t="shared" si="88"/>
        <v>film &amp; video</v>
      </c>
      <c r="T917" s="4" t="str">
        <f t="shared" si="89"/>
        <v>television</v>
      </c>
    </row>
    <row r="918" spans="1:20" ht="42.75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7">
        <f t="shared" si="84"/>
        <v>40472.875</v>
      </c>
      <c r="L918" s="7">
        <f t="shared" si="85"/>
        <v>40434.520069444443</v>
      </c>
      <c r="M918" s="4" t="b">
        <v>0</v>
      </c>
      <c r="N918" s="4">
        <v>182</v>
      </c>
      <c r="O918" s="4" t="b">
        <v>1</v>
      </c>
      <c r="P918" s="4" t="s">
        <v>8265</v>
      </c>
      <c r="Q918" s="9">
        <f t="shared" si="86"/>
        <v>0</v>
      </c>
      <c r="R918" s="10">
        <f t="shared" si="87"/>
        <v>0</v>
      </c>
      <c r="S918" s="4" t="str">
        <f t="shared" si="88"/>
        <v>film &amp; video</v>
      </c>
      <c r="T918" s="4" t="str">
        <f t="shared" si="89"/>
        <v>television</v>
      </c>
    </row>
    <row r="919" spans="1:20" ht="42.75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7">
        <f t="shared" si="84"/>
        <v>41833.770833333328</v>
      </c>
      <c r="L919" s="7">
        <f t="shared" si="85"/>
        <v>41802.610300925924</v>
      </c>
      <c r="M919" s="4" t="b">
        <v>0</v>
      </c>
      <c r="N919" s="4">
        <v>182</v>
      </c>
      <c r="O919" s="4" t="b">
        <v>1</v>
      </c>
      <c r="P919" s="4" t="s">
        <v>8265</v>
      </c>
      <c r="Q919" s="9">
        <f t="shared" si="86"/>
        <v>6.0000000000000001E-3</v>
      </c>
      <c r="R919" s="10">
        <f t="shared" si="87"/>
        <v>0.16483516483516483</v>
      </c>
      <c r="S919" s="4" t="str">
        <f t="shared" si="88"/>
        <v>film &amp; video</v>
      </c>
      <c r="T919" s="4" t="str">
        <f t="shared" si="89"/>
        <v>television</v>
      </c>
    </row>
    <row r="920" spans="1:20" ht="42.75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7">
        <f t="shared" si="84"/>
        <v>41974.624548611107</v>
      </c>
      <c r="L920" s="7">
        <f t="shared" si="85"/>
        <v>41944.582881944443</v>
      </c>
      <c r="M920" s="4" t="b">
        <v>0</v>
      </c>
      <c r="N920" s="4">
        <v>182</v>
      </c>
      <c r="O920" s="4" t="b">
        <v>1</v>
      </c>
      <c r="P920" s="4" t="s">
        <v>8265</v>
      </c>
      <c r="Q920" s="9">
        <f t="shared" si="86"/>
        <v>5.0256410256410255E-2</v>
      </c>
      <c r="R920" s="10">
        <f t="shared" si="87"/>
        <v>1.0769230769230769</v>
      </c>
      <c r="S920" s="4" t="str">
        <f t="shared" si="88"/>
        <v>film &amp; video</v>
      </c>
      <c r="T920" s="4" t="str">
        <f t="shared" si="89"/>
        <v>television</v>
      </c>
    </row>
    <row r="921" spans="1:20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7">
        <f t="shared" si="84"/>
        <v>41262.308391203704</v>
      </c>
      <c r="L921" s="7">
        <f t="shared" si="85"/>
        <v>41227.308391203704</v>
      </c>
      <c r="M921" s="4" t="b">
        <v>0</v>
      </c>
      <c r="N921" s="4">
        <v>182</v>
      </c>
      <c r="O921" s="4" t="b">
        <v>1</v>
      </c>
      <c r="P921" s="4" t="s">
        <v>8265</v>
      </c>
      <c r="Q921" s="9">
        <f t="shared" si="86"/>
        <v>5.0000000000000001E-3</v>
      </c>
      <c r="R921" s="10">
        <f t="shared" si="87"/>
        <v>0.5494505494505495</v>
      </c>
      <c r="S921" s="4" t="str">
        <f t="shared" si="88"/>
        <v>film &amp; video</v>
      </c>
      <c r="T921" s="4" t="str">
        <f t="shared" si="89"/>
        <v>television</v>
      </c>
    </row>
    <row r="922" spans="1:20" ht="42.75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7">
        <f t="shared" si="84"/>
        <v>41592.379884259259</v>
      </c>
      <c r="L922" s="7">
        <f t="shared" si="85"/>
        <v>41562.338217592587</v>
      </c>
      <c r="M922" s="4" t="b">
        <v>0</v>
      </c>
      <c r="N922" s="4">
        <v>182</v>
      </c>
      <c r="O922" s="4" t="b">
        <v>1</v>
      </c>
      <c r="P922" s="4" t="s">
        <v>8265</v>
      </c>
      <c r="Q922" s="9">
        <f t="shared" si="86"/>
        <v>0</v>
      </c>
      <c r="R922" s="10">
        <f t="shared" si="87"/>
        <v>0</v>
      </c>
      <c r="S922" s="4" t="str">
        <f t="shared" si="88"/>
        <v>film &amp; video</v>
      </c>
      <c r="T922" s="4" t="str">
        <f t="shared" si="89"/>
        <v>television</v>
      </c>
    </row>
    <row r="923" spans="1:20" ht="42.75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7">
        <f t="shared" si="84"/>
        <v>40888.879351851851</v>
      </c>
      <c r="L923" s="7">
        <f t="shared" si="85"/>
        <v>40846.837685185186</v>
      </c>
      <c r="M923" s="4" t="b">
        <v>0</v>
      </c>
      <c r="N923" s="4">
        <v>182</v>
      </c>
      <c r="O923" s="4" t="b">
        <v>1</v>
      </c>
      <c r="P923" s="4" t="s">
        <v>8265</v>
      </c>
      <c r="Q923" s="9">
        <f t="shared" si="86"/>
        <v>0.309</v>
      </c>
      <c r="R923" s="10">
        <f t="shared" si="87"/>
        <v>25.467032967032967</v>
      </c>
      <c r="S923" s="4" t="str">
        <f t="shared" si="88"/>
        <v>film &amp; video</v>
      </c>
      <c r="T923" s="4" t="str">
        <f t="shared" si="89"/>
        <v>television</v>
      </c>
    </row>
    <row r="924" spans="1:20" ht="42.75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7">
        <f t="shared" si="84"/>
        <v>41913.19667824074</v>
      </c>
      <c r="L924" s="7">
        <f t="shared" si="85"/>
        <v>41878.19667824074</v>
      </c>
      <c r="M924" s="4" t="b">
        <v>0</v>
      </c>
      <c r="N924" s="4">
        <v>182</v>
      </c>
      <c r="O924" s="4" t="b">
        <v>1</v>
      </c>
      <c r="P924" s="4" t="s">
        <v>8265</v>
      </c>
      <c r="Q924" s="9">
        <f t="shared" si="86"/>
        <v>0.21037037037037037</v>
      </c>
      <c r="R924" s="10">
        <f t="shared" si="87"/>
        <v>31.208791208791208</v>
      </c>
      <c r="S924" s="4" t="str">
        <f t="shared" si="88"/>
        <v>film &amp; video</v>
      </c>
      <c r="T924" s="4" t="str">
        <f t="shared" si="89"/>
        <v>television</v>
      </c>
    </row>
    <row r="925" spans="1:20" ht="42.75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7">
        <f t="shared" si="84"/>
        <v>41964.668090277781</v>
      </c>
      <c r="L925" s="7">
        <f t="shared" si="85"/>
        <v>41934.626423611109</v>
      </c>
      <c r="M925" s="4" t="b">
        <v>0</v>
      </c>
      <c r="N925" s="4">
        <v>182</v>
      </c>
      <c r="O925" s="4" t="b">
        <v>1</v>
      </c>
      <c r="P925" s="4" t="s">
        <v>8265</v>
      </c>
      <c r="Q925" s="9">
        <f t="shared" si="86"/>
        <v>2.1999999999999999E-2</v>
      </c>
      <c r="R925" s="10">
        <f t="shared" si="87"/>
        <v>1.8131868131868132</v>
      </c>
      <c r="S925" s="4" t="str">
        <f t="shared" si="88"/>
        <v>film &amp; video</v>
      </c>
      <c r="T925" s="4" t="str">
        <f t="shared" si="89"/>
        <v>television</v>
      </c>
    </row>
    <row r="926" spans="1:20" ht="42.75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7">
        <f t="shared" si="84"/>
        <v>41318.609594907401</v>
      </c>
      <c r="L926" s="7">
        <f t="shared" si="85"/>
        <v>41288.609594907401</v>
      </c>
      <c r="M926" s="4" t="b">
        <v>0</v>
      </c>
      <c r="N926" s="4">
        <v>182</v>
      </c>
      <c r="O926" s="4" t="b">
        <v>1</v>
      </c>
      <c r="P926" s="4" t="s">
        <v>8265</v>
      </c>
      <c r="Q926" s="9">
        <f t="shared" si="86"/>
        <v>0.109</v>
      </c>
      <c r="R926" s="10">
        <f t="shared" si="87"/>
        <v>1.7967032967032968</v>
      </c>
      <c r="S926" s="4" t="str">
        <f t="shared" si="88"/>
        <v>film &amp; video</v>
      </c>
      <c r="T926" s="4" t="str">
        <f t="shared" si="89"/>
        <v>television</v>
      </c>
    </row>
    <row r="927" spans="1:20" ht="42.75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7">
        <f t="shared" si="84"/>
        <v>41605.58924768518</v>
      </c>
      <c r="L927" s="7">
        <f t="shared" si="85"/>
        <v>41575.547581018516</v>
      </c>
      <c r="M927" s="4" t="b">
        <v>0</v>
      </c>
      <c r="N927" s="4">
        <v>182</v>
      </c>
      <c r="O927" s="4" t="b">
        <v>1</v>
      </c>
      <c r="P927" s="4" t="s">
        <v>8265</v>
      </c>
      <c r="Q927" s="9">
        <f t="shared" si="86"/>
        <v>2.6666666666666668E-2</v>
      </c>
      <c r="R927" s="10">
        <f t="shared" si="87"/>
        <v>0.87912087912087911</v>
      </c>
      <c r="S927" s="4" t="str">
        <f t="shared" si="88"/>
        <v>film &amp; video</v>
      </c>
      <c r="T927" s="4" t="str">
        <f t="shared" si="89"/>
        <v>television</v>
      </c>
    </row>
    <row r="928" spans="1:20" ht="57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7">
        <f t="shared" si="84"/>
        <v>40367.611111111109</v>
      </c>
      <c r="L928" s="7">
        <f t="shared" si="85"/>
        <v>40337.686689814815</v>
      </c>
      <c r="M928" s="4" t="b">
        <v>0</v>
      </c>
      <c r="N928" s="4">
        <v>182</v>
      </c>
      <c r="O928" s="4" t="b">
        <v>1</v>
      </c>
      <c r="P928" s="4" t="s">
        <v>8265</v>
      </c>
      <c r="Q928" s="9">
        <f t="shared" si="86"/>
        <v>0</v>
      </c>
      <c r="R928" s="10">
        <f t="shared" si="87"/>
        <v>0</v>
      </c>
      <c r="S928" s="4" t="str">
        <f t="shared" si="88"/>
        <v>film &amp; video</v>
      </c>
      <c r="T928" s="4" t="str">
        <f t="shared" si="89"/>
        <v>television</v>
      </c>
    </row>
    <row r="929" spans="1:20" ht="28.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7">
        <f t="shared" si="84"/>
        <v>41043.489525462959</v>
      </c>
      <c r="L929" s="7">
        <f t="shared" si="85"/>
        <v>41013.489525462959</v>
      </c>
      <c r="M929" s="4" t="b">
        <v>0</v>
      </c>
      <c r="N929" s="4">
        <v>182</v>
      </c>
      <c r="O929" s="4" t="b">
        <v>1</v>
      </c>
      <c r="P929" s="4" t="s">
        <v>8265</v>
      </c>
      <c r="Q929" s="9">
        <f t="shared" si="86"/>
        <v>0</v>
      </c>
      <c r="R929" s="10">
        <f t="shared" si="87"/>
        <v>0</v>
      </c>
      <c r="S929" s="4" t="str">
        <f t="shared" si="88"/>
        <v>film &amp; video</v>
      </c>
      <c r="T929" s="4" t="str">
        <f t="shared" si="89"/>
        <v>television</v>
      </c>
    </row>
    <row r="930" spans="1:20" ht="42.75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7">
        <f t="shared" si="84"/>
        <v>41230.666666666664</v>
      </c>
      <c r="L930" s="7">
        <f t="shared" si="85"/>
        <v>41180.529085648144</v>
      </c>
      <c r="M930" s="4" t="b">
        <v>0</v>
      </c>
      <c r="N930" s="4">
        <v>182</v>
      </c>
      <c r="O930" s="4" t="b">
        <v>1</v>
      </c>
      <c r="P930" s="4" t="s">
        <v>8265</v>
      </c>
      <c r="Q930" s="9">
        <f t="shared" si="86"/>
        <v>0.10862068965517241</v>
      </c>
      <c r="R930" s="10">
        <f t="shared" si="87"/>
        <v>8.6538461538461533</v>
      </c>
      <c r="S930" s="4" t="str">
        <f t="shared" si="88"/>
        <v>film &amp; video</v>
      </c>
      <c r="T930" s="4" t="str">
        <f t="shared" si="89"/>
        <v>television</v>
      </c>
    </row>
    <row r="931" spans="1:20" ht="42.75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7">
        <f t="shared" si="84"/>
        <v>41007.863067129627</v>
      </c>
      <c r="L931" s="7">
        <f t="shared" si="85"/>
        <v>40977.904733796291</v>
      </c>
      <c r="M931" s="4" t="b">
        <v>0</v>
      </c>
      <c r="N931" s="4">
        <v>182</v>
      </c>
      <c r="O931" s="4" t="b">
        <v>1</v>
      </c>
      <c r="P931" s="4" t="s">
        <v>8265</v>
      </c>
      <c r="Q931" s="9">
        <f t="shared" si="86"/>
        <v>0</v>
      </c>
      <c r="R931" s="10">
        <f t="shared" si="87"/>
        <v>0</v>
      </c>
      <c r="S931" s="4" t="str">
        <f t="shared" si="88"/>
        <v>film &amp; video</v>
      </c>
      <c r="T931" s="4" t="str">
        <f t="shared" si="89"/>
        <v>television</v>
      </c>
    </row>
    <row r="932" spans="1:20" ht="57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7">
        <f t="shared" si="84"/>
        <v>40354.563888888886</v>
      </c>
      <c r="L932" s="7">
        <f t="shared" si="85"/>
        <v>40312.582245370366</v>
      </c>
      <c r="M932" s="4" t="b">
        <v>0</v>
      </c>
      <c r="N932" s="4">
        <v>182</v>
      </c>
      <c r="O932" s="4" t="b">
        <v>1</v>
      </c>
      <c r="P932" s="4" t="s">
        <v>8265</v>
      </c>
      <c r="Q932" s="9">
        <f t="shared" si="86"/>
        <v>0.38333333333333336</v>
      </c>
      <c r="R932" s="10">
        <f t="shared" si="87"/>
        <v>1.8956043956043955</v>
      </c>
      <c r="S932" s="4" t="str">
        <f t="shared" si="88"/>
        <v>film &amp; video</v>
      </c>
      <c r="T932" s="4" t="str">
        <f t="shared" si="89"/>
        <v>television</v>
      </c>
    </row>
    <row r="933" spans="1:20" ht="42.75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7">
        <f t="shared" si="84"/>
        <v>41714.583333333328</v>
      </c>
      <c r="L933" s="7">
        <f t="shared" si="85"/>
        <v>41680.026643518519</v>
      </c>
      <c r="M933" s="4" t="b">
        <v>0</v>
      </c>
      <c r="N933" s="4">
        <v>182</v>
      </c>
      <c r="O933" s="4" t="b">
        <v>1</v>
      </c>
      <c r="P933" s="4" t="s">
        <v>8265</v>
      </c>
      <c r="Q933" s="9">
        <f t="shared" si="86"/>
        <v>6.5500000000000003E-2</v>
      </c>
      <c r="R933" s="10">
        <f t="shared" si="87"/>
        <v>0.71978021978021978</v>
      </c>
      <c r="S933" s="4" t="str">
        <f t="shared" si="88"/>
        <v>film &amp; video</v>
      </c>
      <c r="T933" s="4" t="str">
        <f t="shared" si="89"/>
        <v>television</v>
      </c>
    </row>
    <row r="934" spans="1:20" ht="28.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7">
        <f t="shared" si="84"/>
        <v>41355.594270833331</v>
      </c>
      <c r="L934" s="7">
        <f t="shared" si="85"/>
        <v>41310.635937499996</v>
      </c>
      <c r="M934" s="4" t="b">
        <v>0</v>
      </c>
      <c r="N934" s="4">
        <v>182</v>
      </c>
      <c r="O934" s="4" t="b">
        <v>1</v>
      </c>
      <c r="P934" s="4" t="s">
        <v>8265</v>
      </c>
      <c r="Q934" s="9">
        <f t="shared" si="86"/>
        <v>0.14536842105263159</v>
      </c>
      <c r="R934" s="10">
        <f t="shared" si="87"/>
        <v>7.5879120879120876</v>
      </c>
      <c r="S934" s="4" t="str">
        <f t="shared" si="88"/>
        <v>film &amp; video</v>
      </c>
      <c r="T934" s="4" t="str">
        <f t="shared" si="89"/>
        <v>television</v>
      </c>
    </row>
    <row r="935" spans="1:20" ht="42.75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7">
        <f t="shared" si="84"/>
        <v>41770.835752314808</v>
      </c>
      <c r="L935" s="7">
        <f t="shared" si="85"/>
        <v>41710.835752314808</v>
      </c>
      <c r="M935" s="4" t="b">
        <v>0</v>
      </c>
      <c r="N935" s="4">
        <v>182</v>
      </c>
      <c r="O935" s="4" t="b">
        <v>1</v>
      </c>
      <c r="P935" s="4" t="s">
        <v>8265</v>
      </c>
      <c r="Q935" s="9">
        <f t="shared" si="86"/>
        <v>0.06</v>
      </c>
      <c r="R935" s="10">
        <f t="shared" si="87"/>
        <v>0.65934065934065933</v>
      </c>
      <c r="S935" s="4" t="str">
        <f t="shared" si="88"/>
        <v>film &amp; video</v>
      </c>
      <c r="T935" s="4" t="str">
        <f t="shared" si="89"/>
        <v>television</v>
      </c>
    </row>
    <row r="936" spans="1:20" ht="42.75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7">
        <f t="shared" si="84"/>
        <v>41762.916666666664</v>
      </c>
      <c r="L936" s="7">
        <f t="shared" si="85"/>
        <v>41733.403749999998</v>
      </c>
      <c r="M936" s="4" t="b">
        <v>0</v>
      </c>
      <c r="N936" s="4">
        <v>182</v>
      </c>
      <c r="O936" s="4" t="b">
        <v>1</v>
      </c>
      <c r="P936" s="4" t="s">
        <v>8265</v>
      </c>
      <c r="Q936" s="9">
        <f t="shared" si="86"/>
        <v>0.30399999999999999</v>
      </c>
      <c r="R936" s="10">
        <f t="shared" si="87"/>
        <v>8.3516483516483522</v>
      </c>
      <c r="S936" s="4" t="str">
        <f t="shared" si="88"/>
        <v>film &amp; video</v>
      </c>
      <c r="T936" s="4" t="str">
        <f t="shared" si="89"/>
        <v>television</v>
      </c>
    </row>
    <row r="937" spans="1:20" ht="42.75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7">
        <f t="shared" si="84"/>
        <v>42398.000335648147</v>
      </c>
      <c r="L937" s="7">
        <f t="shared" si="85"/>
        <v>42368.000335648147</v>
      </c>
      <c r="M937" s="4" t="b">
        <v>0</v>
      </c>
      <c r="N937" s="4">
        <v>182</v>
      </c>
      <c r="O937" s="4" t="b">
        <v>1</v>
      </c>
      <c r="P937" s="4" t="s">
        <v>8265</v>
      </c>
      <c r="Q937" s="9">
        <f t="shared" si="86"/>
        <v>1.4285714285714285E-2</v>
      </c>
      <c r="R937" s="10">
        <f t="shared" si="87"/>
        <v>0.27472527472527475</v>
      </c>
      <c r="S937" s="4" t="str">
        <f t="shared" si="88"/>
        <v>film &amp; video</v>
      </c>
      <c r="T937" s="4" t="str">
        <f t="shared" si="89"/>
        <v>television</v>
      </c>
    </row>
    <row r="938" spans="1:20" ht="42.75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7">
        <f t="shared" si="84"/>
        <v>40926.5</v>
      </c>
      <c r="L938" s="7">
        <f t="shared" si="85"/>
        <v>40882.690844907404</v>
      </c>
      <c r="M938" s="4" t="b">
        <v>0</v>
      </c>
      <c r="N938" s="4">
        <v>182</v>
      </c>
      <c r="O938" s="4" t="b">
        <v>1</v>
      </c>
      <c r="P938" s="4" t="s">
        <v>8265</v>
      </c>
      <c r="Q938" s="9">
        <f t="shared" si="86"/>
        <v>0</v>
      </c>
      <c r="R938" s="10">
        <f t="shared" si="87"/>
        <v>0</v>
      </c>
      <c r="S938" s="4" t="str">
        <f t="shared" si="88"/>
        <v>film &amp; video</v>
      </c>
      <c r="T938" s="4" t="str">
        <f t="shared" si="89"/>
        <v>television</v>
      </c>
    </row>
    <row r="939" spans="1:20" ht="42.75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7">
        <f t="shared" si="84"/>
        <v>41581.506446759253</v>
      </c>
      <c r="L939" s="7">
        <f t="shared" si="85"/>
        <v>41551.464780092589</v>
      </c>
      <c r="M939" s="4" t="b">
        <v>0</v>
      </c>
      <c r="N939" s="4">
        <v>182</v>
      </c>
      <c r="O939" s="4" t="b">
        <v>1</v>
      </c>
      <c r="P939" s="4" t="s">
        <v>8265</v>
      </c>
      <c r="Q939" s="9">
        <f t="shared" si="86"/>
        <v>1.1428571428571429E-2</v>
      </c>
      <c r="R939" s="10">
        <f t="shared" si="87"/>
        <v>0.21978021978021978</v>
      </c>
      <c r="S939" s="4" t="str">
        <f t="shared" si="88"/>
        <v>film &amp; video</v>
      </c>
      <c r="T939" s="4" t="str">
        <f t="shared" si="89"/>
        <v>television</v>
      </c>
    </row>
    <row r="940" spans="1:20" ht="42.75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7">
        <f t="shared" si="84"/>
        <v>41154.14638888889</v>
      </c>
      <c r="L940" s="7">
        <f t="shared" si="85"/>
        <v>41124.14638888889</v>
      </c>
      <c r="M940" s="4" t="b">
        <v>0</v>
      </c>
      <c r="N940" s="4">
        <v>182</v>
      </c>
      <c r="O940" s="4" t="b">
        <v>1</v>
      </c>
      <c r="P940" s="4" t="s">
        <v>8265</v>
      </c>
      <c r="Q940" s="9">
        <f t="shared" si="86"/>
        <v>3.5714285714285713E-3</v>
      </c>
      <c r="R940" s="10">
        <f t="shared" si="87"/>
        <v>0.13736263736263737</v>
      </c>
      <c r="S940" s="4" t="str">
        <f t="shared" si="88"/>
        <v>film &amp; video</v>
      </c>
      <c r="T940" s="4" t="str">
        <f t="shared" si="89"/>
        <v>television</v>
      </c>
    </row>
    <row r="941" spans="1:20" ht="42.75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7">
        <f t="shared" si="84"/>
        <v>41455.498611111107</v>
      </c>
      <c r="L941" s="7">
        <f t="shared" si="85"/>
        <v>41416.429837962962</v>
      </c>
      <c r="M941" s="4" t="b">
        <v>0</v>
      </c>
      <c r="N941" s="4">
        <v>182</v>
      </c>
      <c r="O941" s="4" t="b">
        <v>1</v>
      </c>
      <c r="P941" s="4" t="s">
        <v>8265</v>
      </c>
      <c r="Q941" s="9">
        <f t="shared" si="86"/>
        <v>1.4545454545454545E-2</v>
      </c>
      <c r="R941" s="10">
        <f t="shared" si="87"/>
        <v>0.21978021978021978</v>
      </c>
      <c r="S941" s="4" t="str">
        <f t="shared" si="88"/>
        <v>film &amp; video</v>
      </c>
      <c r="T941" s="4" t="str">
        <f t="shared" si="89"/>
        <v>television</v>
      </c>
    </row>
    <row r="942" spans="1:20" ht="42.75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7">
        <f t="shared" si="84"/>
        <v>42226.675069444442</v>
      </c>
      <c r="L942" s="7">
        <f t="shared" si="85"/>
        <v>42181.675069444442</v>
      </c>
      <c r="M942" s="4" t="b">
        <v>0</v>
      </c>
      <c r="N942" s="4">
        <v>182</v>
      </c>
      <c r="O942" s="4" t="b">
        <v>1</v>
      </c>
      <c r="P942" s="4" t="s">
        <v>8265</v>
      </c>
      <c r="Q942" s="9">
        <f t="shared" si="86"/>
        <v>0.17155555555555554</v>
      </c>
      <c r="R942" s="10">
        <f t="shared" si="87"/>
        <v>8.4835164835164836</v>
      </c>
      <c r="S942" s="4" t="str">
        <f t="shared" si="88"/>
        <v>film &amp; video</v>
      </c>
      <c r="T942" s="4" t="str">
        <f t="shared" si="89"/>
        <v>television</v>
      </c>
    </row>
    <row r="943" spans="1:20" ht="57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7">
        <f t="shared" si="84"/>
        <v>42775.763252314813</v>
      </c>
      <c r="L943" s="7">
        <f t="shared" si="85"/>
        <v>42745.763252314813</v>
      </c>
      <c r="M943" s="4" t="b">
        <v>0</v>
      </c>
      <c r="N943" s="4">
        <v>182</v>
      </c>
      <c r="O943" s="4" t="b">
        <v>1</v>
      </c>
      <c r="P943" s="4" t="s">
        <v>8265</v>
      </c>
      <c r="Q943" s="9">
        <f t="shared" si="86"/>
        <v>2.3220000000000001E-2</v>
      </c>
      <c r="R943" s="10">
        <f t="shared" si="87"/>
        <v>6.3791208791208796</v>
      </c>
      <c r="S943" s="4" t="str">
        <f t="shared" si="88"/>
        <v>film &amp; video</v>
      </c>
      <c r="T943" s="4" t="str">
        <f t="shared" si="89"/>
        <v>television</v>
      </c>
    </row>
    <row r="944" spans="1:20" ht="42.75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7">
        <f t="shared" si="84"/>
        <v>42418.509953703702</v>
      </c>
      <c r="L944" s="7">
        <f t="shared" si="85"/>
        <v>42382.509953703702</v>
      </c>
      <c r="M944" s="4" t="b">
        <v>0</v>
      </c>
      <c r="N944" s="4">
        <v>182</v>
      </c>
      <c r="O944" s="4" t="b">
        <v>1</v>
      </c>
      <c r="P944" s="4" t="s">
        <v>8265</v>
      </c>
      <c r="Q944" s="9">
        <f t="shared" si="86"/>
        <v>8.9066666666666669E-2</v>
      </c>
      <c r="R944" s="10">
        <f t="shared" si="87"/>
        <v>3.6703296703296702</v>
      </c>
      <c r="S944" s="4" t="str">
        <f t="shared" si="88"/>
        <v>film &amp; video</v>
      </c>
      <c r="T944" s="4" t="str">
        <f t="shared" si="89"/>
        <v>television</v>
      </c>
    </row>
    <row r="945" spans="1:20" ht="28.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7">
        <f t="shared" si="84"/>
        <v>42703.376215277771</v>
      </c>
      <c r="L945" s="7">
        <f t="shared" si="85"/>
        <v>42673.334548611114</v>
      </c>
      <c r="M945" s="4" t="b">
        <v>0</v>
      </c>
      <c r="N945" s="4">
        <v>182</v>
      </c>
      <c r="O945" s="4" t="b">
        <v>1</v>
      </c>
      <c r="P945" s="4" t="s">
        <v>8265</v>
      </c>
      <c r="Q945" s="9">
        <f t="shared" si="86"/>
        <v>9.633333333333334E-2</v>
      </c>
      <c r="R945" s="10">
        <f t="shared" si="87"/>
        <v>1.5879120879120878</v>
      </c>
      <c r="S945" s="4" t="str">
        <f t="shared" si="88"/>
        <v>film &amp; video</v>
      </c>
      <c r="T945" s="4" t="str">
        <f t="shared" si="89"/>
        <v>television</v>
      </c>
    </row>
    <row r="946" spans="1:20" ht="42.75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7">
        <f t="shared" si="84"/>
        <v>42478.249999999993</v>
      </c>
      <c r="L946" s="7">
        <f t="shared" si="85"/>
        <v>42444.250578703701</v>
      </c>
      <c r="M946" s="4" t="b">
        <v>0</v>
      </c>
      <c r="N946" s="4">
        <v>182</v>
      </c>
      <c r="O946" s="4" t="b">
        <v>1</v>
      </c>
      <c r="P946" s="4" t="s">
        <v>8265</v>
      </c>
      <c r="Q946" s="9">
        <f t="shared" si="86"/>
        <v>0.13325999999999999</v>
      </c>
      <c r="R946" s="10">
        <f t="shared" si="87"/>
        <v>36.609890109890109</v>
      </c>
      <c r="S946" s="4" t="str">
        <f t="shared" si="88"/>
        <v>film &amp; video</v>
      </c>
      <c r="T946" s="4" t="str">
        <f t="shared" si="89"/>
        <v>television</v>
      </c>
    </row>
    <row r="947" spans="1:20" ht="42.75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7">
        <f t="shared" si="84"/>
        <v>42784.665972222218</v>
      </c>
      <c r="L947" s="7">
        <f t="shared" si="85"/>
        <v>42732.53965277777</v>
      </c>
      <c r="M947" s="4" t="b">
        <v>0</v>
      </c>
      <c r="N947" s="4">
        <v>182</v>
      </c>
      <c r="O947" s="4" t="b">
        <v>1</v>
      </c>
      <c r="P947" s="4" t="s">
        <v>8265</v>
      </c>
      <c r="Q947" s="9">
        <f t="shared" si="86"/>
        <v>2.4840000000000001E-2</v>
      </c>
      <c r="R947" s="10">
        <f t="shared" si="87"/>
        <v>13.648351648351648</v>
      </c>
      <c r="S947" s="4" t="str">
        <f t="shared" si="88"/>
        <v>film &amp; video</v>
      </c>
      <c r="T947" s="4" t="str">
        <f t="shared" si="89"/>
        <v>television</v>
      </c>
    </row>
    <row r="948" spans="1:20" ht="28.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7">
        <f t="shared" si="84"/>
        <v>42622.417222222219</v>
      </c>
      <c r="L948" s="7">
        <f t="shared" si="85"/>
        <v>42592.417222222219</v>
      </c>
      <c r="M948" s="4" t="b">
        <v>0</v>
      </c>
      <c r="N948" s="4">
        <v>182</v>
      </c>
      <c r="O948" s="4" t="b">
        <v>1</v>
      </c>
      <c r="P948" s="4" t="s">
        <v>8265</v>
      </c>
      <c r="Q948" s="9">
        <f t="shared" si="86"/>
        <v>1.9066666666666666E-2</v>
      </c>
      <c r="R948" s="10">
        <f t="shared" si="87"/>
        <v>1.5714285714285714</v>
      </c>
      <c r="S948" s="4" t="str">
        <f t="shared" si="88"/>
        <v>film &amp; video</v>
      </c>
      <c r="T948" s="4" t="str">
        <f t="shared" si="89"/>
        <v>television</v>
      </c>
    </row>
    <row r="949" spans="1:20" ht="42.75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7">
        <f t="shared" si="84"/>
        <v>42551.44798611111</v>
      </c>
      <c r="L949" s="7">
        <f t="shared" si="85"/>
        <v>42491.44798611111</v>
      </c>
      <c r="M949" s="4" t="b">
        <v>0</v>
      </c>
      <c r="N949" s="4">
        <v>182</v>
      </c>
      <c r="O949" s="4" t="b">
        <v>1</v>
      </c>
      <c r="P949" s="4" t="s">
        <v>8265</v>
      </c>
      <c r="Q949" s="9">
        <f t="shared" si="86"/>
        <v>0</v>
      </c>
      <c r="R949" s="10">
        <f t="shared" si="87"/>
        <v>0</v>
      </c>
      <c r="S949" s="4" t="str">
        <f t="shared" si="88"/>
        <v>film &amp; video</v>
      </c>
      <c r="T949" s="4" t="str">
        <f t="shared" si="89"/>
        <v>television</v>
      </c>
    </row>
    <row r="950" spans="1:20" ht="57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7">
        <f t="shared" si="84"/>
        <v>42441.494953703703</v>
      </c>
      <c r="L950" s="7">
        <f t="shared" si="85"/>
        <v>42411.494953703703</v>
      </c>
      <c r="M950" s="4" t="b">
        <v>0</v>
      </c>
      <c r="N950" s="4">
        <v>182</v>
      </c>
      <c r="O950" s="4" t="b">
        <v>1</v>
      </c>
      <c r="P950" s="4" t="s">
        <v>8265</v>
      </c>
      <c r="Q950" s="9">
        <f t="shared" si="86"/>
        <v>0.12</v>
      </c>
      <c r="R950" s="10">
        <f t="shared" si="87"/>
        <v>2.6373626373626373</v>
      </c>
      <c r="S950" s="4" t="str">
        <f t="shared" si="88"/>
        <v>film &amp; video</v>
      </c>
      <c r="T950" s="4" t="str">
        <f t="shared" si="89"/>
        <v>television</v>
      </c>
    </row>
    <row r="951" spans="1:20" ht="42.75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7">
        <f t="shared" si="84"/>
        <v>42420.710370370369</v>
      </c>
      <c r="L951" s="7">
        <f t="shared" si="85"/>
        <v>42360.710370370369</v>
      </c>
      <c r="M951" s="4" t="b">
        <v>0</v>
      </c>
      <c r="N951" s="4">
        <v>182</v>
      </c>
      <c r="O951" s="4" t="b">
        <v>1</v>
      </c>
      <c r="P951" s="4" t="s">
        <v>8265</v>
      </c>
      <c r="Q951" s="9">
        <f t="shared" si="86"/>
        <v>1.3650000000000001E-2</v>
      </c>
      <c r="R951" s="10">
        <f t="shared" si="87"/>
        <v>1.5</v>
      </c>
      <c r="S951" s="4" t="str">
        <f t="shared" si="88"/>
        <v>film &amp; video</v>
      </c>
      <c r="T951" s="4" t="str">
        <f t="shared" si="89"/>
        <v>television</v>
      </c>
    </row>
    <row r="952" spans="1:20" ht="42.75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7">
        <f t="shared" si="84"/>
        <v>42386.41737268518</v>
      </c>
      <c r="L952" s="7">
        <f t="shared" si="85"/>
        <v>42356.41737268518</v>
      </c>
      <c r="M952" s="4" t="b">
        <v>0</v>
      </c>
      <c r="N952" s="4">
        <v>182</v>
      </c>
      <c r="O952" s="4" t="b">
        <v>1</v>
      </c>
      <c r="P952" s="4" t="s">
        <v>8265</v>
      </c>
      <c r="Q952" s="9">
        <f t="shared" si="86"/>
        <v>0.28039999999999998</v>
      </c>
      <c r="R952" s="10">
        <f t="shared" si="87"/>
        <v>7.7032967032967035</v>
      </c>
      <c r="S952" s="4" t="str">
        <f t="shared" si="88"/>
        <v>film &amp; video</v>
      </c>
      <c r="T952" s="4" t="str">
        <f t="shared" si="89"/>
        <v>television</v>
      </c>
    </row>
    <row r="953" spans="1:20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7">
        <f t="shared" si="84"/>
        <v>42525.320277777777</v>
      </c>
      <c r="L953" s="7">
        <f t="shared" si="85"/>
        <v>42480.320277777777</v>
      </c>
      <c r="M953" s="4" t="b">
        <v>0</v>
      </c>
      <c r="N953" s="4">
        <v>182</v>
      </c>
      <c r="O953" s="4" t="b">
        <v>1</v>
      </c>
      <c r="P953" s="4" t="s">
        <v>8265</v>
      </c>
      <c r="Q953" s="9">
        <f t="shared" si="86"/>
        <v>0.38390000000000002</v>
      </c>
      <c r="R953" s="10">
        <f t="shared" si="87"/>
        <v>105.46703296703296</v>
      </c>
      <c r="S953" s="4" t="str">
        <f t="shared" si="88"/>
        <v>film &amp; video</v>
      </c>
      <c r="T953" s="4" t="str">
        <f t="shared" si="89"/>
        <v>television</v>
      </c>
    </row>
    <row r="954" spans="1:20" ht="28.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7">
        <f t="shared" si="84"/>
        <v>42692.32189814814</v>
      </c>
      <c r="L954" s="7">
        <f t="shared" si="85"/>
        <v>42662.280231481483</v>
      </c>
      <c r="M954" s="4" t="b">
        <v>0</v>
      </c>
      <c r="N954" s="4">
        <v>182</v>
      </c>
      <c r="O954" s="4" t="b">
        <v>1</v>
      </c>
      <c r="P954" s="4" t="s">
        <v>8265</v>
      </c>
      <c r="Q954" s="9">
        <f t="shared" si="86"/>
        <v>0.39942857142857141</v>
      </c>
      <c r="R954" s="10">
        <f t="shared" si="87"/>
        <v>107.53846153846153</v>
      </c>
      <c r="S954" s="4" t="str">
        <f t="shared" si="88"/>
        <v>film &amp; video</v>
      </c>
      <c r="T954" s="4" t="str">
        <f t="shared" si="89"/>
        <v>television</v>
      </c>
    </row>
    <row r="955" spans="1:20" ht="42.75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7">
        <f t="shared" si="84"/>
        <v>42028.831006944441</v>
      </c>
      <c r="L955" s="7">
        <f t="shared" si="85"/>
        <v>41998.831006944441</v>
      </c>
      <c r="M955" s="4" t="b">
        <v>0</v>
      </c>
      <c r="N955" s="4">
        <v>182</v>
      </c>
      <c r="O955" s="4" t="b">
        <v>1</v>
      </c>
      <c r="P955" s="4" t="s">
        <v>8265</v>
      </c>
      <c r="Q955" s="9">
        <f t="shared" si="86"/>
        <v>8.3999999999999995E-3</v>
      </c>
      <c r="R955" s="10">
        <f t="shared" si="87"/>
        <v>0.69230769230769229</v>
      </c>
      <c r="S955" s="4" t="str">
        <f t="shared" si="88"/>
        <v>film &amp; video</v>
      </c>
      <c r="T955" s="4" t="str">
        <f t="shared" si="89"/>
        <v>television</v>
      </c>
    </row>
    <row r="956" spans="1:20" ht="42.75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7">
        <f t="shared" si="84"/>
        <v>42236.500451388885</v>
      </c>
      <c r="L956" s="7">
        <f t="shared" si="85"/>
        <v>42194.500451388885</v>
      </c>
      <c r="M956" s="4" t="b">
        <v>0</v>
      </c>
      <c r="N956" s="4">
        <v>182</v>
      </c>
      <c r="O956" s="4" t="b">
        <v>1</v>
      </c>
      <c r="P956" s="4" t="s">
        <v>8265</v>
      </c>
      <c r="Q956" s="9">
        <f t="shared" si="86"/>
        <v>0.43406666666666666</v>
      </c>
      <c r="R956" s="10">
        <f t="shared" si="87"/>
        <v>35.774725274725277</v>
      </c>
      <c r="S956" s="4" t="str">
        <f t="shared" si="88"/>
        <v>film &amp; video</v>
      </c>
      <c r="T956" s="4" t="str">
        <f t="shared" si="89"/>
        <v>television</v>
      </c>
    </row>
    <row r="957" spans="1:20" ht="42.75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7">
        <f t="shared" si="84"/>
        <v>42625.961805555555</v>
      </c>
      <c r="L957" s="7">
        <f t="shared" si="85"/>
        <v>42585.961805555555</v>
      </c>
      <c r="M957" s="4" t="b">
        <v>0</v>
      </c>
      <c r="N957" s="4">
        <v>182</v>
      </c>
      <c r="O957" s="4" t="b">
        <v>1</v>
      </c>
      <c r="P957" s="4" t="s">
        <v>8265</v>
      </c>
      <c r="Q957" s="9">
        <f t="shared" si="86"/>
        <v>5.6613333333333335E-2</v>
      </c>
      <c r="R957" s="10">
        <f t="shared" si="87"/>
        <v>93.318681318681314</v>
      </c>
      <c r="S957" s="4" t="str">
        <f t="shared" si="88"/>
        <v>film &amp; video</v>
      </c>
      <c r="T957" s="4" t="str">
        <f t="shared" si="89"/>
        <v>television</v>
      </c>
    </row>
    <row r="958" spans="1:20" ht="57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7">
        <f t="shared" si="84"/>
        <v>42120.538877314808</v>
      </c>
      <c r="L958" s="7">
        <f t="shared" si="85"/>
        <v>42060.580543981479</v>
      </c>
      <c r="M958" s="4" t="b">
        <v>0</v>
      </c>
      <c r="N958" s="4">
        <v>182</v>
      </c>
      <c r="O958" s="4" t="b">
        <v>1</v>
      </c>
      <c r="P958" s="4" t="s">
        <v>8265</v>
      </c>
      <c r="Q958" s="9">
        <f t="shared" si="86"/>
        <v>1.7219999999999999E-2</v>
      </c>
      <c r="R958" s="10">
        <f t="shared" si="87"/>
        <v>4.7307692307692308</v>
      </c>
      <c r="S958" s="4" t="str">
        <f t="shared" si="88"/>
        <v>film &amp; video</v>
      </c>
      <c r="T958" s="4" t="str">
        <f t="shared" si="89"/>
        <v>television</v>
      </c>
    </row>
    <row r="959" spans="1:20" ht="28.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7">
        <f t="shared" si="84"/>
        <v>42691.260798611103</v>
      </c>
      <c r="L959" s="7">
        <f t="shared" si="85"/>
        <v>42660.219131944446</v>
      </c>
      <c r="M959" s="4" t="b">
        <v>0</v>
      </c>
      <c r="N959" s="4">
        <v>182</v>
      </c>
      <c r="O959" s="4" t="b">
        <v>1</v>
      </c>
      <c r="P959" s="4" t="s">
        <v>8265</v>
      </c>
      <c r="Q959" s="9">
        <f t="shared" si="86"/>
        <v>1.9416666666666665E-2</v>
      </c>
      <c r="R959" s="10">
        <f t="shared" si="87"/>
        <v>1.2802197802197801</v>
      </c>
      <c r="S959" s="4" t="str">
        <f t="shared" si="88"/>
        <v>film &amp; video</v>
      </c>
      <c r="T959" s="4" t="str">
        <f t="shared" si="89"/>
        <v>television</v>
      </c>
    </row>
    <row r="960" spans="1:20" ht="42.75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7">
        <f t="shared" si="84"/>
        <v>42103.874305555553</v>
      </c>
      <c r="L960" s="7">
        <f t="shared" si="85"/>
        <v>42082.469479166662</v>
      </c>
      <c r="M960" s="4" t="b">
        <v>0</v>
      </c>
      <c r="N960" s="4">
        <v>182</v>
      </c>
      <c r="O960" s="4" t="b">
        <v>1</v>
      </c>
      <c r="P960" s="4" t="s">
        <v>8265</v>
      </c>
      <c r="Q960" s="9">
        <f t="shared" si="86"/>
        <v>0.11328275684711328</v>
      </c>
      <c r="R960" s="10">
        <f t="shared" si="87"/>
        <v>4.8406593406593403</v>
      </c>
      <c r="S960" s="4" t="str">
        <f t="shared" si="88"/>
        <v>film &amp; video</v>
      </c>
      <c r="T960" s="4" t="str">
        <f t="shared" si="89"/>
        <v>television</v>
      </c>
    </row>
    <row r="961" spans="1:20" ht="42.75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7">
        <f t="shared" si="84"/>
        <v>42022.84103009259</v>
      </c>
      <c r="L961" s="7">
        <f t="shared" si="85"/>
        <v>41992.84103009259</v>
      </c>
      <c r="M961" s="4" t="b">
        <v>0</v>
      </c>
      <c r="N961" s="4">
        <v>182</v>
      </c>
      <c r="O961" s="4" t="b">
        <v>1</v>
      </c>
      <c r="P961" s="4" t="s">
        <v>8265</v>
      </c>
      <c r="Q961" s="9">
        <f t="shared" si="86"/>
        <v>0.3886</v>
      </c>
      <c r="R961" s="10">
        <f t="shared" si="87"/>
        <v>106.75824175824175</v>
      </c>
      <c r="S961" s="4" t="str">
        <f t="shared" si="88"/>
        <v>film &amp; video</v>
      </c>
      <c r="T961" s="4" t="str">
        <f t="shared" si="89"/>
        <v>television</v>
      </c>
    </row>
    <row r="962" spans="1:20" ht="42.75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7">
        <f t="shared" si="84"/>
        <v>42808.251793981479</v>
      </c>
      <c r="L962" s="7">
        <f t="shared" si="85"/>
        <v>42766.29346064815</v>
      </c>
      <c r="M962" s="4" t="b">
        <v>0</v>
      </c>
      <c r="N962" s="4">
        <v>182</v>
      </c>
      <c r="O962" s="4" t="b">
        <v>1</v>
      </c>
      <c r="P962" s="4" t="s">
        <v>8265</v>
      </c>
      <c r="Q962" s="9">
        <f t="shared" si="86"/>
        <v>0.46100628930817611</v>
      </c>
      <c r="R962" s="10">
        <f t="shared" si="87"/>
        <v>140.96153846153845</v>
      </c>
      <c r="S962" s="4" t="str">
        <f t="shared" si="88"/>
        <v>film &amp; video</v>
      </c>
      <c r="T962" s="4" t="str">
        <f t="shared" si="89"/>
        <v>television</v>
      </c>
    </row>
    <row r="963" spans="1:20" ht="42.75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7">
        <f t="shared" ref="K963:K1026" si="90">(I963/86400)+25569+(-8/24)</f>
        <v>42786.458333333336</v>
      </c>
      <c r="L963" s="7">
        <f t="shared" ref="L963:L1026" si="91">(J963/86400)+25569+(-8/24)</f>
        <v>42740.360358796293</v>
      </c>
      <c r="M963" s="4" t="b">
        <v>0</v>
      </c>
      <c r="N963" s="4">
        <v>182</v>
      </c>
      <c r="O963" s="4" t="b">
        <v>1</v>
      </c>
      <c r="P963" s="4" t="s">
        <v>8265</v>
      </c>
      <c r="Q963" s="9">
        <f t="shared" ref="Q963:Q1026" si="92">E963/D963</f>
        <v>0.42188421052631581</v>
      </c>
      <c r="R963" s="10">
        <f t="shared" ref="R963:R1026" si="93">IFERROR(E963/N963, "Zero Backers")</f>
        <v>220.21428571428572</v>
      </c>
      <c r="S963" s="4" t="str">
        <f t="shared" ref="S963:S1026" si="94">LEFT(P963,FIND("/",P963)-1)</f>
        <v>film &amp; video</v>
      </c>
      <c r="T963" s="4" t="str">
        <f t="shared" ref="T963:T1026" si="95">RIGHT(P963,LEN(P963)-FIND("/",P963))</f>
        <v>television</v>
      </c>
    </row>
    <row r="964" spans="1:20" ht="42.75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7">
        <f t="shared" si="90"/>
        <v>42411.379085648143</v>
      </c>
      <c r="L964" s="7">
        <f t="shared" si="91"/>
        <v>42373.379085648143</v>
      </c>
      <c r="M964" s="4" t="b">
        <v>0</v>
      </c>
      <c r="N964" s="4">
        <v>182</v>
      </c>
      <c r="O964" s="4" t="b">
        <v>1</v>
      </c>
      <c r="P964" s="4" t="s">
        <v>8265</v>
      </c>
      <c r="Q964" s="9">
        <f t="shared" si="92"/>
        <v>0.2848</v>
      </c>
      <c r="R964" s="10">
        <f t="shared" si="93"/>
        <v>3.912087912087912</v>
      </c>
      <c r="S964" s="4" t="str">
        <f t="shared" si="94"/>
        <v>film &amp; video</v>
      </c>
      <c r="T964" s="4" t="str">
        <f t="shared" si="95"/>
        <v>television</v>
      </c>
    </row>
    <row r="965" spans="1:20" ht="28.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7">
        <f t="shared" si="90"/>
        <v>42660.302303240744</v>
      </c>
      <c r="L965" s="7">
        <f t="shared" si="91"/>
        <v>42625.302303240744</v>
      </c>
      <c r="M965" s="4" t="b">
        <v>0</v>
      </c>
      <c r="N965" s="4">
        <v>182</v>
      </c>
      <c r="O965" s="4" t="b">
        <v>1</v>
      </c>
      <c r="P965" s="4" t="s">
        <v>8265</v>
      </c>
      <c r="Q965" s="9">
        <f t="shared" si="92"/>
        <v>1.0771428571428571E-2</v>
      </c>
      <c r="R965" s="10">
        <f t="shared" si="93"/>
        <v>2.0714285714285716</v>
      </c>
      <c r="S965" s="4" t="str">
        <f t="shared" si="94"/>
        <v>film &amp; video</v>
      </c>
      <c r="T965" s="4" t="str">
        <f t="shared" si="95"/>
        <v>television</v>
      </c>
    </row>
    <row r="966" spans="1:20" ht="42.75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7">
        <f t="shared" si="90"/>
        <v>42248.295358796291</v>
      </c>
      <c r="L966" s="7">
        <f t="shared" si="91"/>
        <v>42208.295358796291</v>
      </c>
      <c r="M966" s="4" t="b">
        <v>0</v>
      </c>
      <c r="N966" s="4">
        <v>182</v>
      </c>
      <c r="O966" s="4" t="b">
        <v>1</v>
      </c>
      <c r="P966" s="4" t="s">
        <v>8265</v>
      </c>
      <c r="Q966" s="9">
        <f t="shared" si="92"/>
        <v>7.9909090909090902E-3</v>
      </c>
      <c r="R966" s="10">
        <f t="shared" si="93"/>
        <v>4.8296703296703294</v>
      </c>
      <c r="S966" s="4" t="str">
        <f t="shared" si="94"/>
        <v>film &amp; video</v>
      </c>
      <c r="T966" s="4" t="str">
        <f t="shared" si="95"/>
        <v>television</v>
      </c>
    </row>
    <row r="967" spans="1:20" ht="42.75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7">
        <f t="shared" si="90"/>
        <v>42668.832638888889</v>
      </c>
      <c r="L967" s="7">
        <f t="shared" si="91"/>
        <v>42636.683402777773</v>
      </c>
      <c r="M967" s="4" t="b">
        <v>0</v>
      </c>
      <c r="N967" s="4">
        <v>182</v>
      </c>
      <c r="O967" s="4" t="b">
        <v>1</v>
      </c>
      <c r="P967" s="4" t="s">
        <v>8265</v>
      </c>
      <c r="Q967" s="9">
        <f t="shared" si="92"/>
        <v>1.192E-2</v>
      </c>
      <c r="R967" s="10">
        <f t="shared" si="93"/>
        <v>1.6373626373626373</v>
      </c>
      <c r="S967" s="4" t="str">
        <f t="shared" si="94"/>
        <v>film &amp; video</v>
      </c>
      <c r="T967" s="4" t="str">
        <f t="shared" si="95"/>
        <v>television</v>
      </c>
    </row>
    <row r="968" spans="1:20" ht="42.75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7">
        <f t="shared" si="90"/>
        <v>42649.302453703705</v>
      </c>
      <c r="L968" s="7">
        <f t="shared" si="91"/>
        <v>42619.302453703705</v>
      </c>
      <c r="M968" s="4" t="b">
        <v>0</v>
      </c>
      <c r="N968" s="4">
        <v>182</v>
      </c>
      <c r="O968" s="4" t="b">
        <v>1</v>
      </c>
      <c r="P968" s="4" t="s">
        <v>8265</v>
      </c>
      <c r="Q968" s="9">
        <f t="shared" si="92"/>
        <v>0.14799999999999999</v>
      </c>
      <c r="R968" s="10">
        <f t="shared" si="93"/>
        <v>9.7582417582417591</v>
      </c>
      <c r="S968" s="4" t="str">
        <f t="shared" si="94"/>
        <v>film &amp; video</v>
      </c>
      <c r="T968" s="4" t="str">
        <f t="shared" si="95"/>
        <v>television</v>
      </c>
    </row>
    <row r="969" spans="1:20" ht="42.75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7">
        <f t="shared" si="90"/>
        <v>42481.879328703704</v>
      </c>
      <c r="L969" s="7">
        <f t="shared" si="91"/>
        <v>42421.920995370368</v>
      </c>
      <c r="M969" s="4" t="b">
        <v>0</v>
      </c>
      <c r="N969" s="4">
        <v>182</v>
      </c>
      <c r="O969" s="4" t="b">
        <v>1</v>
      </c>
      <c r="P969" s="4" t="s">
        <v>8265</v>
      </c>
      <c r="Q969" s="9">
        <f t="shared" si="92"/>
        <v>0.17810000000000001</v>
      </c>
      <c r="R969" s="10">
        <f t="shared" si="93"/>
        <v>19.571428571428573</v>
      </c>
      <c r="S969" s="4" t="str">
        <f t="shared" si="94"/>
        <v>film &amp; video</v>
      </c>
      <c r="T969" s="4" t="str">
        <f t="shared" si="95"/>
        <v>television</v>
      </c>
    </row>
    <row r="970" spans="1:20" ht="42.75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7">
        <f t="shared" si="90"/>
        <v>41866.514282407406</v>
      </c>
      <c r="L970" s="7">
        <f t="shared" si="91"/>
        <v>41836.514282407406</v>
      </c>
      <c r="M970" s="4" t="b">
        <v>0</v>
      </c>
      <c r="N970" s="4">
        <v>182</v>
      </c>
      <c r="O970" s="4" t="b">
        <v>1</v>
      </c>
      <c r="P970" s="4" t="s">
        <v>8265</v>
      </c>
      <c r="Q970" s="9">
        <f t="shared" si="92"/>
        <v>1.325E-2</v>
      </c>
      <c r="R970" s="10">
        <f t="shared" si="93"/>
        <v>0.58241758241758246</v>
      </c>
      <c r="S970" s="4" t="str">
        <f t="shared" si="94"/>
        <v>film &amp; video</v>
      </c>
      <c r="T970" s="4" t="str">
        <f t="shared" si="95"/>
        <v>television</v>
      </c>
    </row>
    <row r="971" spans="1:20" ht="28.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7">
        <f t="shared" si="90"/>
        <v>42774.969988425924</v>
      </c>
      <c r="L971" s="7">
        <f t="shared" si="91"/>
        <v>42741.969988425924</v>
      </c>
      <c r="M971" s="4" t="b">
        <v>0</v>
      </c>
      <c r="N971" s="4">
        <v>182</v>
      </c>
      <c r="O971" s="4" t="b">
        <v>1</v>
      </c>
      <c r="P971" s="4" t="s">
        <v>8265</v>
      </c>
      <c r="Q971" s="9">
        <f t="shared" si="92"/>
        <v>0.46666666666666667</v>
      </c>
      <c r="R971" s="10">
        <f t="shared" si="93"/>
        <v>76.92307692307692</v>
      </c>
      <c r="S971" s="4" t="str">
        <f t="shared" si="94"/>
        <v>film &amp; video</v>
      </c>
      <c r="T971" s="4" t="str">
        <f t="shared" si="95"/>
        <v>television</v>
      </c>
    </row>
    <row r="972" spans="1:20" ht="42.75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7">
        <f t="shared" si="90"/>
        <v>42757.874305555553</v>
      </c>
      <c r="L972" s="7">
        <f t="shared" si="91"/>
        <v>42720.887187499997</v>
      </c>
      <c r="M972" s="4" t="b">
        <v>0</v>
      </c>
      <c r="N972" s="4">
        <v>182</v>
      </c>
      <c r="O972" s="4" t="b">
        <v>1</v>
      </c>
      <c r="P972" s="4" t="s">
        <v>8265</v>
      </c>
      <c r="Q972" s="9">
        <f t="shared" si="92"/>
        <v>0.4592</v>
      </c>
      <c r="R972" s="10">
        <f t="shared" si="93"/>
        <v>12.615384615384615</v>
      </c>
      <c r="S972" s="4" t="str">
        <f t="shared" si="94"/>
        <v>film &amp; video</v>
      </c>
      <c r="T972" s="4" t="str">
        <f t="shared" si="95"/>
        <v>television</v>
      </c>
    </row>
    <row r="973" spans="1:20" ht="42.75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7">
        <f t="shared" si="90"/>
        <v>42156.375694444439</v>
      </c>
      <c r="L973" s="7">
        <f t="shared" si="91"/>
        <v>42111.375694444439</v>
      </c>
      <c r="M973" s="4" t="b">
        <v>0</v>
      </c>
      <c r="N973" s="4">
        <v>182</v>
      </c>
      <c r="O973" s="4" t="b">
        <v>1</v>
      </c>
      <c r="P973" s="4" t="s">
        <v>8265</v>
      </c>
      <c r="Q973" s="9">
        <f t="shared" si="92"/>
        <v>2.2599999999999999E-3</v>
      </c>
      <c r="R973" s="10">
        <f t="shared" si="93"/>
        <v>1.2417582417582418</v>
      </c>
      <c r="S973" s="4" t="str">
        <f t="shared" si="94"/>
        <v>film &amp; video</v>
      </c>
      <c r="T973" s="4" t="str">
        <f t="shared" si="95"/>
        <v>television</v>
      </c>
    </row>
    <row r="974" spans="1:20" ht="42.75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7">
        <f t="shared" si="90"/>
        <v>41885.957638888889</v>
      </c>
      <c r="L974" s="7">
        <f t="shared" si="91"/>
        <v>41856.532384259255</v>
      </c>
      <c r="M974" s="4" t="b">
        <v>0</v>
      </c>
      <c r="N974" s="4">
        <v>182</v>
      </c>
      <c r="O974" s="4" t="b">
        <v>1</v>
      </c>
      <c r="P974" s="4" t="s">
        <v>8265</v>
      </c>
      <c r="Q974" s="9">
        <f t="shared" si="92"/>
        <v>0.34625</v>
      </c>
      <c r="R974" s="10">
        <f t="shared" si="93"/>
        <v>38.049450549450547</v>
      </c>
      <c r="S974" s="4" t="str">
        <f t="shared" si="94"/>
        <v>film &amp; video</v>
      </c>
      <c r="T974" s="4" t="str">
        <f t="shared" si="95"/>
        <v>television</v>
      </c>
    </row>
    <row r="975" spans="1:20" ht="42.75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7">
        <f t="shared" si="90"/>
        <v>42316.723298611112</v>
      </c>
      <c r="L975" s="7">
        <f t="shared" si="91"/>
        <v>42256.681631944441</v>
      </c>
      <c r="M975" s="4" t="b">
        <v>0</v>
      </c>
      <c r="N975" s="4">
        <v>182</v>
      </c>
      <c r="O975" s="4" t="b">
        <v>1</v>
      </c>
      <c r="P975" s="4" t="s">
        <v>8265</v>
      </c>
      <c r="Q975" s="9">
        <f t="shared" si="92"/>
        <v>2.0549999999999999E-2</v>
      </c>
      <c r="R975" s="10">
        <f t="shared" si="93"/>
        <v>2.2582417582417582</v>
      </c>
      <c r="S975" s="4" t="str">
        <f t="shared" si="94"/>
        <v>film &amp; video</v>
      </c>
      <c r="T975" s="4" t="str">
        <f t="shared" si="95"/>
        <v>television</v>
      </c>
    </row>
    <row r="976" spans="1:20" ht="42.75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7">
        <f t="shared" si="90"/>
        <v>42454.374490740738</v>
      </c>
      <c r="L976" s="7">
        <f t="shared" si="91"/>
        <v>42424.416157407402</v>
      </c>
      <c r="M976" s="4" t="b">
        <v>0</v>
      </c>
      <c r="N976" s="4">
        <v>182</v>
      </c>
      <c r="O976" s="4" t="b">
        <v>1</v>
      </c>
      <c r="P976" s="4" t="s">
        <v>8265</v>
      </c>
      <c r="Q976" s="9">
        <f t="shared" si="92"/>
        <v>5.5999999999999999E-3</v>
      </c>
      <c r="R976" s="10">
        <f t="shared" si="93"/>
        <v>1.5384615384615385</v>
      </c>
      <c r="S976" s="4" t="str">
        <f t="shared" si="94"/>
        <v>film &amp; video</v>
      </c>
      <c r="T976" s="4" t="str">
        <f t="shared" si="95"/>
        <v>television</v>
      </c>
    </row>
    <row r="977" spans="1:20" ht="42.75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7">
        <f t="shared" si="90"/>
        <v>42549.363252314812</v>
      </c>
      <c r="L977" s="7">
        <f t="shared" si="91"/>
        <v>42489.363252314812</v>
      </c>
      <c r="M977" s="4" t="b">
        <v>0</v>
      </c>
      <c r="N977" s="4">
        <v>182</v>
      </c>
      <c r="O977" s="4" t="b">
        <v>1</v>
      </c>
      <c r="P977" s="4" t="s">
        <v>8265</v>
      </c>
      <c r="Q977" s="9">
        <f t="shared" si="92"/>
        <v>2.6069999999999999E-2</v>
      </c>
      <c r="R977" s="10">
        <f t="shared" si="93"/>
        <v>14.324175824175825</v>
      </c>
      <c r="S977" s="4" t="str">
        <f t="shared" si="94"/>
        <v>film &amp; video</v>
      </c>
      <c r="T977" s="4" t="str">
        <f t="shared" si="95"/>
        <v>television</v>
      </c>
    </row>
    <row r="978" spans="1:20" ht="42.75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7">
        <f t="shared" si="90"/>
        <v>42229.725659722222</v>
      </c>
      <c r="L978" s="7">
        <f t="shared" si="91"/>
        <v>42184.725659722222</v>
      </c>
      <c r="M978" s="4" t="b">
        <v>0</v>
      </c>
      <c r="N978" s="4">
        <v>182</v>
      </c>
      <c r="O978" s="4" t="b">
        <v>1</v>
      </c>
      <c r="P978" s="4" t="s">
        <v>8265</v>
      </c>
      <c r="Q978" s="9">
        <f t="shared" si="92"/>
        <v>1.9259999999999999E-2</v>
      </c>
      <c r="R978" s="10">
        <f t="shared" si="93"/>
        <v>15.873626373626374</v>
      </c>
      <c r="S978" s="4" t="str">
        <f t="shared" si="94"/>
        <v>film &amp; video</v>
      </c>
      <c r="T978" s="4" t="str">
        <f t="shared" si="95"/>
        <v>television</v>
      </c>
    </row>
    <row r="979" spans="1:20" ht="42.75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7">
        <f t="shared" si="90"/>
        <v>42421.608761574076</v>
      </c>
      <c r="L979" s="7">
        <f t="shared" si="91"/>
        <v>42391.608761574076</v>
      </c>
      <c r="M979" s="4" t="b">
        <v>0</v>
      </c>
      <c r="N979" s="4">
        <v>182</v>
      </c>
      <c r="O979" s="4" t="b">
        <v>1</v>
      </c>
      <c r="P979" s="4" t="s">
        <v>8265</v>
      </c>
      <c r="Q979" s="9">
        <f t="shared" si="92"/>
        <v>0.33666666666666667</v>
      </c>
      <c r="R979" s="10">
        <f t="shared" si="93"/>
        <v>4.9945054945054945</v>
      </c>
      <c r="S979" s="4" t="str">
        <f t="shared" si="94"/>
        <v>film &amp; video</v>
      </c>
      <c r="T979" s="4" t="str">
        <f t="shared" si="95"/>
        <v>television</v>
      </c>
    </row>
    <row r="980" spans="1:20" ht="42.75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7">
        <f t="shared" si="90"/>
        <v>42424.975706018515</v>
      </c>
      <c r="L980" s="7">
        <f t="shared" si="91"/>
        <v>42394.975706018515</v>
      </c>
      <c r="M980" s="4" t="b">
        <v>0</v>
      </c>
      <c r="N980" s="4">
        <v>182</v>
      </c>
      <c r="O980" s="4" t="b">
        <v>1</v>
      </c>
      <c r="P980" s="4" t="s">
        <v>8265</v>
      </c>
      <c r="Q980" s="9">
        <f t="shared" si="92"/>
        <v>0.5626326718299024</v>
      </c>
      <c r="R980" s="10">
        <f t="shared" si="93"/>
        <v>534.46703296703299</v>
      </c>
      <c r="S980" s="4" t="str">
        <f t="shared" si="94"/>
        <v>film &amp; video</v>
      </c>
      <c r="T980" s="4" t="str">
        <f t="shared" si="95"/>
        <v>television</v>
      </c>
    </row>
    <row r="981" spans="1:20" ht="42.75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7">
        <f t="shared" si="90"/>
        <v>42541.457638888889</v>
      </c>
      <c r="L981" s="7">
        <f t="shared" si="91"/>
        <v>42506.083657407406</v>
      </c>
      <c r="M981" s="4" t="b">
        <v>0</v>
      </c>
      <c r="N981" s="4">
        <v>182</v>
      </c>
      <c r="O981" s="4" t="b">
        <v>1</v>
      </c>
      <c r="P981" s="4" t="s">
        <v>8265</v>
      </c>
      <c r="Q981" s="9">
        <f t="shared" si="92"/>
        <v>0.82817600000000002</v>
      </c>
      <c r="R981" s="10">
        <f t="shared" si="93"/>
        <v>159.26461538461538</v>
      </c>
      <c r="S981" s="4" t="str">
        <f t="shared" si="94"/>
        <v>film &amp; video</v>
      </c>
      <c r="T981" s="4" t="str">
        <f t="shared" si="95"/>
        <v>television</v>
      </c>
    </row>
    <row r="982" spans="1:20" ht="42.75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7">
        <f t="shared" si="90"/>
        <v>41973.612523148149</v>
      </c>
      <c r="L982" s="7">
        <f t="shared" si="91"/>
        <v>41928.570856481478</v>
      </c>
      <c r="M982" s="4" t="b">
        <v>0</v>
      </c>
      <c r="N982" s="4">
        <v>182</v>
      </c>
      <c r="O982" s="4" t="b">
        <v>1</v>
      </c>
      <c r="P982" s="4" t="s">
        <v>8265</v>
      </c>
      <c r="Q982" s="9">
        <f t="shared" si="92"/>
        <v>0.14860000000000001</v>
      </c>
      <c r="R982" s="10">
        <f t="shared" si="93"/>
        <v>8.1648351648351642</v>
      </c>
      <c r="S982" s="4" t="str">
        <f t="shared" si="94"/>
        <v>film &amp; video</v>
      </c>
      <c r="T982" s="4" t="str">
        <f t="shared" si="95"/>
        <v>television</v>
      </c>
    </row>
    <row r="983" spans="1:20" ht="42.75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7">
        <f t="shared" si="90"/>
        <v>41860.613680555551</v>
      </c>
      <c r="L983" s="7">
        <f t="shared" si="91"/>
        <v>41830.613680555551</v>
      </c>
      <c r="M983" s="4" t="b">
        <v>0</v>
      </c>
      <c r="N983" s="4">
        <v>182</v>
      </c>
      <c r="O983" s="4" t="b">
        <v>1</v>
      </c>
      <c r="P983" s="4" t="s">
        <v>8265</v>
      </c>
      <c r="Q983" s="9">
        <f t="shared" si="92"/>
        <v>1.2375123751237513E-4</v>
      </c>
      <c r="R983" s="10">
        <f t="shared" si="93"/>
        <v>6.043956043956044E-2</v>
      </c>
      <c r="S983" s="4" t="str">
        <f t="shared" si="94"/>
        <v>film &amp; video</v>
      </c>
      <c r="T983" s="4" t="str">
        <f t="shared" si="95"/>
        <v>television</v>
      </c>
    </row>
    <row r="984" spans="1:20" ht="28.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7">
        <f t="shared" si="90"/>
        <v>42645.419976851852</v>
      </c>
      <c r="L984" s="7">
        <f t="shared" si="91"/>
        <v>42615.419976851852</v>
      </c>
      <c r="M984" s="4" t="b">
        <v>0</v>
      </c>
      <c r="N984" s="4">
        <v>182</v>
      </c>
      <c r="O984" s="4" t="b">
        <v>1</v>
      </c>
      <c r="P984" s="4" t="s">
        <v>8265</v>
      </c>
      <c r="Q984" s="9">
        <f t="shared" si="92"/>
        <v>1.7142857142857143E-4</v>
      </c>
      <c r="R984" s="10">
        <f t="shared" si="93"/>
        <v>1.6483516483516484E-2</v>
      </c>
      <c r="S984" s="4" t="str">
        <f t="shared" si="94"/>
        <v>film &amp; video</v>
      </c>
      <c r="T984" s="4" t="str">
        <f t="shared" si="95"/>
        <v>television</v>
      </c>
    </row>
    <row r="985" spans="1:20" ht="57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7">
        <f t="shared" si="90"/>
        <v>42605.537499999999</v>
      </c>
      <c r="L985" s="7">
        <f t="shared" si="91"/>
        <v>42574.334317129622</v>
      </c>
      <c r="M985" s="4" t="b">
        <v>0</v>
      </c>
      <c r="N985" s="4">
        <v>182</v>
      </c>
      <c r="O985" s="4" t="b">
        <v>1</v>
      </c>
      <c r="P985" s="4" t="s">
        <v>8265</v>
      </c>
      <c r="Q985" s="9">
        <f t="shared" si="92"/>
        <v>0.2950613611721471</v>
      </c>
      <c r="R985" s="10">
        <f t="shared" si="93"/>
        <v>168.96153846153845</v>
      </c>
      <c r="S985" s="4" t="str">
        <f t="shared" si="94"/>
        <v>film &amp; video</v>
      </c>
      <c r="T985" s="4" t="str">
        <f t="shared" si="95"/>
        <v>television</v>
      </c>
    </row>
    <row r="986" spans="1:20" ht="71.2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7">
        <f t="shared" si="90"/>
        <v>42090.74083333333</v>
      </c>
      <c r="L986" s="7">
        <f t="shared" si="91"/>
        <v>42060.782499999994</v>
      </c>
      <c r="M986" s="4" t="b">
        <v>0</v>
      </c>
      <c r="N986" s="4">
        <v>182</v>
      </c>
      <c r="O986" s="4" t="b">
        <v>1</v>
      </c>
      <c r="P986" s="4" t="s">
        <v>8265</v>
      </c>
      <c r="Q986" s="9">
        <f t="shared" si="92"/>
        <v>1.06E-2</v>
      </c>
      <c r="R986" s="10">
        <f t="shared" si="93"/>
        <v>0.58241758241758246</v>
      </c>
      <c r="S986" s="4" t="str">
        <f t="shared" si="94"/>
        <v>film &amp; video</v>
      </c>
      <c r="T986" s="4" t="str">
        <f t="shared" si="95"/>
        <v>television</v>
      </c>
    </row>
    <row r="987" spans="1:20" ht="42.75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7">
        <f t="shared" si="90"/>
        <v>42369.624999999993</v>
      </c>
      <c r="L987" s="7">
        <f t="shared" si="91"/>
        <v>42339.634375000001</v>
      </c>
      <c r="M987" s="4" t="b">
        <v>0</v>
      </c>
      <c r="N987" s="4">
        <v>182</v>
      </c>
      <c r="O987" s="4" t="b">
        <v>1</v>
      </c>
      <c r="P987" s="4" t="s">
        <v>8265</v>
      </c>
      <c r="Q987" s="9">
        <f t="shared" si="92"/>
        <v>6.2933333333333327E-2</v>
      </c>
      <c r="R987" s="10">
        <f t="shared" si="93"/>
        <v>10.373626373626374</v>
      </c>
      <c r="S987" s="4" t="str">
        <f t="shared" si="94"/>
        <v>film &amp; video</v>
      </c>
      <c r="T987" s="4" t="str">
        <f t="shared" si="95"/>
        <v>television</v>
      </c>
    </row>
    <row r="988" spans="1:20" ht="42.75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7">
        <f t="shared" si="90"/>
        <v>42378.666666666664</v>
      </c>
      <c r="L988" s="7">
        <f t="shared" si="91"/>
        <v>42324.434027777774</v>
      </c>
      <c r="M988" s="4" t="b">
        <v>0</v>
      </c>
      <c r="N988" s="4">
        <v>182</v>
      </c>
      <c r="O988" s="4" t="b">
        <v>1</v>
      </c>
      <c r="P988" s="4" t="s">
        <v>8265</v>
      </c>
      <c r="Q988" s="9">
        <f t="shared" si="92"/>
        <v>0.1275</v>
      </c>
      <c r="R988" s="10">
        <f t="shared" si="93"/>
        <v>14.010989010989011</v>
      </c>
      <c r="S988" s="4" t="str">
        <f t="shared" si="94"/>
        <v>film &amp; video</v>
      </c>
      <c r="T988" s="4" t="str">
        <f t="shared" si="95"/>
        <v>television</v>
      </c>
    </row>
    <row r="989" spans="1:20" ht="42.75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7">
        <f t="shared" si="90"/>
        <v>41812.961226851847</v>
      </c>
      <c r="L989" s="7">
        <f t="shared" si="91"/>
        <v>41772.961226851847</v>
      </c>
      <c r="M989" s="4" t="b">
        <v>0</v>
      </c>
      <c r="N989" s="4">
        <v>182</v>
      </c>
      <c r="O989" s="4" t="b">
        <v>1</v>
      </c>
      <c r="P989" s="4" t="s">
        <v>8265</v>
      </c>
      <c r="Q989" s="9">
        <f t="shared" si="92"/>
        <v>0.13220000000000001</v>
      </c>
      <c r="R989" s="10">
        <f t="shared" si="93"/>
        <v>36.318681318681321</v>
      </c>
      <c r="S989" s="4" t="str">
        <f t="shared" si="94"/>
        <v>film &amp; video</v>
      </c>
      <c r="T989" s="4" t="str">
        <f t="shared" si="95"/>
        <v>television</v>
      </c>
    </row>
    <row r="990" spans="1:20" ht="57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7">
        <f t="shared" si="90"/>
        <v>42644.023437499993</v>
      </c>
      <c r="L990" s="7">
        <f t="shared" si="91"/>
        <v>42614.023437499993</v>
      </c>
      <c r="M990" s="4" t="b">
        <v>0</v>
      </c>
      <c r="N990" s="4">
        <v>182</v>
      </c>
      <c r="O990" s="4" t="b">
        <v>1</v>
      </c>
      <c r="P990" s="4" t="s">
        <v>8265</v>
      </c>
      <c r="Q990" s="9">
        <f t="shared" si="92"/>
        <v>0</v>
      </c>
      <c r="R990" s="10">
        <f t="shared" si="93"/>
        <v>0</v>
      </c>
      <c r="S990" s="4" t="str">
        <f t="shared" si="94"/>
        <v>film &amp; video</v>
      </c>
      <c r="T990" s="4" t="str">
        <f t="shared" si="95"/>
        <v>television</v>
      </c>
    </row>
    <row r="991" spans="1:20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7">
        <f t="shared" si="90"/>
        <v>42641.600636574069</v>
      </c>
      <c r="L991" s="7">
        <f t="shared" si="91"/>
        <v>42611.600636574069</v>
      </c>
      <c r="M991" s="4" t="b">
        <v>0</v>
      </c>
      <c r="N991" s="4">
        <v>182</v>
      </c>
      <c r="O991" s="4" t="b">
        <v>1</v>
      </c>
      <c r="P991" s="4" t="s">
        <v>8265</v>
      </c>
      <c r="Q991" s="9">
        <f t="shared" si="92"/>
        <v>0.16769999999999999</v>
      </c>
      <c r="R991" s="10">
        <f t="shared" si="93"/>
        <v>9.2142857142857135</v>
      </c>
      <c r="S991" s="4" t="str">
        <f t="shared" si="94"/>
        <v>film &amp; video</v>
      </c>
      <c r="T991" s="4" t="str">
        <f t="shared" si="95"/>
        <v>television</v>
      </c>
    </row>
    <row r="992" spans="1:20" ht="42.75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7">
        <f t="shared" si="90"/>
        <v>41885.450972222221</v>
      </c>
      <c r="L992" s="7">
        <f t="shared" si="91"/>
        <v>41855.450972222221</v>
      </c>
      <c r="M992" s="4" t="b">
        <v>0</v>
      </c>
      <c r="N992" s="4">
        <v>182</v>
      </c>
      <c r="O992" s="4" t="b">
        <v>1</v>
      </c>
      <c r="P992" s="4" t="s">
        <v>8265</v>
      </c>
      <c r="Q992" s="9">
        <f t="shared" si="92"/>
        <v>1.0399999999999999E-3</v>
      </c>
      <c r="R992" s="10">
        <f t="shared" si="93"/>
        <v>0.14285714285714285</v>
      </c>
      <c r="S992" s="4" t="str">
        <f t="shared" si="94"/>
        <v>film &amp; video</v>
      </c>
      <c r="T992" s="4" t="str">
        <f t="shared" si="95"/>
        <v>television</v>
      </c>
    </row>
    <row r="993" spans="1:20" ht="71.2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7">
        <f t="shared" si="90"/>
        <v>42563.45208333333</v>
      </c>
      <c r="L993" s="7">
        <f t="shared" si="91"/>
        <v>42538.423472222225</v>
      </c>
      <c r="M993" s="4" t="b">
        <v>0</v>
      </c>
      <c r="N993" s="4">
        <v>182</v>
      </c>
      <c r="O993" s="4" t="b">
        <v>1</v>
      </c>
      <c r="P993" s="4" t="s">
        <v>8265</v>
      </c>
      <c r="Q993" s="9">
        <f t="shared" si="92"/>
        <v>4.24E-2</v>
      </c>
      <c r="R993" s="10">
        <f t="shared" si="93"/>
        <v>1.1648351648351649</v>
      </c>
      <c r="S993" s="4" t="str">
        <f t="shared" si="94"/>
        <v>film &amp; video</v>
      </c>
      <c r="T993" s="4" t="str">
        <f t="shared" si="95"/>
        <v>television</v>
      </c>
    </row>
    <row r="994" spans="1:20" ht="42.75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7">
        <f t="shared" si="90"/>
        <v>42497.549988425926</v>
      </c>
      <c r="L994" s="7">
        <f t="shared" si="91"/>
        <v>42437.59165509259</v>
      </c>
      <c r="M994" s="4" t="b">
        <v>0</v>
      </c>
      <c r="N994" s="4">
        <v>182</v>
      </c>
      <c r="O994" s="4" t="b">
        <v>1</v>
      </c>
      <c r="P994" s="4" t="s">
        <v>8265</v>
      </c>
      <c r="Q994" s="9">
        <f t="shared" si="92"/>
        <v>4.6699999999999997E-3</v>
      </c>
      <c r="R994" s="10">
        <f t="shared" si="93"/>
        <v>2.5659340659340661</v>
      </c>
      <c r="S994" s="4" t="str">
        <f t="shared" si="94"/>
        <v>film &amp; video</v>
      </c>
      <c r="T994" s="4" t="str">
        <f t="shared" si="95"/>
        <v>television</v>
      </c>
    </row>
    <row r="995" spans="1:20" ht="42.75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7">
        <f t="shared" si="90"/>
        <v>42685.874999999993</v>
      </c>
      <c r="L995" s="7">
        <f t="shared" si="91"/>
        <v>42652.631574074076</v>
      </c>
      <c r="M995" s="4" t="b">
        <v>0</v>
      </c>
      <c r="N995" s="4">
        <v>182</v>
      </c>
      <c r="O995" s="4" t="b">
        <v>1</v>
      </c>
      <c r="P995" s="4" t="s">
        <v>8265</v>
      </c>
      <c r="Q995" s="9">
        <f t="shared" si="92"/>
        <v>0.25087142857142858</v>
      </c>
      <c r="R995" s="10">
        <f t="shared" si="93"/>
        <v>96.489010989010993</v>
      </c>
      <c r="S995" s="4" t="str">
        <f t="shared" si="94"/>
        <v>film &amp; video</v>
      </c>
      <c r="T995" s="4" t="str">
        <f t="shared" si="95"/>
        <v>television</v>
      </c>
    </row>
    <row r="996" spans="1:20" ht="57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7">
        <f t="shared" si="90"/>
        <v>41973.624305555553</v>
      </c>
      <c r="L996" s="7">
        <f t="shared" si="91"/>
        <v>41920.929745370369</v>
      </c>
      <c r="M996" s="4" t="b">
        <v>0</v>
      </c>
      <c r="N996" s="4">
        <v>182</v>
      </c>
      <c r="O996" s="4" t="b">
        <v>1</v>
      </c>
      <c r="P996" s="4" t="s">
        <v>8265</v>
      </c>
      <c r="Q996" s="9">
        <f t="shared" si="92"/>
        <v>2.3345000000000001E-2</v>
      </c>
      <c r="R996" s="10">
        <f t="shared" si="93"/>
        <v>25.653846153846153</v>
      </c>
      <c r="S996" s="4" t="str">
        <f t="shared" si="94"/>
        <v>film &amp; video</v>
      </c>
      <c r="T996" s="4" t="str">
        <f t="shared" si="95"/>
        <v>television</v>
      </c>
    </row>
    <row r="997" spans="1:20" ht="42.75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7">
        <f t="shared" si="90"/>
        <v>41972.333333333336</v>
      </c>
      <c r="L997" s="7">
        <f t="shared" si="91"/>
        <v>41947.607407407406</v>
      </c>
      <c r="M997" s="4" t="b">
        <v>0</v>
      </c>
      <c r="N997" s="4">
        <v>182</v>
      </c>
      <c r="O997" s="4" t="b">
        <v>1</v>
      </c>
      <c r="P997" s="4" t="s">
        <v>8265</v>
      </c>
      <c r="Q997" s="9">
        <f t="shared" si="92"/>
        <v>7.2599999999999998E-2</v>
      </c>
      <c r="R997" s="10">
        <f t="shared" si="93"/>
        <v>3.9890109890109891</v>
      </c>
      <c r="S997" s="4" t="str">
        <f t="shared" si="94"/>
        <v>film &amp; video</v>
      </c>
      <c r="T997" s="4" t="str">
        <f t="shared" si="95"/>
        <v>television</v>
      </c>
    </row>
    <row r="998" spans="1:20" ht="28.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7">
        <f t="shared" si="90"/>
        <v>41847.310416666667</v>
      </c>
      <c r="L998" s="7">
        <f t="shared" si="91"/>
        <v>41817.533101851848</v>
      </c>
      <c r="M998" s="4" t="b">
        <v>0</v>
      </c>
      <c r="N998" s="4">
        <v>182</v>
      </c>
      <c r="O998" s="4" t="b">
        <v>1</v>
      </c>
      <c r="P998" s="4" t="s">
        <v>8265</v>
      </c>
      <c r="Q998" s="9">
        <f t="shared" si="92"/>
        <v>1.6250000000000001E-2</v>
      </c>
      <c r="R998" s="10">
        <f t="shared" si="93"/>
        <v>0.35714285714285715</v>
      </c>
      <c r="S998" s="4" t="str">
        <f t="shared" si="94"/>
        <v>film &amp; video</v>
      </c>
      <c r="T998" s="4" t="str">
        <f t="shared" si="95"/>
        <v>television</v>
      </c>
    </row>
    <row r="999" spans="1:20" ht="28.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7">
        <f t="shared" si="90"/>
        <v>41970.811307870368</v>
      </c>
      <c r="L999" s="7">
        <f t="shared" si="91"/>
        <v>41940.769641203704</v>
      </c>
      <c r="M999" s="4" t="b">
        <v>0</v>
      </c>
      <c r="N999" s="4">
        <v>182</v>
      </c>
      <c r="O999" s="4" t="b">
        <v>1</v>
      </c>
      <c r="P999" s="4" t="s">
        <v>8265</v>
      </c>
      <c r="Q999" s="9">
        <f t="shared" si="92"/>
        <v>1.2999999999999999E-2</v>
      </c>
      <c r="R999" s="10">
        <f t="shared" si="93"/>
        <v>0.35714285714285715</v>
      </c>
      <c r="S999" s="4" t="str">
        <f t="shared" si="94"/>
        <v>film &amp; video</v>
      </c>
      <c r="T999" s="4" t="str">
        <f t="shared" si="95"/>
        <v>television</v>
      </c>
    </row>
    <row r="1000" spans="1:20" ht="42.7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7">
        <f t="shared" si="90"/>
        <v>42326.877326388887</v>
      </c>
      <c r="L1000" s="7">
        <f t="shared" si="91"/>
        <v>42281.835659722223</v>
      </c>
      <c r="M1000" s="4" t="b">
        <v>0</v>
      </c>
      <c r="N1000" s="4">
        <v>182</v>
      </c>
      <c r="O1000" s="4" t="b">
        <v>1</v>
      </c>
      <c r="P1000" s="4" t="s">
        <v>8265</v>
      </c>
      <c r="Q1000" s="9">
        <f t="shared" si="92"/>
        <v>0.58558333333333334</v>
      </c>
      <c r="R1000" s="10">
        <f t="shared" si="93"/>
        <v>193.04945054945054</v>
      </c>
      <c r="S1000" s="4" t="str">
        <f t="shared" si="94"/>
        <v>film &amp; video</v>
      </c>
      <c r="T1000" s="4" t="str">
        <f t="shared" si="95"/>
        <v>television</v>
      </c>
    </row>
    <row r="1001" spans="1:20" ht="42.75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7">
        <f t="shared" si="90"/>
        <v>41956.001388888886</v>
      </c>
      <c r="L1001" s="7">
        <f t="shared" si="91"/>
        <v>41925.966319444444</v>
      </c>
      <c r="M1001" s="4" t="b">
        <v>0</v>
      </c>
      <c r="N1001" s="4">
        <v>182</v>
      </c>
      <c r="O1001" s="4" t="b">
        <v>1</v>
      </c>
      <c r="P1001" s="4" t="s">
        <v>8265</v>
      </c>
      <c r="Q1001" s="9">
        <f t="shared" si="92"/>
        <v>7.7886666666666673E-2</v>
      </c>
      <c r="R1001" s="10">
        <f t="shared" si="93"/>
        <v>64.192307692307693</v>
      </c>
      <c r="S1001" s="4" t="str">
        <f t="shared" si="94"/>
        <v>film &amp; video</v>
      </c>
      <c r="T1001" s="4" t="str">
        <f t="shared" si="95"/>
        <v>television</v>
      </c>
    </row>
    <row r="1002" spans="1:20" ht="42.75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7">
        <f t="shared" si="90"/>
        <v>42808.68472222222</v>
      </c>
      <c r="L1002" s="7">
        <f t="shared" si="91"/>
        <v>42748.726388888885</v>
      </c>
      <c r="M1002" s="4" t="b">
        <v>0</v>
      </c>
      <c r="N1002" s="4">
        <v>182</v>
      </c>
      <c r="O1002" s="4" t="b">
        <v>1</v>
      </c>
      <c r="P1002" s="4" t="s">
        <v>8265</v>
      </c>
      <c r="Q1002" s="9">
        <f t="shared" si="92"/>
        <v>2.2157147647256063E-2</v>
      </c>
      <c r="R1002" s="10">
        <f t="shared" si="93"/>
        <v>108.92307692307692</v>
      </c>
      <c r="S1002" s="4" t="str">
        <f t="shared" si="94"/>
        <v>film &amp; video</v>
      </c>
      <c r="T1002" s="4" t="str">
        <f t="shared" si="95"/>
        <v>television</v>
      </c>
    </row>
    <row r="1003" spans="1:20" ht="42.75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7">
        <f t="shared" si="90"/>
        <v>42765.386724537035</v>
      </c>
      <c r="L1003" s="7">
        <f t="shared" si="91"/>
        <v>42720.386724537035</v>
      </c>
      <c r="M1003" s="4" t="b">
        <v>0</v>
      </c>
      <c r="N1003" s="4">
        <v>182</v>
      </c>
      <c r="O1003" s="4" t="b">
        <v>1</v>
      </c>
      <c r="P1003" s="4" t="s">
        <v>8265</v>
      </c>
      <c r="Q1003" s="9">
        <f t="shared" si="92"/>
        <v>1.04</v>
      </c>
      <c r="R1003" s="10">
        <f t="shared" si="93"/>
        <v>28.571428571428573</v>
      </c>
      <c r="S1003" s="4" t="str">
        <f t="shared" si="94"/>
        <v>film &amp; video</v>
      </c>
      <c r="T1003" s="4" t="str">
        <f t="shared" si="95"/>
        <v>television</v>
      </c>
    </row>
    <row r="1004" spans="1:20" ht="42.75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7">
        <f t="shared" si="90"/>
        <v>42354.915972222218</v>
      </c>
      <c r="L1004" s="7">
        <f t="shared" si="91"/>
        <v>42325.350856481477</v>
      </c>
      <c r="M1004" s="4" t="b">
        <v>0</v>
      </c>
      <c r="N1004" s="4">
        <v>182</v>
      </c>
      <c r="O1004" s="4" t="b">
        <v>1</v>
      </c>
      <c r="P1004" s="4" t="s">
        <v>8265</v>
      </c>
      <c r="Q1004" s="9">
        <f t="shared" si="92"/>
        <v>0.29602960296029601</v>
      </c>
      <c r="R1004" s="10">
        <f t="shared" si="93"/>
        <v>16.263736263736263</v>
      </c>
      <c r="S1004" s="4" t="str">
        <f t="shared" si="94"/>
        <v>film &amp; video</v>
      </c>
      <c r="T1004" s="4" t="str">
        <f t="shared" si="95"/>
        <v>television</v>
      </c>
    </row>
    <row r="1005" spans="1:20" ht="42.75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7">
        <f t="shared" si="90"/>
        <v>42810.334039351852</v>
      </c>
      <c r="L1005" s="7">
        <f t="shared" si="91"/>
        <v>42780.375706018516</v>
      </c>
      <c r="M1005" s="4" t="b">
        <v>0</v>
      </c>
      <c r="N1005" s="4">
        <v>182</v>
      </c>
      <c r="O1005" s="4" t="b">
        <v>1</v>
      </c>
      <c r="P1005" s="4" t="s">
        <v>8265</v>
      </c>
      <c r="Q1005" s="9">
        <f t="shared" si="92"/>
        <v>0.16055</v>
      </c>
      <c r="R1005" s="10">
        <f t="shared" si="93"/>
        <v>17.642857142857142</v>
      </c>
      <c r="S1005" s="4" t="str">
        <f t="shared" si="94"/>
        <v>film &amp; video</v>
      </c>
      <c r="T1005" s="4" t="str">
        <f t="shared" si="95"/>
        <v>television</v>
      </c>
    </row>
    <row r="1006" spans="1:20" ht="28.5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7">
        <f t="shared" si="90"/>
        <v>42418.3753125</v>
      </c>
      <c r="L1006" s="7">
        <f t="shared" si="91"/>
        <v>42388.3753125</v>
      </c>
      <c r="M1006" s="4" t="b">
        <v>0</v>
      </c>
      <c r="N1006" s="4">
        <v>182</v>
      </c>
      <c r="O1006" s="4" t="b">
        <v>1</v>
      </c>
      <c r="P1006" s="4" t="s">
        <v>8265</v>
      </c>
      <c r="Q1006" s="9">
        <f t="shared" si="92"/>
        <v>0.82208000000000003</v>
      </c>
      <c r="R1006" s="10">
        <f t="shared" si="93"/>
        <v>112.92307692307692</v>
      </c>
      <c r="S1006" s="4" t="str">
        <f t="shared" si="94"/>
        <v>film &amp; video</v>
      </c>
      <c r="T1006" s="4" t="str">
        <f t="shared" si="95"/>
        <v>television</v>
      </c>
    </row>
    <row r="1007" spans="1:20" ht="28.5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7">
        <f t="shared" si="90"/>
        <v>42307.29146990741</v>
      </c>
      <c r="L1007" s="7">
        <f t="shared" si="91"/>
        <v>42276.29146990741</v>
      </c>
      <c r="M1007" s="4" t="b">
        <v>0</v>
      </c>
      <c r="N1007" s="4">
        <v>182</v>
      </c>
      <c r="O1007" s="4" t="b">
        <v>1</v>
      </c>
      <c r="P1007" s="4" t="s">
        <v>8265</v>
      </c>
      <c r="Q1007" s="9">
        <f t="shared" si="92"/>
        <v>0.75051000000000001</v>
      </c>
      <c r="R1007" s="10">
        <f t="shared" si="93"/>
        <v>824.73626373626371</v>
      </c>
      <c r="S1007" s="4" t="str">
        <f t="shared" si="94"/>
        <v>film &amp; video</v>
      </c>
      <c r="T1007" s="4" t="str">
        <f t="shared" si="95"/>
        <v>television</v>
      </c>
    </row>
    <row r="1008" spans="1:20" ht="42.75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7">
        <f t="shared" si="90"/>
        <v>41984.96597222222</v>
      </c>
      <c r="L1008" s="7">
        <f t="shared" si="91"/>
        <v>41976.70685185185</v>
      </c>
      <c r="M1008" s="4" t="b">
        <v>0</v>
      </c>
      <c r="N1008" s="4">
        <v>182</v>
      </c>
      <c r="O1008" s="4" t="b">
        <v>1</v>
      </c>
      <c r="P1008" s="4" t="s">
        <v>8265</v>
      </c>
      <c r="Q1008" s="9">
        <f t="shared" si="92"/>
        <v>5.8500000000000003E-2</v>
      </c>
      <c r="R1008" s="10">
        <f t="shared" si="93"/>
        <v>1.2857142857142858</v>
      </c>
      <c r="S1008" s="4" t="str">
        <f t="shared" si="94"/>
        <v>film &amp; video</v>
      </c>
      <c r="T1008" s="4" t="str">
        <f t="shared" si="95"/>
        <v>television</v>
      </c>
    </row>
    <row r="1009" spans="1:20" ht="42.75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7">
        <f t="shared" si="90"/>
        <v>42718.291932870365</v>
      </c>
      <c r="L1009" s="7">
        <f t="shared" si="91"/>
        <v>42676.2502662037</v>
      </c>
      <c r="M1009" s="4" t="b">
        <v>0</v>
      </c>
      <c r="N1009" s="4">
        <v>182</v>
      </c>
      <c r="O1009" s="4" t="b">
        <v>1</v>
      </c>
      <c r="P1009" s="4" t="s">
        <v>8265</v>
      </c>
      <c r="Q1009" s="9">
        <f t="shared" si="92"/>
        <v>0.44319999999999998</v>
      </c>
      <c r="R1009" s="10">
        <f t="shared" si="93"/>
        <v>73.054945054945051</v>
      </c>
      <c r="S1009" s="4" t="str">
        <f t="shared" si="94"/>
        <v>film &amp; video</v>
      </c>
      <c r="T1009" s="4" t="str">
        <f t="shared" si="95"/>
        <v>television</v>
      </c>
    </row>
    <row r="1010" spans="1:20" ht="42.75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7">
        <f t="shared" si="90"/>
        <v>42732.475868055553</v>
      </c>
      <c r="L1010" s="7">
        <f t="shared" si="91"/>
        <v>42702.475868055553</v>
      </c>
      <c r="M1010" s="4" t="b">
        <v>0</v>
      </c>
      <c r="N1010" s="4">
        <v>182</v>
      </c>
      <c r="O1010" s="4" t="b">
        <v>1</v>
      </c>
      <c r="P1010" s="4" t="s">
        <v>8265</v>
      </c>
      <c r="Q1010" s="9">
        <f t="shared" si="92"/>
        <v>2.6737967914438501E-3</v>
      </c>
      <c r="R1010" s="10">
        <f t="shared" si="93"/>
        <v>1.3736263736263736</v>
      </c>
      <c r="S1010" s="4" t="str">
        <f t="shared" si="94"/>
        <v>film &amp; video</v>
      </c>
      <c r="T1010" s="4" t="str">
        <f t="shared" si="95"/>
        <v>television</v>
      </c>
    </row>
    <row r="1011" spans="1:20" ht="42.75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7">
        <f t="shared" si="90"/>
        <v>42540.271365740737</v>
      </c>
      <c r="L1011" s="7">
        <f t="shared" si="91"/>
        <v>42510.271365740737</v>
      </c>
      <c r="M1011" s="4" t="b">
        <v>0</v>
      </c>
      <c r="N1011" s="4">
        <v>182</v>
      </c>
      <c r="O1011" s="4" t="b">
        <v>1</v>
      </c>
      <c r="P1011" s="4" t="s">
        <v>8265</v>
      </c>
      <c r="Q1011" s="9">
        <f t="shared" si="92"/>
        <v>0.1313</v>
      </c>
      <c r="R1011" s="10">
        <f t="shared" si="93"/>
        <v>36.071428571428569</v>
      </c>
      <c r="S1011" s="4" t="str">
        <f t="shared" si="94"/>
        <v>film &amp; video</v>
      </c>
      <c r="T1011" s="4" t="str">
        <f t="shared" si="95"/>
        <v>television</v>
      </c>
    </row>
    <row r="1012" spans="1:20" ht="42.75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7">
        <f t="shared" si="90"/>
        <v>42617.790972222218</v>
      </c>
      <c r="L1012" s="7">
        <f t="shared" si="91"/>
        <v>42561.496087962958</v>
      </c>
      <c r="M1012" s="4" t="b">
        <v>0</v>
      </c>
      <c r="N1012" s="4">
        <v>182</v>
      </c>
      <c r="O1012" s="4" t="b">
        <v>1</v>
      </c>
      <c r="P1012" s="4" t="s">
        <v>8265</v>
      </c>
      <c r="Q1012" s="9">
        <f t="shared" si="92"/>
        <v>1.9088937093275488E-3</v>
      </c>
      <c r="R1012" s="10">
        <f t="shared" si="93"/>
        <v>1.2087912087912087</v>
      </c>
      <c r="S1012" s="4" t="str">
        <f t="shared" si="94"/>
        <v>film &amp; video</v>
      </c>
      <c r="T1012" s="4" t="str">
        <f t="shared" si="95"/>
        <v>television</v>
      </c>
    </row>
    <row r="1013" spans="1:20" ht="42.75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7">
        <f t="shared" si="90"/>
        <v>41991.564756944441</v>
      </c>
      <c r="L1013" s="7">
        <f t="shared" si="91"/>
        <v>41946.564756944441</v>
      </c>
      <c r="M1013" s="4" t="b">
        <v>0</v>
      </c>
      <c r="N1013" s="4">
        <v>182</v>
      </c>
      <c r="O1013" s="4" t="b">
        <v>1</v>
      </c>
      <c r="P1013" s="4" t="s">
        <v>8265</v>
      </c>
      <c r="Q1013" s="9">
        <f t="shared" si="92"/>
        <v>3.7499999999999999E-3</v>
      </c>
      <c r="R1013" s="10">
        <f t="shared" si="93"/>
        <v>0.41208791208791207</v>
      </c>
      <c r="S1013" s="4" t="str">
        <f t="shared" si="94"/>
        <v>film &amp; video</v>
      </c>
      <c r="T1013" s="4" t="str">
        <f t="shared" si="95"/>
        <v>television</v>
      </c>
    </row>
    <row r="1014" spans="1:20" ht="57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7">
        <f t="shared" si="90"/>
        <v>42759.107083333329</v>
      </c>
      <c r="L1014" s="7">
        <f t="shared" si="91"/>
        <v>42714.107083333329</v>
      </c>
      <c r="M1014" s="4" t="b">
        <v>0</v>
      </c>
      <c r="N1014" s="4">
        <v>182</v>
      </c>
      <c r="O1014" s="4" t="b">
        <v>1</v>
      </c>
      <c r="P1014" s="4" t="s">
        <v>8265</v>
      </c>
      <c r="Q1014" s="9">
        <f t="shared" si="92"/>
        <v>215.35021</v>
      </c>
      <c r="R1014" s="10">
        <f t="shared" si="93"/>
        <v>5916.214560439561</v>
      </c>
      <c r="S1014" s="4" t="str">
        <f t="shared" si="94"/>
        <v>film &amp; video</v>
      </c>
      <c r="T1014" s="4" t="str">
        <f t="shared" si="95"/>
        <v>television</v>
      </c>
    </row>
    <row r="1015" spans="1:20" ht="42.75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7">
        <f t="shared" si="90"/>
        <v>42367.499999999993</v>
      </c>
      <c r="L1015" s="7">
        <f t="shared" si="91"/>
        <v>42339.500648148147</v>
      </c>
      <c r="M1015" s="4" t="b">
        <v>0</v>
      </c>
      <c r="N1015" s="4">
        <v>182</v>
      </c>
      <c r="O1015" s="4" t="b">
        <v>1</v>
      </c>
      <c r="P1015" s="4" t="s">
        <v>8265</v>
      </c>
      <c r="Q1015" s="9">
        <f t="shared" si="92"/>
        <v>0.34527999999999998</v>
      </c>
      <c r="R1015" s="10">
        <f t="shared" si="93"/>
        <v>47.428571428571431</v>
      </c>
      <c r="S1015" s="4" t="str">
        <f t="shared" si="94"/>
        <v>film &amp; video</v>
      </c>
      <c r="T1015" s="4" t="str">
        <f t="shared" si="95"/>
        <v>television</v>
      </c>
    </row>
    <row r="1016" spans="1:20" ht="28.5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7">
        <f t="shared" si="90"/>
        <v>42004.66915509259</v>
      </c>
      <c r="L1016" s="7">
        <f t="shared" si="91"/>
        <v>41954.66915509259</v>
      </c>
      <c r="M1016" s="4" t="b">
        <v>0</v>
      </c>
      <c r="N1016" s="4">
        <v>182</v>
      </c>
      <c r="O1016" s="4" t="b">
        <v>1</v>
      </c>
      <c r="P1016" s="4" t="s">
        <v>8265</v>
      </c>
      <c r="Q1016" s="9">
        <f t="shared" si="92"/>
        <v>0.30599999999999999</v>
      </c>
      <c r="R1016" s="10">
        <f t="shared" si="93"/>
        <v>16.813186813186814</v>
      </c>
      <c r="S1016" s="4" t="str">
        <f t="shared" si="94"/>
        <v>film &amp; video</v>
      </c>
      <c r="T1016" s="4" t="str">
        <f t="shared" si="95"/>
        <v>television</v>
      </c>
    </row>
    <row r="1017" spans="1:20" ht="28.5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7">
        <f t="shared" si="90"/>
        <v>42333.586747685178</v>
      </c>
      <c r="L1017" s="7">
        <f t="shared" si="91"/>
        <v>42303.545081018521</v>
      </c>
      <c r="M1017" s="4" t="b">
        <v>0</v>
      </c>
      <c r="N1017" s="4">
        <v>182</v>
      </c>
      <c r="O1017" s="4" t="b">
        <v>1</v>
      </c>
      <c r="P1017" s="4" t="s">
        <v>8265</v>
      </c>
      <c r="Q1017" s="9">
        <f t="shared" si="92"/>
        <v>2.6666666666666668E-2</v>
      </c>
      <c r="R1017" s="10">
        <f t="shared" si="93"/>
        <v>1.3186813186813187</v>
      </c>
      <c r="S1017" s="4" t="str">
        <f t="shared" si="94"/>
        <v>film &amp; video</v>
      </c>
      <c r="T1017" s="4" t="str">
        <f t="shared" si="95"/>
        <v>television</v>
      </c>
    </row>
    <row r="1018" spans="1:20" ht="42.75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7">
        <f t="shared" si="90"/>
        <v>42466.732129629629</v>
      </c>
      <c r="L1018" s="7">
        <f t="shared" si="91"/>
        <v>42421.773796296293</v>
      </c>
      <c r="M1018" s="4" t="b">
        <v>0</v>
      </c>
      <c r="N1018" s="4">
        <v>182</v>
      </c>
      <c r="O1018" s="4" t="b">
        <v>1</v>
      </c>
      <c r="P1018" s="4" t="s">
        <v>8265</v>
      </c>
      <c r="Q1018" s="9">
        <f t="shared" si="92"/>
        <v>2.8420000000000001E-2</v>
      </c>
      <c r="R1018" s="10">
        <f t="shared" si="93"/>
        <v>15.615384615384615</v>
      </c>
      <c r="S1018" s="4" t="str">
        <f t="shared" si="94"/>
        <v>film &amp; video</v>
      </c>
      <c r="T1018" s="4" t="str">
        <f t="shared" si="95"/>
        <v>television</v>
      </c>
    </row>
    <row r="1019" spans="1:20" ht="42.75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7">
        <f t="shared" si="90"/>
        <v>42329.383506944439</v>
      </c>
      <c r="L1019" s="7">
        <f t="shared" si="91"/>
        <v>42289.341840277775</v>
      </c>
      <c r="M1019" s="4" t="b">
        <v>0</v>
      </c>
      <c r="N1019" s="4">
        <v>182</v>
      </c>
      <c r="O1019" s="4" t="b">
        <v>1</v>
      </c>
      <c r="P1019" s="4" t="s">
        <v>8265</v>
      </c>
      <c r="Q1019" s="9">
        <f t="shared" si="92"/>
        <v>0.22878799999999999</v>
      </c>
      <c r="R1019" s="10">
        <f t="shared" si="93"/>
        <v>314.26923076923077</v>
      </c>
      <c r="S1019" s="4" t="str">
        <f t="shared" si="94"/>
        <v>film &amp; video</v>
      </c>
      <c r="T1019" s="4" t="str">
        <f t="shared" si="95"/>
        <v>television</v>
      </c>
    </row>
    <row r="1020" spans="1:20" ht="42.75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7">
        <f t="shared" si="90"/>
        <v>42565.158946759257</v>
      </c>
      <c r="L1020" s="7">
        <f t="shared" si="91"/>
        <v>42535.158946759257</v>
      </c>
      <c r="M1020" s="4" t="b">
        <v>0</v>
      </c>
      <c r="N1020" s="4">
        <v>182</v>
      </c>
      <c r="O1020" s="4" t="b">
        <v>1</v>
      </c>
      <c r="P1020" s="4" t="s">
        <v>8265</v>
      </c>
      <c r="Q1020" s="9">
        <f t="shared" si="92"/>
        <v>3.1050000000000001E-2</v>
      </c>
      <c r="R1020" s="10">
        <f t="shared" si="93"/>
        <v>3.412087912087912</v>
      </c>
      <c r="S1020" s="4" t="str">
        <f t="shared" si="94"/>
        <v>film &amp; video</v>
      </c>
      <c r="T1020" s="4" t="str">
        <f t="shared" si="95"/>
        <v>television</v>
      </c>
    </row>
    <row r="1021" spans="1:20" ht="28.5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7">
        <f t="shared" si="90"/>
        <v>42039.640613425923</v>
      </c>
      <c r="L1021" s="7">
        <f t="shared" si="91"/>
        <v>42009.640613425923</v>
      </c>
      <c r="M1021" s="4" t="b">
        <v>0</v>
      </c>
      <c r="N1021" s="4">
        <v>182</v>
      </c>
      <c r="O1021" s="4" t="b">
        <v>1</v>
      </c>
      <c r="P1021" s="4" t="s">
        <v>8265</v>
      </c>
      <c r="Q1021" s="9">
        <f t="shared" si="92"/>
        <v>0.47333333333333333</v>
      </c>
      <c r="R1021" s="10">
        <f t="shared" si="93"/>
        <v>117.03296703296704</v>
      </c>
      <c r="S1021" s="4" t="str">
        <f t="shared" si="94"/>
        <v>film &amp; video</v>
      </c>
      <c r="T1021" s="4" t="str">
        <f t="shared" si="95"/>
        <v>television</v>
      </c>
    </row>
    <row r="1022" spans="1:20" ht="42.75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7">
        <f t="shared" si="90"/>
        <v>42156.699305555558</v>
      </c>
      <c r="L1022" s="7">
        <f t="shared" si="91"/>
        <v>42126.736215277771</v>
      </c>
      <c r="M1022" s="4" t="b">
        <v>0</v>
      </c>
      <c r="N1022" s="4">
        <v>182</v>
      </c>
      <c r="O1022" s="4" t="b">
        <v>1</v>
      </c>
      <c r="P1022" s="4" t="s">
        <v>8265</v>
      </c>
      <c r="Q1022" s="9">
        <f t="shared" si="92"/>
        <v>2.0554838709677421</v>
      </c>
      <c r="R1022" s="10">
        <f t="shared" si="93"/>
        <v>17.505494505494507</v>
      </c>
      <c r="S1022" s="4" t="str">
        <f t="shared" si="94"/>
        <v>film &amp; video</v>
      </c>
      <c r="T1022" s="4" t="str">
        <f t="shared" si="95"/>
        <v>television</v>
      </c>
    </row>
    <row r="1023" spans="1:20" ht="42.75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7">
        <f t="shared" si="90"/>
        <v>42293.833333333336</v>
      </c>
      <c r="L1023" s="7">
        <f t="shared" si="91"/>
        <v>42270.918645833335</v>
      </c>
      <c r="M1023" s="4" t="b">
        <v>0</v>
      </c>
      <c r="N1023" s="4">
        <v>182</v>
      </c>
      <c r="O1023" s="4" t="b">
        <v>1</v>
      </c>
      <c r="P1023" s="4" t="s">
        <v>8265</v>
      </c>
      <c r="Q1023" s="9">
        <f t="shared" si="92"/>
        <v>3.5180366666666667</v>
      </c>
      <c r="R1023" s="10">
        <f t="shared" si="93"/>
        <v>57.989615384615391</v>
      </c>
      <c r="S1023" s="4" t="str">
        <f t="shared" si="94"/>
        <v>film &amp; video</v>
      </c>
      <c r="T1023" s="4" t="str">
        <f t="shared" si="95"/>
        <v>television</v>
      </c>
    </row>
    <row r="1024" spans="1:20" ht="28.5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7">
        <f t="shared" si="90"/>
        <v>42141.313391203701</v>
      </c>
      <c r="L1024" s="7">
        <f t="shared" si="91"/>
        <v>42111.313391203701</v>
      </c>
      <c r="M1024" s="4" t="b">
        <v>0</v>
      </c>
      <c r="N1024" s="4">
        <v>182</v>
      </c>
      <c r="O1024" s="4" t="b">
        <v>1</v>
      </c>
      <c r="P1024" s="4" t="s">
        <v>8265</v>
      </c>
      <c r="Q1024" s="9">
        <f t="shared" si="92"/>
        <v>1.149</v>
      </c>
      <c r="R1024" s="10">
        <f t="shared" si="93"/>
        <v>12.626373626373626</v>
      </c>
      <c r="S1024" s="4" t="str">
        <f t="shared" si="94"/>
        <v>film &amp; video</v>
      </c>
      <c r="T1024" s="4" t="str">
        <f t="shared" si="95"/>
        <v>television</v>
      </c>
    </row>
    <row r="1025" spans="1:20" ht="42.75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7">
        <f t="shared" si="90"/>
        <v>42175.586354166669</v>
      </c>
      <c r="L1025" s="7">
        <f t="shared" si="91"/>
        <v>42145.586354166669</v>
      </c>
      <c r="M1025" s="4" t="b">
        <v>0</v>
      </c>
      <c r="N1025" s="4">
        <v>182</v>
      </c>
      <c r="O1025" s="4" t="b">
        <v>1</v>
      </c>
      <c r="P1025" s="4" t="s">
        <v>8265</v>
      </c>
      <c r="Q1025" s="9">
        <f t="shared" si="92"/>
        <v>2.3715000000000002</v>
      </c>
      <c r="R1025" s="10">
        <f t="shared" si="93"/>
        <v>26.060439560439562</v>
      </c>
      <c r="S1025" s="4" t="str">
        <f t="shared" si="94"/>
        <v>film &amp; video</v>
      </c>
      <c r="T1025" s="4" t="str">
        <f t="shared" si="95"/>
        <v>television</v>
      </c>
    </row>
    <row r="1026" spans="1:20" ht="42.75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7">
        <f t="shared" si="90"/>
        <v>42400.247256944444</v>
      </c>
      <c r="L1026" s="7">
        <f t="shared" si="91"/>
        <v>42370.247256944444</v>
      </c>
      <c r="M1026" s="4" t="b">
        <v>0</v>
      </c>
      <c r="N1026" s="4">
        <v>182</v>
      </c>
      <c r="O1026" s="4" t="b">
        <v>1</v>
      </c>
      <c r="P1026" s="4" t="s">
        <v>8265</v>
      </c>
      <c r="Q1026" s="9">
        <f t="shared" si="92"/>
        <v>1.1863774999999999</v>
      </c>
      <c r="R1026" s="10">
        <f t="shared" si="93"/>
        <v>130.37115384615385</v>
      </c>
      <c r="S1026" s="4" t="str">
        <f t="shared" si="94"/>
        <v>film &amp; video</v>
      </c>
      <c r="T1026" s="4" t="str">
        <f t="shared" si="95"/>
        <v>television</v>
      </c>
    </row>
    <row r="1027" spans="1:20" ht="28.5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7">
        <f t="shared" ref="K1027:K1090" si="96">(I1027/86400)+25569+(-8/24)</f>
        <v>42079.458761574067</v>
      </c>
      <c r="L1027" s="7">
        <f t="shared" ref="L1027:L1090" si="97">(J1027/86400)+25569+(-8/24)</f>
        <v>42049.500428240739</v>
      </c>
      <c r="M1027" s="4" t="b">
        <v>0</v>
      </c>
      <c r="N1027" s="4">
        <v>182</v>
      </c>
      <c r="O1027" s="4" t="b">
        <v>1</v>
      </c>
      <c r="P1027" s="4" t="s">
        <v>8265</v>
      </c>
      <c r="Q1027" s="9">
        <f t="shared" ref="Q1027:Q1090" si="98">E1027/D1027</f>
        <v>1.099283142857143</v>
      </c>
      <c r="R1027" s="10">
        <f t="shared" ref="R1027:R1090" si="99">IFERROR(E1027/N1027, "Zero Backers")</f>
        <v>422.80120879120881</v>
      </c>
      <c r="S1027" s="4" t="str">
        <f t="shared" ref="S1027:S1090" si="100">LEFT(P1027,FIND("/",P1027)-1)</f>
        <v>film &amp; video</v>
      </c>
      <c r="T1027" s="4" t="str">
        <f t="shared" ref="T1027:T1090" si="101">RIGHT(P1027,LEN(P1027)-FIND("/",P1027))</f>
        <v>television</v>
      </c>
    </row>
    <row r="1028" spans="1:20" ht="42.75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7">
        <f t="shared" si="96"/>
        <v>42460.032592592594</v>
      </c>
      <c r="L1028" s="7">
        <f t="shared" si="97"/>
        <v>42426.074259259258</v>
      </c>
      <c r="M1028" s="4" t="b">
        <v>0</v>
      </c>
      <c r="N1028" s="4">
        <v>182</v>
      </c>
      <c r="O1028" s="4" t="b">
        <v>1</v>
      </c>
      <c r="P1028" s="4" t="s">
        <v>8265</v>
      </c>
      <c r="Q1028" s="9">
        <f t="shared" si="98"/>
        <v>1.0000828571428571</v>
      </c>
      <c r="R1028" s="10">
        <f t="shared" si="99"/>
        <v>38.464725274725275</v>
      </c>
      <c r="S1028" s="4" t="str">
        <f t="shared" si="100"/>
        <v>film &amp; video</v>
      </c>
      <c r="T1028" s="4" t="str">
        <f t="shared" si="101"/>
        <v>television</v>
      </c>
    </row>
    <row r="1029" spans="1:20" ht="42.75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7">
        <f t="shared" si="96"/>
        <v>41934.700775462959</v>
      </c>
      <c r="L1029" s="7">
        <f t="shared" si="97"/>
        <v>41904.700775462959</v>
      </c>
      <c r="M1029" s="4" t="b">
        <v>0</v>
      </c>
      <c r="N1029" s="4">
        <v>182</v>
      </c>
      <c r="O1029" s="4" t="b">
        <v>1</v>
      </c>
      <c r="P1029" s="4" t="s">
        <v>8265</v>
      </c>
      <c r="Q1029" s="9">
        <f t="shared" si="98"/>
        <v>1.0309292094387414</v>
      </c>
      <c r="R1029" s="10">
        <f t="shared" si="99"/>
        <v>42.489010989010985</v>
      </c>
      <c r="S1029" s="4" t="str">
        <f t="shared" si="100"/>
        <v>film &amp; video</v>
      </c>
      <c r="T1029" s="4" t="str">
        <f t="shared" si="101"/>
        <v>television</v>
      </c>
    </row>
    <row r="1030" spans="1:20" ht="42.75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7">
        <f t="shared" si="96"/>
        <v>42800.499999999993</v>
      </c>
      <c r="L1030" s="7">
        <f t="shared" si="97"/>
        <v>42755.294039351851</v>
      </c>
      <c r="M1030" s="4" t="b">
        <v>0</v>
      </c>
      <c r="N1030" s="4">
        <v>182</v>
      </c>
      <c r="O1030" s="4" t="b">
        <v>1</v>
      </c>
      <c r="P1030" s="4" t="s">
        <v>8265</v>
      </c>
      <c r="Q1030" s="9">
        <f t="shared" si="98"/>
        <v>1.1727000000000001</v>
      </c>
      <c r="R1030" s="10">
        <f t="shared" si="99"/>
        <v>64.434065934065927</v>
      </c>
      <c r="S1030" s="4" t="str">
        <f t="shared" si="100"/>
        <v>film &amp; video</v>
      </c>
      <c r="T1030" s="4" t="str">
        <f t="shared" si="101"/>
        <v>television</v>
      </c>
    </row>
    <row r="1031" spans="1:20" ht="28.5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7">
        <f t="shared" si="96"/>
        <v>42098.582638888889</v>
      </c>
      <c r="L1031" s="7">
        <f t="shared" si="97"/>
        <v>42044.378553240742</v>
      </c>
      <c r="M1031" s="4" t="b">
        <v>0</v>
      </c>
      <c r="N1031" s="4">
        <v>182</v>
      </c>
      <c r="O1031" s="4" t="b">
        <v>1</v>
      </c>
      <c r="P1031" s="4" t="s">
        <v>8265</v>
      </c>
      <c r="Q1031" s="9">
        <f t="shared" si="98"/>
        <v>1.1175999999999999</v>
      </c>
      <c r="R1031" s="10">
        <f t="shared" si="99"/>
        <v>61.406593406593409</v>
      </c>
      <c r="S1031" s="4" t="str">
        <f t="shared" si="100"/>
        <v>film &amp; video</v>
      </c>
      <c r="T1031" s="4" t="str">
        <f t="shared" si="101"/>
        <v>television</v>
      </c>
    </row>
    <row r="1032" spans="1:20" ht="28.5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7">
        <f t="shared" si="96"/>
        <v>42625.149872685179</v>
      </c>
      <c r="L1032" s="7">
        <f t="shared" si="97"/>
        <v>42611.149872685179</v>
      </c>
      <c r="M1032" s="4" t="b">
        <v>0</v>
      </c>
      <c r="N1032" s="4">
        <v>182</v>
      </c>
      <c r="O1032" s="4" t="b">
        <v>1</v>
      </c>
      <c r="P1032" s="4" t="s">
        <v>8265</v>
      </c>
      <c r="Q1032" s="9">
        <f t="shared" si="98"/>
        <v>3.4209999999999998</v>
      </c>
      <c r="R1032" s="10">
        <f t="shared" si="99"/>
        <v>37.593406593406591</v>
      </c>
      <c r="S1032" s="4" t="str">
        <f t="shared" si="100"/>
        <v>film &amp; video</v>
      </c>
      <c r="T1032" s="4" t="str">
        <f t="shared" si="101"/>
        <v>television</v>
      </c>
    </row>
    <row r="1033" spans="1:20" ht="42.75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7">
        <f t="shared" si="96"/>
        <v>42354.430671296293</v>
      </c>
      <c r="L1033" s="7">
        <f t="shared" si="97"/>
        <v>42324.430671296293</v>
      </c>
      <c r="M1033" s="4" t="b">
        <v>0</v>
      </c>
      <c r="N1033" s="4">
        <v>182</v>
      </c>
      <c r="O1033" s="4" t="b">
        <v>1</v>
      </c>
      <c r="P1033" s="4" t="s">
        <v>8265</v>
      </c>
      <c r="Q1033" s="9">
        <f t="shared" si="98"/>
        <v>1.0740000000000001</v>
      </c>
      <c r="R1033" s="10">
        <f t="shared" si="99"/>
        <v>59.010989010989015</v>
      </c>
      <c r="S1033" s="4" t="str">
        <f t="shared" si="100"/>
        <v>film &amp; video</v>
      </c>
      <c r="T1033" s="4" t="str">
        <f t="shared" si="101"/>
        <v>television</v>
      </c>
    </row>
    <row r="1034" spans="1:20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7">
        <f t="shared" si="96"/>
        <v>42544.333622685182</v>
      </c>
      <c r="L1034" s="7">
        <f t="shared" si="97"/>
        <v>42514.333622685182</v>
      </c>
      <c r="M1034" s="4" t="b">
        <v>0</v>
      </c>
      <c r="N1034" s="4">
        <v>182</v>
      </c>
      <c r="O1034" s="4" t="b">
        <v>1</v>
      </c>
      <c r="P1034" s="4" t="s">
        <v>8265</v>
      </c>
      <c r="Q1034" s="9">
        <f t="shared" si="98"/>
        <v>1.0849703703703704</v>
      </c>
      <c r="R1034" s="10">
        <f t="shared" si="99"/>
        <v>32.191428571428574</v>
      </c>
      <c r="S1034" s="4" t="str">
        <f t="shared" si="100"/>
        <v>film &amp; video</v>
      </c>
      <c r="T1034" s="4" t="str">
        <f t="shared" si="101"/>
        <v>television</v>
      </c>
    </row>
    <row r="1035" spans="1:20" ht="42.75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7">
        <f t="shared" si="96"/>
        <v>42716.39907407407</v>
      </c>
      <c r="L1035" s="7">
        <f t="shared" si="97"/>
        <v>42688.39907407407</v>
      </c>
      <c r="M1035" s="4" t="b">
        <v>0</v>
      </c>
      <c r="N1035" s="4">
        <v>182</v>
      </c>
      <c r="O1035" s="4" t="b">
        <v>1</v>
      </c>
      <c r="P1035" s="4" t="s">
        <v>8265</v>
      </c>
      <c r="Q1035" s="9">
        <f t="shared" si="98"/>
        <v>1.0286144578313252</v>
      </c>
      <c r="R1035" s="10">
        <f t="shared" si="99"/>
        <v>7.5054945054945055</v>
      </c>
      <c r="S1035" s="4" t="str">
        <f t="shared" si="100"/>
        <v>film &amp; video</v>
      </c>
      <c r="T1035" s="4" t="str">
        <f t="shared" si="101"/>
        <v>television</v>
      </c>
    </row>
    <row r="1036" spans="1:20" ht="42.75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7">
        <f t="shared" si="96"/>
        <v>42586.832638888889</v>
      </c>
      <c r="L1036" s="7">
        <f t="shared" si="97"/>
        <v>42554.833379629628</v>
      </c>
      <c r="M1036" s="4" t="b">
        <v>0</v>
      </c>
      <c r="N1036" s="4">
        <v>182</v>
      </c>
      <c r="O1036" s="4" t="b">
        <v>1</v>
      </c>
      <c r="P1036" s="4" t="s">
        <v>8265</v>
      </c>
      <c r="Q1036" s="9">
        <f t="shared" si="98"/>
        <v>1.3000180000000001</v>
      </c>
      <c r="R1036" s="10">
        <f t="shared" si="99"/>
        <v>35.714780219780224</v>
      </c>
      <c r="S1036" s="4" t="str">
        <f t="shared" si="100"/>
        <v>film &amp; video</v>
      </c>
      <c r="T1036" s="4" t="str">
        <f t="shared" si="101"/>
        <v>television</v>
      </c>
    </row>
    <row r="1037" spans="1:20" ht="42.75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7">
        <f t="shared" si="96"/>
        <v>42046.30810185185</v>
      </c>
      <c r="L1037" s="7">
        <f t="shared" si="97"/>
        <v>42016.30810185185</v>
      </c>
      <c r="M1037" s="4" t="b">
        <v>0</v>
      </c>
      <c r="N1037" s="4">
        <v>182</v>
      </c>
      <c r="O1037" s="4" t="b">
        <v>1</v>
      </c>
      <c r="P1037" s="4" t="s">
        <v>8265</v>
      </c>
      <c r="Q1037" s="9">
        <f t="shared" si="98"/>
        <v>1.0765217391304347</v>
      </c>
      <c r="R1037" s="10">
        <f t="shared" si="99"/>
        <v>27.208791208791208</v>
      </c>
      <c r="S1037" s="4" t="str">
        <f t="shared" si="100"/>
        <v>film &amp; video</v>
      </c>
      <c r="T1037" s="4" t="str">
        <f t="shared" si="101"/>
        <v>television</v>
      </c>
    </row>
    <row r="1038" spans="1:20" ht="42.75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7">
        <f t="shared" si="96"/>
        <v>41281</v>
      </c>
      <c r="L1038" s="7">
        <f t="shared" si="97"/>
        <v>41249.115624999999</v>
      </c>
      <c r="M1038" s="4" t="b">
        <v>0</v>
      </c>
      <c r="N1038" s="4">
        <v>182</v>
      </c>
      <c r="O1038" s="4" t="b">
        <v>1</v>
      </c>
      <c r="P1038" s="4" t="s">
        <v>8265</v>
      </c>
      <c r="Q1038" s="9">
        <f t="shared" si="98"/>
        <v>1.1236044444444444</v>
      </c>
      <c r="R1038" s="10">
        <f t="shared" si="99"/>
        <v>27.781428571428574</v>
      </c>
      <c r="S1038" s="4" t="str">
        <f t="shared" si="100"/>
        <v>film &amp; video</v>
      </c>
      <c r="T1038" s="4" t="str">
        <f t="shared" si="101"/>
        <v>television</v>
      </c>
    </row>
    <row r="1039" spans="1:20" ht="42.75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7">
        <f t="shared" si="96"/>
        <v>42141.874999999993</v>
      </c>
      <c r="L1039" s="7">
        <f t="shared" si="97"/>
        <v>42119.48914351852</v>
      </c>
      <c r="M1039" s="4" t="b">
        <v>0</v>
      </c>
      <c r="N1039" s="4">
        <v>182</v>
      </c>
      <c r="O1039" s="4" t="b">
        <v>1</v>
      </c>
      <c r="P1039" s="4" t="s">
        <v>8265</v>
      </c>
      <c r="Q1039" s="9">
        <f t="shared" si="98"/>
        <v>1.0209999999999999</v>
      </c>
      <c r="R1039" s="10">
        <f t="shared" si="99"/>
        <v>5.6098901098901095</v>
      </c>
      <c r="S1039" s="4" t="str">
        <f t="shared" si="100"/>
        <v>film &amp; video</v>
      </c>
      <c r="T1039" s="4" t="str">
        <f t="shared" si="101"/>
        <v>television</v>
      </c>
    </row>
    <row r="1040" spans="1:20" ht="42.75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7">
        <f t="shared" si="96"/>
        <v>42447.856747685182</v>
      </c>
      <c r="L1040" s="7">
        <f t="shared" si="97"/>
        <v>42417.898414351854</v>
      </c>
      <c r="M1040" s="4" t="b">
        <v>0</v>
      </c>
      <c r="N1040" s="4">
        <v>182</v>
      </c>
      <c r="O1040" s="4" t="b">
        <v>1</v>
      </c>
      <c r="P1040" s="4" t="s">
        <v>8265</v>
      </c>
      <c r="Q1040" s="9">
        <f t="shared" si="98"/>
        <v>1.4533333333333334</v>
      </c>
      <c r="R1040" s="10">
        <f t="shared" si="99"/>
        <v>11.978021978021978</v>
      </c>
      <c r="S1040" s="4" t="str">
        <f t="shared" si="100"/>
        <v>film &amp; video</v>
      </c>
      <c r="T1040" s="4" t="str">
        <f t="shared" si="101"/>
        <v>television</v>
      </c>
    </row>
    <row r="1041" spans="1:20" ht="42.75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7">
        <f t="shared" si="96"/>
        <v>42716.999305555553</v>
      </c>
      <c r="L1041" s="7">
        <f t="shared" si="97"/>
        <v>42691.775995370372</v>
      </c>
      <c r="M1041" s="4" t="b">
        <v>0</v>
      </c>
      <c r="N1041" s="4">
        <v>182</v>
      </c>
      <c r="O1041" s="4" t="b">
        <v>1</v>
      </c>
      <c r="P1041" s="4" t="s">
        <v>8265</v>
      </c>
      <c r="Q1041" s="9">
        <f t="shared" si="98"/>
        <v>1.282</v>
      </c>
      <c r="R1041" s="10">
        <f t="shared" si="99"/>
        <v>3.5219780219780219</v>
      </c>
      <c r="S1041" s="4" t="str">
        <f t="shared" si="100"/>
        <v>film &amp; video</v>
      </c>
      <c r="T1041" s="4" t="str">
        <f t="shared" si="101"/>
        <v>television</v>
      </c>
    </row>
    <row r="1042" spans="1:20" ht="42.75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7">
        <f t="shared" si="96"/>
        <v>42609.375104166662</v>
      </c>
      <c r="L1042" s="7">
        <f t="shared" si="97"/>
        <v>42579.375104166662</v>
      </c>
      <c r="M1042" s="4" t="b">
        <v>0</v>
      </c>
      <c r="N1042" s="4">
        <v>182</v>
      </c>
      <c r="O1042" s="4" t="b">
        <v>1</v>
      </c>
      <c r="P1042" s="4" t="s">
        <v>8265</v>
      </c>
      <c r="Q1042" s="9">
        <f t="shared" si="98"/>
        <v>2.9411764705882353E-3</v>
      </c>
      <c r="R1042" s="10">
        <f t="shared" si="99"/>
        <v>1.3736263736263736</v>
      </c>
      <c r="S1042" s="4" t="str">
        <f t="shared" si="100"/>
        <v>film &amp; video</v>
      </c>
      <c r="T1042" s="4" t="str">
        <f t="shared" si="101"/>
        <v>television</v>
      </c>
    </row>
    <row r="1043" spans="1:20" ht="42.75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7">
        <f t="shared" si="96"/>
        <v>41850.726759259254</v>
      </c>
      <c r="L1043" s="7">
        <f t="shared" si="97"/>
        <v>41830.726759259254</v>
      </c>
      <c r="M1043" s="4" t="b">
        <v>0</v>
      </c>
      <c r="N1043" s="4">
        <v>182</v>
      </c>
      <c r="O1043" s="4" t="b">
        <v>1</v>
      </c>
      <c r="P1043" s="4" t="s">
        <v>8265</v>
      </c>
      <c r="Q1043" s="9">
        <f t="shared" si="98"/>
        <v>0</v>
      </c>
      <c r="R1043" s="10">
        <f t="shared" si="99"/>
        <v>0</v>
      </c>
      <c r="S1043" s="4" t="str">
        <f t="shared" si="100"/>
        <v>film &amp; video</v>
      </c>
      <c r="T1043" s="4" t="str">
        <f t="shared" si="101"/>
        <v>television</v>
      </c>
    </row>
    <row r="1044" spans="1:20" ht="42.75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7">
        <f t="shared" si="96"/>
        <v>41894.083333333328</v>
      </c>
      <c r="L1044" s="7">
        <f t="shared" si="97"/>
        <v>41851.362824074073</v>
      </c>
      <c r="M1044" s="4" t="b">
        <v>0</v>
      </c>
      <c r="N1044" s="4">
        <v>182</v>
      </c>
      <c r="O1044" s="4" t="b">
        <v>1</v>
      </c>
      <c r="P1044" s="4" t="s">
        <v>8265</v>
      </c>
      <c r="Q1044" s="9">
        <f t="shared" si="98"/>
        <v>1.5384615384615385E-2</v>
      </c>
      <c r="R1044" s="10">
        <f t="shared" si="99"/>
        <v>5.4945054945054944E-2</v>
      </c>
      <c r="S1044" s="4" t="str">
        <f t="shared" si="100"/>
        <v>film &amp; video</v>
      </c>
      <c r="T1044" s="4" t="str">
        <f t="shared" si="101"/>
        <v>television</v>
      </c>
    </row>
    <row r="1045" spans="1:20" ht="42.75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7">
        <f t="shared" si="96"/>
        <v>42143.919618055552</v>
      </c>
      <c r="L1045" s="7">
        <f t="shared" si="97"/>
        <v>42113.919618055552</v>
      </c>
      <c r="M1045" s="4" t="b">
        <v>0</v>
      </c>
      <c r="N1045" s="4">
        <v>182</v>
      </c>
      <c r="O1045" s="4" t="b">
        <v>1</v>
      </c>
      <c r="P1045" s="4" t="s">
        <v>8265</v>
      </c>
      <c r="Q1045" s="9">
        <f t="shared" si="98"/>
        <v>8.5370000000000001E-2</v>
      </c>
      <c r="R1045" s="10">
        <f t="shared" si="99"/>
        <v>46.906593406593409</v>
      </c>
      <c r="S1045" s="4" t="str">
        <f t="shared" si="100"/>
        <v>film &amp; video</v>
      </c>
      <c r="T1045" s="4" t="str">
        <f t="shared" si="101"/>
        <v>television</v>
      </c>
    </row>
    <row r="1046" spans="1:20" ht="42.75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7">
        <f t="shared" si="96"/>
        <v>42068.518749999996</v>
      </c>
      <c r="L1046" s="7">
        <f t="shared" si="97"/>
        <v>42011.592604166661</v>
      </c>
      <c r="M1046" s="4" t="b">
        <v>0</v>
      </c>
      <c r="N1046" s="4">
        <v>182</v>
      </c>
      <c r="O1046" s="4" t="b">
        <v>1</v>
      </c>
      <c r="P1046" s="4" t="s">
        <v>8265</v>
      </c>
      <c r="Q1046" s="9">
        <f t="shared" si="98"/>
        <v>8.571428571428571E-4</v>
      </c>
      <c r="R1046" s="10">
        <f t="shared" si="99"/>
        <v>3.2967032967032968E-2</v>
      </c>
      <c r="S1046" s="4" t="str">
        <f t="shared" si="100"/>
        <v>film &amp; video</v>
      </c>
      <c r="T1046" s="4" t="str">
        <f t="shared" si="101"/>
        <v>television</v>
      </c>
    </row>
    <row r="1047" spans="1:20" ht="42.75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7">
        <f t="shared" si="96"/>
        <v>41874.541087962956</v>
      </c>
      <c r="L1047" s="7">
        <f t="shared" si="97"/>
        <v>41844.541087962956</v>
      </c>
      <c r="M1047" s="4" t="b">
        <v>0</v>
      </c>
      <c r="N1047" s="4">
        <v>182</v>
      </c>
      <c r="O1047" s="4" t="b">
        <v>1</v>
      </c>
      <c r="P1047" s="4" t="s">
        <v>8265</v>
      </c>
      <c r="Q1047" s="9">
        <f t="shared" si="98"/>
        <v>2.6599999999999999E-2</v>
      </c>
      <c r="R1047" s="10">
        <f t="shared" si="99"/>
        <v>1.4615384615384615</v>
      </c>
      <c r="S1047" s="4" t="str">
        <f t="shared" si="100"/>
        <v>film &amp; video</v>
      </c>
      <c r="T1047" s="4" t="str">
        <f t="shared" si="101"/>
        <v>television</v>
      </c>
    </row>
    <row r="1048" spans="1:20" ht="42.75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7">
        <f t="shared" si="96"/>
        <v>42364.518055555549</v>
      </c>
      <c r="L1048" s="7">
        <f t="shared" si="97"/>
        <v>42319.518055555549</v>
      </c>
      <c r="M1048" s="4" t="b">
        <v>0</v>
      </c>
      <c r="N1048" s="4">
        <v>182</v>
      </c>
      <c r="O1048" s="4" t="b">
        <v>1</v>
      </c>
      <c r="P1048" s="4" t="s">
        <v>8265</v>
      </c>
      <c r="Q1048" s="9">
        <f t="shared" si="98"/>
        <v>0</v>
      </c>
      <c r="R1048" s="10">
        <f t="shared" si="99"/>
        <v>0</v>
      </c>
      <c r="S1048" s="4" t="str">
        <f t="shared" si="100"/>
        <v>film &amp; video</v>
      </c>
      <c r="T1048" s="4" t="str">
        <f t="shared" si="101"/>
        <v>television</v>
      </c>
    </row>
    <row r="1049" spans="1:20" ht="42.75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7">
        <f t="shared" si="96"/>
        <v>41948.52679398148</v>
      </c>
      <c r="L1049" s="7">
        <f t="shared" si="97"/>
        <v>41918.485127314816</v>
      </c>
      <c r="M1049" s="4" t="b">
        <v>0</v>
      </c>
      <c r="N1049" s="4">
        <v>182</v>
      </c>
      <c r="O1049" s="4" t="b">
        <v>1</v>
      </c>
      <c r="P1049" s="4" t="s">
        <v>8265</v>
      </c>
      <c r="Q1049" s="9">
        <f t="shared" si="98"/>
        <v>5.0000000000000001E-4</v>
      </c>
      <c r="R1049" s="10">
        <f t="shared" si="99"/>
        <v>5.4945054945054949E-3</v>
      </c>
      <c r="S1049" s="4" t="str">
        <f t="shared" si="100"/>
        <v>film &amp; video</v>
      </c>
      <c r="T1049" s="4" t="str">
        <f t="shared" si="101"/>
        <v>television</v>
      </c>
    </row>
    <row r="1050" spans="1:20" ht="42.75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7">
        <f t="shared" si="96"/>
        <v>42637.719780092586</v>
      </c>
      <c r="L1050" s="7">
        <f t="shared" si="97"/>
        <v>42597.719780092586</v>
      </c>
      <c r="M1050" s="4" t="b">
        <v>0</v>
      </c>
      <c r="N1050" s="4">
        <v>182</v>
      </c>
      <c r="O1050" s="4" t="b">
        <v>1</v>
      </c>
      <c r="P1050" s="4" t="s">
        <v>8265</v>
      </c>
      <c r="Q1050" s="9">
        <f t="shared" si="98"/>
        <v>1.4133333333333333E-2</v>
      </c>
      <c r="R1050" s="10">
        <f t="shared" si="99"/>
        <v>1.1648351648351649</v>
      </c>
      <c r="S1050" s="4" t="str">
        <f t="shared" si="100"/>
        <v>film &amp; video</v>
      </c>
      <c r="T1050" s="4" t="str">
        <f t="shared" si="101"/>
        <v>television</v>
      </c>
    </row>
    <row r="1051" spans="1:20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7">
        <f t="shared" si="96"/>
        <v>42412.097743055558</v>
      </c>
      <c r="L1051" s="7">
        <f t="shared" si="97"/>
        <v>42382.097743055558</v>
      </c>
      <c r="M1051" s="4" t="b">
        <v>0</v>
      </c>
      <c r="N1051" s="4">
        <v>182</v>
      </c>
      <c r="O1051" s="4" t="b">
        <v>1</v>
      </c>
      <c r="P1051" s="4" t="s">
        <v>8265</v>
      </c>
      <c r="Q1051" s="9">
        <f t="shared" si="98"/>
        <v>0</v>
      </c>
      <c r="R1051" s="10">
        <f t="shared" si="99"/>
        <v>0</v>
      </c>
      <c r="S1051" s="4" t="str">
        <f t="shared" si="100"/>
        <v>film &amp; video</v>
      </c>
      <c r="T1051" s="4" t="str">
        <f t="shared" si="101"/>
        <v>television</v>
      </c>
    </row>
    <row r="1052" spans="1:20" ht="28.5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7">
        <f t="shared" si="96"/>
        <v>42261.463854166665</v>
      </c>
      <c r="L1052" s="7">
        <f t="shared" si="97"/>
        <v>42231.463854166665</v>
      </c>
      <c r="M1052" s="4" t="b">
        <v>0</v>
      </c>
      <c r="N1052" s="4">
        <v>182</v>
      </c>
      <c r="O1052" s="4" t="b">
        <v>1</v>
      </c>
      <c r="P1052" s="4" t="s">
        <v>8265</v>
      </c>
      <c r="Q1052" s="9">
        <f t="shared" si="98"/>
        <v>0</v>
      </c>
      <c r="R1052" s="10">
        <f t="shared" si="99"/>
        <v>0</v>
      </c>
      <c r="S1052" s="4" t="str">
        <f t="shared" si="100"/>
        <v>film &amp; video</v>
      </c>
      <c r="T1052" s="4" t="str">
        <f t="shared" si="101"/>
        <v>television</v>
      </c>
    </row>
    <row r="1053" spans="1:20" ht="42.75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7">
        <f t="shared" si="96"/>
        <v>41877.680844907409</v>
      </c>
      <c r="L1053" s="7">
        <f t="shared" si="97"/>
        <v>41849.680844907409</v>
      </c>
      <c r="M1053" s="4" t="b">
        <v>0</v>
      </c>
      <c r="N1053" s="4">
        <v>182</v>
      </c>
      <c r="O1053" s="4" t="b">
        <v>1</v>
      </c>
      <c r="P1053" s="4" t="s">
        <v>8265</v>
      </c>
      <c r="Q1053" s="9">
        <f t="shared" si="98"/>
        <v>0</v>
      </c>
      <c r="R1053" s="10">
        <f t="shared" si="99"/>
        <v>0</v>
      </c>
      <c r="S1053" s="4" t="str">
        <f t="shared" si="100"/>
        <v>film &amp; video</v>
      </c>
      <c r="T1053" s="4" t="str">
        <f t="shared" si="101"/>
        <v>television</v>
      </c>
    </row>
    <row r="1054" spans="1:20" ht="57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7">
        <f t="shared" si="96"/>
        <v>42527.506249999999</v>
      </c>
      <c r="L1054" s="7">
        <f t="shared" si="97"/>
        <v>42483.464062499996</v>
      </c>
      <c r="M1054" s="4" t="b">
        <v>0</v>
      </c>
      <c r="N1054" s="4">
        <v>182</v>
      </c>
      <c r="O1054" s="4" t="b">
        <v>1</v>
      </c>
      <c r="P1054" s="4" t="s">
        <v>8265</v>
      </c>
      <c r="Q1054" s="9">
        <f t="shared" si="98"/>
        <v>0</v>
      </c>
      <c r="R1054" s="10">
        <f t="shared" si="99"/>
        <v>0</v>
      </c>
      <c r="S1054" s="4" t="str">
        <f t="shared" si="100"/>
        <v>film &amp; video</v>
      </c>
      <c r="T1054" s="4" t="str">
        <f t="shared" si="101"/>
        <v>television</v>
      </c>
    </row>
    <row r="1055" spans="1:20" ht="42.75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7">
        <f t="shared" si="96"/>
        <v>42799.839490740742</v>
      </c>
      <c r="L1055" s="7">
        <f t="shared" si="97"/>
        <v>42774.839490740742</v>
      </c>
      <c r="M1055" s="4" t="b">
        <v>0</v>
      </c>
      <c r="N1055" s="4">
        <v>182</v>
      </c>
      <c r="O1055" s="4" t="b">
        <v>1</v>
      </c>
      <c r="P1055" s="4" t="s">
        <v>8265</v>
      </c>
      <c r="Q1055" s="9">
        <f t="shared" si="98"/>
        <v>0.01</v>
      </c>
      <c r="R1055" s="10">
        <f t="shared" si="99"/>
        <v>8.2417582417582416E-2</v>
      </c>
      <c r="S1055" s="4" t="str">
        <f t="shared" si="100"/>
        <v>film &amp; video</v>
      </c>
      <c r="T1055" s="4" t="str">
        <f t="shared" si="101"/>
        <v>television</v>
      </c>
    </row>
    <row r="1056" spans="1:20" ht="42.75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7">
        <f t="shared" si="96"/>
        <v>41861.583333333328</v>
      </c>
      <c r="L1056" s="7">
        <f t="shared" si="97"/>
        <v>41831.518506944441</v>
      </c>
      <c r="M1056" s="4" t="b">
        <v>0</v>
      </c>
      <c r="N1056" s="4">
        <v>182</v>
      </c>
      <c r="O1056" s="4" t="b">
        <v>1</v>
      </c>
      <c r="P1056" s="4" t="s">
        <v>8265</v>
      </c>
      <c r="Q1056" s="9">
        <f t="shared" si="98"/>
        <v>0</v>
      </c>
      <c r="R1056" s="10">
        <f t="shared" si="99"/>
        <v>0</v>
      </c>
      <c r="S1056" s="4" t="str">
        <f t="shared" si="100"/>
        <v>film &amp; video</v>
      </c>
      <c r="T1056" s="4" t="str">
        <f t="shared" si="101"/>
        <v>television</v>
      </c>
    </row>
    <row r="1057" spans="1:20" ht="42.75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7">
        <f t="shared" si="96"/>
        <v>42436.659085648142</v>
      </c>
      <c r="L1057" s="7">
        <f t="shared" si="97"/>
        <v>42406.659085648142</v>
      </c>
      <c r="M1057" s="4" t="b">
        <v>0</v>
      </c>
      <c r="N1057" s="4">
        <v>182</v>
      </c>
      <c r="O1057" s="4" t="b">
        <v>1</v>
      </c>
      <c r="P1057" s="4" t="s">
        <v>8265</v>
      </c>
      <c r="Q1057" s="9">
        <f t="shared" si="98"/>
        <v>0</v>
      </c>
      <c r="R1057" s="10">
        <f t="shared" si="99"/>
        <v>0</v>
      </c>
      <c r="S1057" s="4" t="str">
        <f t="shared" si="100"/>
        <v>film &amp; video</v>
      </c>
      <c r="T1057" s="4" t="str">
        <f t="shared" si="101"/>
        <v>television</v>
      </c>
    </row>
    <row r="1058" spans="1:20" ht="42.75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7">
        <f t="shared" si="96"/>
        <v>42118.344641203701</v>
      </c>
      <c r="L1058" s="7">
        <f t="shared" si="97"/>
        <v>42058.386307870365</v>
      </c>
      <c r="M1058" s="4" t="b">
        <v>0</v>
      </c>
      <c r="N1058" s="4">
        <v>182</v>
      </c>
      <c r="O1058" s="4" t="b">
        <v>1</v>
      </c>
      <c r="P1058" s="4" t="s">
        <v>8265</v>
      </c>
      <c r="Q1058" s="9">
        <f t="shared" si="98"/>
        <v>0</v>
      </c>
      <c r="R1058" s="10">
        <f t="shared" si="99"/>
        <v>0</v>
      </c>
      <c r="S1058" s="4" t="str">
        <f t="shared" si="100"/>
        <v>film &amp; video</v>
      </c>
      <c r="T1058" s="4" t="str">
        <f t="shared" si="101"/>
        <v>television</v>
      </c>
    </row>
    <row r="1059" spans="1:20" ht="42.75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7">
        <f t="shared" si="96"/>
        <v>42708.579664351848</v>
      </c>
      <c r="L1059" s="7">
        <f t="shared" si="97"/>
        <v>42678.537997685184</v>
      </c>
      <c r="M1059" s="4" t="b">
        <v>0</v>
      </c>
      <c r="N1059" s="4">
        <v>182</v>
      </c>
      <c r="O1059" s="4" t="b">
        <v>1</v>
      </c>
      <c r="P1059" s="4" t="s">
        <v>8265</v>
      </c>
      <c r="Q1059" s="9">
        <f t="shared" si="98"/>
        <v>0</v>
      </c>
      <c r="R1059" s="10">
        <f t="shared" si="99"/>
        <v>0</v>
      </c>
      <c r="S1059" s="4" t="str">
        <f t="shared" si="100"/>
        <v>film &amp; video</v>
      </c>
      <c r="T1059" s="4" t="str">
        <f t="shared" si="101"/>
        <v>television</v>
      </c>
    </row>
    <row r="1060" spans="1:20" ht="42.75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7">
        <f t="shared" si="96"/>
        <v>42088.666666666664</v>
      </c>
      <c r="L1060" s="7">
        <f t="shared" si="97"/>
        <v>42047.567627314813</v>
      </c>
      <c r="M1060" s="4" t="b">
        <v>0</v>
      </c>
      <c r="N1060" s="4">
        <v>182</v>
      </c>
      <c r="O1060" s="4" t="b">
        <v>1</v>
      </c>
      <c r="P1060" s="4" t="s">
        <v>8265</v>
      </c>
      <c r="Q1060" s="9">
        <f t="shared" si="98"/>
        <v>0</v>
      </c>
      <c r="R1060" s="10">
        <f t="shared" si="99"/>
        <v>0</v>
      </c>
      <c r="S1060" s="4" t="str">
        <f t="shared" si="100"/>
        <v>film &amp; video</v>
      </c>
      <c r="T1060" s="4" t="str">
        <f t="shared" si="101"/>
        <v>television</v>
      </c>
    </row>
    <row r="1061" spans="1:20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7">
        <f t="shared" si="96"/>
        <v>42076.415000000001</v>
      </c>
      <c r="L1061" s="7">
        <f t="shared" si="97"/>
        <v>42046.456666666665</v>
      </c>
      <c r="M1061" s="4" t="b">
        <v>0</v>
      </c>
      <c r="N1061" s="4">
        <v>182</v>
      </c>
      <c r="O1061" s="4" t="b">
        <v>1</v>
      </c>
      <c r="P1061" s="4" t="s">
        <v>8265</v>
      </c>
      <c r="Q1061" s="9">
        <f t="shared" si="98"/>
        <v>0</v>
      </c>
      <c r="R1061" s="10">
        <f t="shared" si="99"/>
        <v>0</v>
      </c>
      <c r="S1061" s="4" t="str">
        <f t="shared" si="100"/>
        <v>film &amp; video</v>
      </c>
      <c r="T1061" s="4" t="str">
        <f t="shared" si="101"/>
        <v>television</v>
      </c>
    </row>
    <row r="1062" spans="1:20" ht="42.75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7">
        <f t="shared" si="96"/>
        <v>42109.579780092587</v>
      </c>
      <c r="L1062" s="7">
        <f t="shared" si="97"/>
        <v>42079.579780092587</v>
      </c>
      <c r="M1062" s="4" t="b">
        <v>0</v>
      </c>
      <c r="N1062" s="4">
        <v>182</v>
      </c>
      <c r="O1062" s="4" t="b">
        <v>1</v>
      </c>
      <c r="P1062" s="4" t="s">
        <v>8265</v>
      </c>
      <c r="Q1062" s="9">
        <f t="shared" si="98"/>
        <v>0.01</v>
      </c>
      <c r="R1062" s="10">
        <f t="shared" si="99"/>
        <v>0.27472527472527475</v>
      </c>
      <c r="S1062" s="4" t="str">
        <f t="shared" si="100"/>
        <v>film &amp; video</v>
      </c>
      <c r="T1062" s="4" t="str">
        <f t="shared" si="101"/>
        <v>television</v>
      </c>
    </row>
    <row r="1063" spans="1:20" ht="28.5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7">
        <f t="shared" si="96"/>
        <v>42491.708333333336</v>
      </c>
      <c r="L1063" s="7">
        <f t="shared" si="97"/>
        <v>42431.943379629629</v>
      </c>
      <c r="M1063" s="4" t="b">
        <v>0</v>
      </c>
      <c r="N1063" s="4">
        <v>182</v>
      </c>
      <c r="O1063" s="4" t="b">
        <v>1</v>
      </c>
      <c r="P1063" s="4" t="s">
        <v>8265</v>
      </c>
      <c r="Q1063" s="9">
        <f t="shared" si="98"/>
        <v>0</v>
      </c>
      <c r="R1063" s="10">
        <f t="shared" si="99"/>
        <v>0</v>
      </c>
      <c r="S1063" s="4" t="str">
        <f t="shared" si="100"/>
        <v>film &amp; video</v>
      </c>
      <c r="T1063" s="4" t="str">
        <f t="shared" si="101"/>
        <v>television</v>
      </c>
    </row>
    <row r="1064" spans="1:20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7">
        <f t="shared" si="96"/>
        <v>42563.473854166667</v>
      </c>
      <c r="L1064" s="7">
        <f t="shared" si="97"/>
        <v>42556.473854166667</v>
      </c>
      <c r="M1064" s="4" t="b">
        <v>0</v>
      </c>
      <c r="N1064" s="4">
        <v>182</v>
      </c>
      <c r="O1064" s="4" t="b">
        <v>1</v>
      </c>
      <c r="P1064" s="4" t="s">
        <v>8265</v>
      </c>
      <c r="Q1064" s="9">
        <f t="shared" si="98"/>
        <v>0.95477386934673369</v>
      </c>
      <c r="R1064" s="10">
        <f t="shared" si="99"/>
        <v>1.043956043956044</v>
      </c>
      <c r="S1064" s="4" t="str">
        <f t="shared" si="100"/>
        <v>film &amp; video</v>
      </c>
      <c r="T1064" s="4" t="str">
        <f t="shared" si="101"/>
        <v>television</v>
      </c>
    </row>
    <row r="1065" spans="1:20" ht="42.75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7">
        <f t="shared" si="96"/>
        <v>42612.697476851848</v>
      </c>
      <c r="L1065" s="7">
        <f t="shared" si="97"/>
        <v>42582.697476851848</v>
      </c>
      <c r="M1065" s="4" t="b">
        <v>0</v>
      </c>
      <c r="N1065" s="4">
        <v>182</v>
      </c>
      <c r="O1065" s="4" t="b">
        <v>1</v>
      </c>
      <c r="P1065" s="4" t="s">
        <v>8265</v>
      </c>
      <c r="Q1065" s="9">
        <f t="shared" si="98"/>
        <v>0</v>
      </c>
      <c r="R1065" s="10">
        <f t="shared" si="99"/>
        <v>0</v>
      </c>
      <c r="S1065" s="4" t="str">
        <f t="shared" si="100"/>
        <v>film &amp; video</v>
      </c>
      <c r="T1065" s="4" t="str">
        <f t="shared" si="101"/>
        <v>television</v>
      </c>
    </row>
    <row r="1066" spans="1:20" ht="42.75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7">
        <f t="shared" si="96"/>
        <v>41461.894710648143</v>
      </c>
      <c r="L1066" s="7">
        <f t="shared" si="97"/>
        <v>41416.894710648143</v>
      </c>
      <c r="M1066" s="4" t="b">
        <v>0</v>
      </c>
      <c r="N1066" s="4">
        <v>182</v>
      </c>
      <c r="O1066" s="4" t="b">
        <v>1</v>
      </c>
      <c r="P1066" s="4" t="s">
        <v>8265</v>
      </c>
      <c r="Q1066" s="9">
        <f t="shared" si="98"/>
        <v>8.9744444444444446E-2</v>
      </c>
      <c r="R1066" s="10">
        <f t="shared" si="99"/>
        <v>44.379120879120876</v>
      </c>
      <c r="S1066" s="4" t="str">
        <f t="shared" si="100"/>
        <v>film &amp; video</v>
      </c>
      <c r="T1066" s="4" t="str">
        <f t="shared" si="101"/>
        <v>television</v>
      </c>
    </row>
    <row r="1067" spans="1:20" ht="42.75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7">
        <f t="shared" si="96"/>
        <v>41689.047708333332</v>
      </c>
      <c r="L1067" s="7">
        <f t="shared" si="97"/>
        <v>41661.047708333332</v>
      </c>
      <c r="M1067" s="4" t="b">
        <v>0</v>
      </c>
      <c r="N1067" s="4">
        <v>182</v>
      </c>
      <c r="O1067" s="4" t="b">
        <v>1</v>
      </c>
      <c r="P1067" s="4" t="s">
        <v>8265</v>
      </c>
      <c r="Q1067" s="9">
        <f t="shared" si="98"/>
        <v>2.7E-2</v>
      </c>
      <c r="R1067" s="10">
        <f t="shared" si="99"/>
        <v>0.44505494505494503</v>
      </c>
      <c r="S1067" s="4" t="str">
        <f t="shared" si="100"/>
        <v>film &amp; video</v>
      </c>
      <c r="T1067" s="4" t="str">
        <f t="shared" si="101"/>
        <v>television</v>
      </c>
    </row>
    <row r="1068" spans="1:20" ht="42.75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7">
        <f t="shared" si="96"/>
        <v>41490.629421296289</v>
      </c>
      <c r="L1068" s="7">
        <f t="shared" si="97"/>
        <v>41445.629421296289</v>
      </c>
      <c r="M1068" s="4" t="b">
        <v>0</v>
      </c>
      <c r="N1068" s="4">
        <v>182</v>
      </c>
      <c r="O1068" s="4" t="b">
        <v>1</v>
      </c>
      <c r="P1068" s="4" t="s">
        <v>8265</v>
      </c>
      <c r="Q1068" s="9">
        <f t="shared" si="98"/>
        <v>3.3673333333333333E-2</v>
      </c>
      <c r="R1068" s="10">
        <f t="shared" si="99"/>
        <v>27.752747252747252</v>
      </c>
      <c r="S1068" s="4" t="str">
        <f t="shared" si="100"/>
        <v>film &amp; video</v>
      </c>
      <c r="T1068" s="4" t="str">
        <f t="shared" si="101"/>
        <v>television</v>
      </c>
    </row>
    <row r="1069" spans="1:20" ht="42.75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7">
        <f t="shared" si="96"/>
        <v>41629.522349537037</v>
      </c>
      <c r="L1069" s="7">
        <f t="shared" si="97"/>
        <v>41599.522349537037</v>
      </c>
      <c r="M1069" s="4" t="b">
        <v>0</v>
      </c>
      <c r="N1069" s="4">
        <v>182</v>
      </c>
      <c r="O1069" s="4" t="b">
        <v>1</v>
      </c>
      <c r="P1069" s="4" t="s">
        <v>8265</v>
      </c>
      <c r="Q1069" s="9">
        <f t="shared" si="98"/>
        <v>0.26</v>
      </c>
      <c r="R1069" s="10">
        <f t="shared" si="99"/>
        <v>0.7142857142857143</v>
      </c>
      <c r="S1069" s="4" t="str">
        <f t="shared" si="100"/>
        <v>film &amp; video</v>
      </c>
      <c r="T1069" s="4" t="str">
        <f t="shared" si="101"/>
        <v>television</v>
      </c>
    </row>
    <row r="1070" spans="1:20" ht="57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7">
        <f t="shared" si="96"/>
        <v>42469.996111111112</v>
      </c>
      <c r="L1070" s="7">
        <f t="shared" si="97"/>
        <v>42440.037777777776</v>
      </c>
      <c r="M1070" s="4" t="b">
        <v>0</v>
      </c>
      <c r="N1070" s="4">
        <v>182</v>
      </c>
      <c r="O1070" s="4" t="b">
        <v>1</v>
      </c>
      <c r="P1070" s="4" t="s">
        <v>8265</v>
      </c>
      <c r="Q1070" s="9">
        <f t="shared" si="98"/>
        <v>1.5E-3</v>
      </c>
      <c r="R1070" s="10">
        <f t="shared" si="99"/>
        <v>0.24725274725274726</v>
      </c>
      <c r="S1070" s="4" t="str">
        <f t="shared" si="100"/>
        <v>film &amp; video</v>
      </c>
      <c r="T1070" s="4" t="str">
        <f t="shared" si="101"/>
        <v>television</v>
      </c>
    </row>
    <row r="1071" spans="1:20" ht="42.75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7">
        <f t="shared" si="96"/>
        <v>41603.93818287037</v>
      </c>
      <c r="L1071" s="7">
        <f t="shared" si="97"/>
        <v>41571.896516203698</v>
      </c>
      <c r="M1071" s="4" t="b">
        <v>0</v>
      </c>
      <c r="N1071" s="4">
        <v>182</v>
      </c>
      <c r="O1071" s="4" t="b">
        <v>1</v>
      </c>
      <c r="P1071" s="4" t="s">
        <v>8265</v>
      </c>
      <c r="Q1071" s="9">
        <f t="shared" si="98"/>
        <v>0.38636363636363635</v>
      </c>
      <c r="R1071" s="10">
        <f t="shared" si="99"/>
        <v>4.6703296703296706</v>
      </c>
      <c r="S1071" s="4" t="str">
        <f t="shared" si="100"/>
        <v>film &amp; video</v>
      </c>
      <c r="T1071" s="4" t="str">
        <f t="shared" si="101"/>
        <v>television</v>
      </c>
    </row>
    <row r="1072" spans="1:20" ht="42.75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7">
        <f t="shared" si="96"/>
        <v>41182.678495370368</v>
      </c>
      <c r="L1072" s="7">
        <f t="shared" si="97"/>
        <v>41162.678495370368</v>
      </c>
      <c r="M1072" s="4" t="b">
        <v>0</v>
      </c>
      <c r="N1072" s="4">
        <v>182</v>
      </c>
      <c r="O1072" s="4" t="b">
        <v>1</v>
      </c>
      <c r="P1072" s="4" t="s">
        <v>8265</v>
      </c>
      <c r="Q1072" s="9">
        <f t="shared" si="98"/>
        <v>7.0000000000000001E-3</v>
      </c>
      <c r="R1072" s="10">
        <f t="shared" si="99"/>
        <v>0.38461538461538464</v>
      </c>
      <c r="S1072" s="4" t="str">
        <f t="shared" si="100"/>
        <v>film &amp; video</v>
      </c>
      <c r="T1072" s="4" t="str">
        <f t="shared" si="101"/>
        <v>television</v>
      </c>
    </row>
    <row r="1073" spans="1:20" ht="42.75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7">
        <f t="shared" si="96"/>
        <v>42325.461724537039</v>
      </c>
      <c r="L1073" s="7">
        <f t="shared" si="97"/>
        <v>42295.420057870368</v>
      </c>
      <c r="M1073" s="4" t="b">
        <v>0</v>
      </c>
      <c r="N1073" s="4">
        <v>182</v>
      </c>
      <c r="O1073" s="4" t="b">
        <v>1</v>
      </c>
      <c r="P1073" s="4" t="s">
        <v>8265</v>
      </c>
      <c r="Q1073" s="9">
        <f t="shared" si="98"/>
        <v>0</v>
      </c>
      <c r="R1073" s="10">
        <f t="shared" si="99"/>
        <v>0</v>
      </c>
      <c r="S1073" s="4" t="str">
        <f t="shared" si="100"/>
        <v>film &amp; video</v>
      </c>
      <c r="T1073" s="4" t="str">
        <f t="shared" si="101"/>
        <v>television</v>
      </c>
    </row>
    <row r="1074" spans="1:20" ht="42.75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7">
        <f t="shared" si="96"/>
        <v>41675.498807870368</v>
      </c>
      <c r="L1074" s="7">
        <f t="shared" si="97"/>
        <v>41645.498807870368</v>
      </c>
      <c r="M1074" s="4" t="b">
        <v>0</v>
      </c>
      <c r="N1074" s="4">
        <v>182</v>
      </c>
      <c r="O1074" s="4" t="b">
        <v>1</v>
      </c>
      <c r="P1074" s="4" t="s">
        <v>8265</v>
      </c>
      <c r="Q1074" s="9">
        <f t="shared" si="98"/>
        <v>6.8000000000000005E-4</v>
      </c>
      <c r="R1074" s="10">
        <f t="shared" si="99"/>
        <v>0.28021978021978022</v>
      </c>
      <c r="S1074" s="4" t="str">
        <f t="shared" si="100"/>
        <v>film &amp; video</v>
      </c>
      <c r="T1074" s="4" t="str">
        <f t="shared" si="101"/>
        <v>television</v>
      </c>
    </row>
    <row r="1075" spans="1:20" ht="28.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7">
        <f t="shared" si="96"/>
        <v>40832.631261574068</v>
      </c>
      <c r="L1075" s="7">
        <f t="shared" si="97"/>
        <v>40802.631261574068</v>
      </c>
      <c r="M1075" s="4" t="b">
        <v>0</v>
      </c>
      <c r="N1075" s="4">
        <v>182</v>
      </c>
      <c r="O1075" s="4" t="b">
        <v>1</v>
      </c>
      <c r="P1075" s="4" t="s">
        <v>8265</v>
      </c>
      <c r="Q1075" s="9">
        <f t="shared" si="98"/>
        <v>1.3333333333333334E-2</v>
      </c>
      <c r="R1075" s="10">
        <f t="shared" si="99"/>
        <v>5.4945054945054944E-2</v>
      </c>
      <c r="S1075" s="4" t="str">
        <f t="shared" si="100"/>
        <v>film &amp; video</v>
      </c>
      <c r="T1075" s="4" t="str">
        <f t="shared" si="101"/>
        <v>television</v>
      </c>
    </row>
    <row r="1076" spans="1:20" ht="42.75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7">
        <f t="shared" si="96"/>
        <v>41642.839641203704</v>
      </c>
      <c r="L1076" s="7">
        <f t="shared" si="97"/>
        <v>41612.839641203704</v>
      </c>
      <c r="M1076" s="4" t="b">
        <v>0</v>
      </c>
      <c r="N1076" s="4">
        <v>182</v>
      </c>
      <c r="O1076" s="4" t="b">
        <v>1</v>
      </c>
      <c r="P1076" s="4" t="s">
        <v>8265</v>
      </c>
      <c r="Q1076" s="9">
        <f t="shared" si="98"/>
        <v>6.3092592592592589E-2</v>
      </c>
      <c r="R1076" s="10">
        <f t="shared" si="99"/>
        <v>18.719780219780219</v>
      </c>
      <c r="S1076" s="4" t="str">
        <f t="shared" si="100"/>
        <v>film &amp; video</v>
      </c>
      <c r="T1076" s="4" t="str">
        <f t="shared" si="101"/>
        <v>television</v>
      </c>
    </row>
    <row r="1077" spans="1:20" ht="28.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7">
        <f t="shared" si="96"/>
        <v>41035.570787037032</v>
      </c>
      <c r="L1077" s="7">
        <f t="shared" si="97"/>
        <v>41005.570787037032</v>
      </c>
      <c r="M1077" s="4" t="b">
        <v>0</v>
      </c>
      <c r="N1077" s="4">
        <v>182</v>
      </c>
      <c r="O1077" s="4" t="b">
        <v>1</v>
      </c>
      <c r="P1077" s="4" t="s">
        <v>8265</v>
      </c>
      <c r="Q1077" s="9">
        <f t="shared" si="98"/>
        <v>4.4999999999999998E-2</v>
      </c>
      <c r="R1077" s="10">
        <f t="shared" si="99"/>
        <v>0.24725274725274726</v>
      </c>
      <c r="S1077" s="4" t="str">
        <f t="shared" si="100"/>
        <v>film &amp; video</v>
      </c>
      <c r="T1077" s="4" t="str">
        <f t="shared" si="101"/>
        <v>television</v>
      </c>
    </row>
    <row r="1078" spans="1:20" ht="42.75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7">
        <f t="shared" si="96"/>
        <v>41893.044560185182</v>
      </c>
      <c r="L1078" s="7">
        <f t="shared" si="97"/>
        <v>41838.044560185182</v>
      </c>
      <c r="M1078" s="4" t="b">
        <v>0</v>
      </c>
      <c r="N1078" s="4">
        <v>182</v>
      </c>
      <c r="O1078" s="4" t="b">
        <v>1</v>
      </c>
      <c r="P1078" s="4" t="s">
        <v>8265</v>
      </c>
      <c r="Q1078" s="9">
        <f t="shared" si="98"/>
        <v>0.62765333333333329</v>
      </c>
      <c r="R1078" s="10">
        <f t="shared" si="99"/>
        <v>258.64835164835165</v>
      </c>
      <c r="S1078" s="4" t="str">
        <f t="shared" si="100"/>
        <v>film &amp; video</v>
      </c>
      <c r="T1078" s="4" t="str">
        <f t="shared" si="101"/>
        <v>television</v>
      </c>
    </row>
    <row r="1079" spans="1:20" ht="42.75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7">
        <f t="shared" si="96"/>
        <v>42382.833460648144</v>
      </c>
      <c r="L1079" s="7">
        <f t="shared" si="97"/>
        <v>42352.833460648144</v>
      </c>
      <c r="M1079" s="4" t="b">
        <v>0</v>
      </c>
      <c r="N1079" s="4">
        <v>182</v>
      </c>
      <c r="O1079" s="4" t="b">
        <v>1</v>
      </c>
      <c r="P1079" s="4" t="s">
        <v>8265</v>
      </c>
      <c r="Q1079" s="9">
        <f t="shared" si="98"/>
        <v>0.29376000000000002</v>
      </c>
      <c r="R1079" s="10">
        <f t="shared" si="99"/>
        <v>40.35164835164835</v>
      </c>
      <c r="S1079" s="4" t="str">
        <f t="shared" si="100"/>
        <v>film &amp; video</v>
      </c>
      <c r="T1079" s="4" t="str">
        <f t="shared" si="101"/>
        <v>television</v>
      </c>
    </row>
    <row r="1080" spans="1:20" ht="42.75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7">
        <f t="shared" si="96"/>
        <v>40745.862511574072</v>
      </c>
      <c r="L1080" s="7">
        <f t="shared" si="97"/>
        <v>40700.862511574072</v>
      </c>
      <c r="M1080" s="4" t="b">
        <v>0</v>
      </c>
      <c r="N1080" s="4">
        <v>182</v>
      </c>
      <c r="O1080" s="4" t="b">
        <v>1</v>
      </c>
      <c r="P1080" s="4" t="s">
        <v>8265</v>
      </c>
      <c r="Q1080" s="9">
        <f t="shared" si="98"/>
        <v>7.4999999999999997E-2</v>
      </c>
      <c r="R1080" s="10">
        <f t="shared" si="99"/>
        <v>0.24725274725274726</v>
      </c>
      <c r="S1080" s="4" t="str">
        <f t="shared" si="100"/>
        <v>film &amp; video</v>
      </c>
      <c r="T1080" s="4" t="str">
        <f t="shared" si="101"/>
        <v>television</v>
      </c>
    </row>
    <row r="1081" spans="1:20" ht="42.75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7">
        <f t="shared" si="96"/>
        <v>42504.233055555553</v>
      </c>
      <c r="L1081" s="7">
        <f t="shared" si="97"/>
        <v>42479.233055555553</v>
      </c>
      <c r="M1081" s="4" t="b">
        <v>0</v>
      </c>
      <c r="N1081" s="4">
        <v>182</v>
      </c>
      <c r="O1081" s="4" t="b">
        <v>1</v>
      </c>
      <c r="P1081" s="4" t="s">
        <v>8265</v>
      </c>
      <c r="Q1081" s="9">
        <f t="shared" si="98"/>
        <v>2.6076923076923077E-2</v>
      </c>
      <c r="R1081" s="10">
        <f t="shared" si="99"/>
        <v>3.7252747252747254</v>
      </c>
      <c r="S1081" s="4" t="str">
        <f t="shared" si="100"/>
        <v>film &amp; video</v>
      </c>
      <c r="T1081" s="4" t="str">
        <f t="shared" si="101"/>
        <v>television</v>
      </c>
    </row>
    <row r="1082" spans="1:20" ht="42.75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7">
        <f t="shared" si="96"/>
        <v>41769.804780092592</v>
      </c>
      <c r="L1082" s="7">
        <f t="shared" si="97"/>
        <v>41739.804780092592</v>
      </c>
      <c r="M1082" s="4" t="b">
        <v>0</v>
      </c>
      <c r="N1082" s="4">
        <v>182</v>
      </c>
      <c r="O1082" s="4" t="b">
        <v>1</v>
      </c>
      <c r="P1082" s="4" t="s">
        <v>8265</v>
      </c>
      <c r="Q1082" s="9">
        <f t="shared" si="98"/>
        <v>9.1050000000000006E-2</v>
      </c>
      <c r="R1082" s="10">
        <f t="shared" si="99"/>
        <v>10.005494505494505</v>
      </c>
      <c r="S1082" s="4" t="str">
        <f t="shared" si="100"/>
        <v>film &amp; video</v>
      </c>
      <c r="T1082" s="4" t="str">
        <f t="shared" si="101"/>
        <v>television</v>
      </c>
    </row>
    <row r="1083" spans="1:20" ht="42.75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7">
        <f t="shared" si="96"/>
        <v>42032.593657407408</v>
      </c>
      <c r="L1083" s="7">
        <f t="shared" si="97"/>
        <v>42002.593657407408</v>
      </c>
      <c r="M1083" s="4" t="b">
        <v>0</v>
      </c>
      <c r="N1083" s="4">
        <v>182</v>
      </c>
      <c r="O1083" s="4" t="b">
        <v>1</v>
      </c>
      <c r="P1083" s="4" t="s">
        <v>8265</v>
      </c>
      <c r="Q1083" s="9">
        <f t="shared" si="98"/>
        <v>1.7647058823529413E-4</v>
      </c>
      <c r="R1083" s="10">
        <f t="shared" si="99"/>
        <v>6.5934065934065936E-2</v>
      </c>
      <c r="S1083" s="4" t="str">
        <f t="shared" si="100"/>
        <v>film &amp; video</v>
      </c>
      <c r="T1083" s="4" t="str">
        <f t="shared" si="101"/>
        <v>television</v>
      </c>
    </row>
    <row r="1084" spans="1:20" ht="28.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7">
        <f t="shared" si="96"/>
        <v>41131.572777777772</v>
      </c>
      <c r="L1084" s="7">
        <f t="shared" si="97"/>
        <v>41101.572777777772</v>
      </c>
      <c r="M1084" s="4" t="b">
        <v>0</v>
      </c>
      <c r="N1084" s="4">
        <v>182</v>
      </c>
      <c r="O1084" s="4" t="b">
        <v>1</v>
      </c>
      <c r="P1084" s="4" t="s">
        <v>8265</v>
      </c>
      <c r="Q1084" s="9">
        <f t="shared" si="98"/>
        <v>5.5999999999999999E-3</v>
      </c>
      <c r="R1084" s="10">
        <f t="shared" si="99"/>
        <v>0.30769230769230771</v>
      </c>
      <c r="S1084" s="4" t="str">
        <f t="shared" si="100"/>
        <v>film &amp; video</v>
      </c>
      <c r="T1084" s="4" t="str">
        <f t="shared" si="101"/>
        <v>television</v>
      </c>
    </row>
    <row r="1085" spans="1:20" ht="42.75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7">
        <f t="shared" si="96"/>
        <v>41853.326192129629</v>
      </c>
      <c r="L1085" s="7">
        <f t="shared" si="97"/>
        <v>41793.326192129629</v>
      </c>
      <c r="M1085" s="4" t="b">
        <v>0</v>
      </c>
      <c r="N1085" s="4">
        <v>182</v>
      </c>
      <c r="O1085" s="4" t="b">
        <v>1</v>
      </c>
      <c r="P1085" s="4" t="s">
        <v>8265</v>
      </c>
      <c r="Q1085" s="9">
        <f t="shared" si="98"/>
        <v>8.2000000000000007E-3</v>
      </c>
      <c r="R1085" s="10">
        <f t="shared" si="99"/>
        <v>2.2527472527472527</v>
      </c>
      <c r="S1085" s="4" t="str">
        <f t="shared" si="100"/>
        <v>film &amp; video</v>
      </c>
      <c r="T1085" s="4" t="str">
        <f t="shared" si="101"/>
        <v>television</v>
      </c>
    </row>
    <row r="1086" spans="1:20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7">
        <f t="shared" si="96"/>
        <v>41859.578749999993</v>
      </c>
      <c r="L1086" s="7">
        <f t="shared" si="97"/>
        <v>41829.578749999993</v>
      </c>
      <c r="M1086" s="4" t="b">
        <v>0</v>
      </c>
      <c r="N1086" s="4">
        <v>182</v>
      </c>
      <c r="O1086" s="4" t="b">
        <v>1</v>
      </c>
      <c r="P1086" s="4" t="s">
        <v>8265</v>
      </c>
      <c r="Q1086" s="9">
        <f t="shared" si="98"/>
        <v>0</v>
      </c>
      <c r="R1086" s="10">
        <f t="shared" si="99"/>
        <v>0</v>
      </c>
      <c r="S1086" s="4" t="str">
        <f t="shared" si="100"/>
        <v>film &amp; video</v>
      </c>
      <c r="T1086" s="4" t="str">
        <f t="shared" si="101"/>
        <v>television</v>
      </c>
    </row>
    <row r="1087" spans="1:20" ht="42.7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7">
        <f t="shared" si="96"/>
        <v>42443.296006944445</v>
      </c>
      <c r="L1087" s="7">
        <f t="shared" si="97"/>
        <v>42413.337673611109</v>
      </c>
      <c r="M1087" s="4" t="b">
        <v>0</v>
      </c>
      <c r="N1087" s="4">
        <v>182</v>
      </c>
      <c r="O1087" s="4" t="b">
        <v>1</v>
      </c>
      <c r="P1087" s="4" t="s">
        <v>8265</v>
      </c>
      <c r="Q1087" s="9">
        <f t="shared" si="98"/>
        <v>3.4200000000000001E-2</v>
      </c>
      <c r="R1087" s="10">
        <f t="shared" si="99"/>
        <v>5.6373626373626378</v>
      </c>
      <c r="S1087" s="4" t="str">
        <f t="shared" si="100"/>
        <v>film &amp; video</v>
      </c>
      <c r="T1087" s="4" t="str">
        <f t="shared" si="101"/>
        <v>television</v>
      </c>
    </row>
    <row r="1088" spans="1:20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7">
        <f t="shared" si="96"/>
        <v>41875.533460648148</v>
      </c>
      <c r="L1088" s="7">
        <f t="shared" si="97"/>
        <v>41845.533460648148</v>
      </c>
      <c r="M1088" s="4" t="b">
        <v>0</v>
      </c>
      <c r="N1088" s="4">
        <v>182</v>
      </c>
      <c r="O1088" s="4" t="b">
        <v>1</v>
      </c>
      <c r="P1088" s="4" t="s">
        <v>8265</v>
      </c>
      <c r="Q1088" s="9">
        <f t="shared" si="98"/>
        <v>8.3333333333333339E-4</v>
      </c>
      <c r="R1088" s="10">
        <f t="shared" si="99"/>
        <v>8.2417582417582416E-2</v>
      </c>
      <c r="S1088" s="4" t="str">
        <f t="shared" si="100"/>
        <v>film &amp; video</v>
      </c>
      <c r="T1088" s="4" t="str">
        <f t="shared" si="101"/>
        <v>television</v>
      </c>
    </row>
    <row r="1089" spans="1:20" ht="42.75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7">
        <f t="shared" si="96"/>
        <v>41805.380636574067</v>
      </c>
      <c r="L1089" s="7">
        <f t="shared" si="97"/>
        <v>41775.380636574067</v>
      </c>
      <c r="M1089" s="4" t="b">
        <v>0</v>
      </c>
      <c r="N1089" s="4">
        <v>182</v>
      </c>
      <c r="O1089" s="4" t="b">
        <v>1</v>
      </c>
      <c r="P1089" s="4" t="s">
        <v>8265</v>
      </c>
      <c r="Q1089" s="9">
        <f t="shared" si="98"/>
        <v>0</v>
      </c>
      <c r="R1089" s="10">
        <f t="shared" si="99"/>
        <v>0</v>
      </c>
      <c r="S1089" s="4" t="str">
        <f t="shared" si="100"/>
        <v>film &amp; video</v>
      </c>
      <c r="T1089" s="4" t="str">
        <f t="shared" si="101"/>
        <v>television</v>
      </c>
    </row>
    <row r="1090" spans="1:20" ht="28.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7">
        <f t="shared" si="96"/>
        <v>41753.466053240736</v>
      </c>
      <c r="L1090" s="7">
        <f t="shared" si="97"/>
        <v>41723.466053240736</v>
      </c>
      <c r="M1090" s="4" t="b">
        <v>0</v>
      </c>
      <c r="N1090" s="4">
        <v>182</v>
      </c>
      <c r="O1090" s="4" t="b">
        <v>1</v>
      </c>
      <c r="P1090" s="4" t="s">
        <v>8265</v>
      </c>
      <c r="Q1090" s="9">
        <f t="shared" si="98"/>
        <v>0.14182977777777778</v>
      </c>
      <c r="R1090" s="10">
        <f t="shared" si="99"/>
        <v>35.067802197802202</v>
      </c>
      <c r="S1090" s="4" t="str">
        <f t="shared" si="100"/>
        <v>film &amp; video</v>
      </c>
      <c r="T1090" s="4" t="str">
        <f t="shared" si="101"/>
        <v>television</v>
      </c>
    </row>
    <row r="1091" spans="1:20" ht="28.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7">
        <f t="shared" ref="K1091:K1154" si="102">(I1091/86400)+25569+(-8/24)</f>
        <v>42180.856192129628</v>
      </c>
      <c r="L1091" s="7">
        <f t="shared" ref="L1091:L1154" si="103">(J1091/86400)+25569+(-8/24)</f>
        <v>42150.856192129628</v>
      </c>
      <c r="M1091" s="4" t="b">
        <v>0</v>
      </c>
      <c r="N1091" s="4">
        <v>182</v>
      </c>
      <c r="O1091" s="4" t="b">
        <v>1</v>
      </c>
      <c r="P1091" s="4" t="s">
        <v>8265</v>
      </c>
      <c r="Q1091" s="9">
        <f t="shared" ref="Q1091:Q1154" si="104">E1091/D1091</f>
        <v>7.8266666666666665E-2</v>
      </c>
      <c r="R1091" s="10">
        <f t="shared" ref="R1091:R1154" si="105">IFERROR(E1091/N1091, "Zero Backers")</f>
        <v>6.4505494505494507</v>
      </c>
      <c r="S1091" s="4" t="str">
        <f t="shared" ref="S1091:S1154" si="106">LEFT(P1091,FIND("/",P1091)-1)</f>
        <v>film &amp; video</v>
      </c>
      <c r="T1091" s="4" t="str">
        <f t="shared" ref="T1091:T1154" si="107">RIGHT(P1091,LEN(P1091)-FIND("/",P1091))</f>
        <v>television</v>
      </c>
    </row>
    <row r="1092" spans="1:20" ht="42.75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7">
        <f t="shared" si="102"/>
        <v>42152.852465277778</v>
      </c>
      <c r="L1092" s="7">
        <f t="shared" si="103"/>
        <v>42122.852465277778</v>
      </c>
      <c r="M1092" s="4" t="b">
        <v>0</v>
      </c>
      <c r="N1092" s="4">
        <v>182</v>
      </c>
      <c r="O1092" s="4" t="b">
        <v>1</v>
      </c>
      <c r="P1092" s="4" t="s">
        <v>8265</v>
      </c>
      <c r="Q1092" s="9">
        <f t="shared" si="104"/>
        <v>3.8464497269020693E-4</v>
      </c>
      <c r="R1092" s="10">
        <f t="shared" si="105"/>
        <v>2.7472527472527472E-2</v>
      </c>
      <c r="S1092" s="4" t="str">
        <f t="shared" si="106"/>
        <v>film &amp; video</v>
      </c>
      <c r="T1092" s="4" t="str">
        <f t="shared" si="107"/>
        <v>television</v>
      </c>
    </row>
    <row r="1093" spans="1:20" ht="42.75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7">
        <f t="shared" si="102"/>
        <v>42470.445277777777</v>
      </c>
      <c r="L1093" s="7">
        <f t="shared" si="103"/>
        <v>42440.486944444441</v>
      </c>
      <c r="M1093" s="4" t="b">
        <v>0</v>
      </c>
      <c r="N1093" s="4">
        <v>182</v>
      </c>
      <c r="O1093" s="4" t="b">
        <v>1</v>
      </c>
      <c r="P1093" s="4" t="s">
        <v>8265</v>
      </c>
      <c r="Q1093" s="9">
        <f t="shared" si="104"/>
        <v>0.125</v>
      </c>
      <c r="R1093" s="10">
        <f t="shared" si="105"/>
        <v>0.13736263736263737</v>
      </c>
      <c r="S1093" s="4" t="str">
        <f t="shared" si="106"/>
        <v>film &amp; video</v>
      </c>
      <c r="T1093" s="4" t="str">
        <f t="shared" si="107"/>
        <v>television</v>
      </c>
    </row>
    <row r="1094" spans="1:20" ht="57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7">
        <f t="shared" si="102"/>
        <v>41279.692569444444</v>
      </c>
      <c r="L1094" s="7">
        <f t="shared" si="103"/>
        <v>41249.692569444444</v>
      </c>
      <c r="M1094" s="4" t="b">
        <v>0</v>
      </c>
      <c r="N1094" s="4">
        <v>182</v>
      </c>
      <c r="O1094" s="4" t="b">
        <v>1</v>
      </c>
      <c r="P1094" s="4" t="s">
        <v>8265</v>
      </c>
      <c r="Q1094" s="9">
        <f t="shared" si="104"/>
        <v>1.0500000000000001E-2</v>
      </c>
      <c r="R1094" s="10">
        <f t="shared" si="105"/>
        <v>0.11538461538461539</v>
      </c>
      <c r="S1094" s="4" t="str">
        <f t="shared" si="106"/>
        <v>film &amp; video</v>
      </c>
      <c r="T1094" s="4" t="str">
        <f t="shared" si="107"/>
        <v>television</v>
      </c>
    </row>
    <row r="1095" spans="1:20" ht="42.75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7">
        <f t="shared" si="102"/>
        <v>42411.640474537031</v>
      </c>
      <c r="L1095" s="7">
        <f t="shared" si="103"/>
        <v>42396.640474537031</v>
      </c>
      <c r="M1095" s="4" t="b">
        <v>0</v>
      </c>
      <c r="N1095" s="4">
        <v>182</v>
      </c>
      <c r="O1095" s="4" t="b">
        <v>1</v>
      </c>
      <c r="P1095" s="4" t="s">
        <v>8265</v>
      </c>
      <c r="Q1095" s="9">
        <f t="shared" si="104"/>
        <v>0.14083333333333334</v>
      </c>
      <c r="R1095" s="10">
        <f t="shared" si="105"/>
        <v>0.23214285714285715</v>
      </c>
      <c r="S1095" s="4" t="str">
        <f t="shared" si="106"/>
        <v>film &amp; video</v>
      </c>
      <c r="T1095" s="4" t="str">
        <f t="shared" si="107"/>
        <v>television</v>
      </c>
    </row>
    <row r="1096" spans="1:20" ht="42.75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7">
        <f t="shared" si="102"/>
        <v>40825.380011574074</v>
      </c>
      <c r="L1096" s="7">
        <f t="shared" si="103"/>
        <v>40795.380011574074</v>
      </c>
      <c r="M1096" s="4" t="b">
        <v>0</v>
      </c>
      <c r="N1096" s="4">
        <v>182</v>
      </c>
      <c r="O1096" s="4" t="b">
        <v>1</v>
      </c>
      <c r="P1096" s="4" t="s">
        <v>8265</v>
      </c>
      <c r="Q1096" s="9">
        <f t="shared" si="104"/>
        <v>0.18300055555555556</v>
      </c>
      <c r="R1096" s="10">
        <f t="shared" si="105"/>
        <v>18.098956043956044</v>
      </c>
      <c r="S1096" s="4" t="str">
        <f t="shared" si="106"/>
        <v>film &amp; video</v>
      </c>
      <c r="T1096" s="4" t="str">
        <f t="shared" si="107"/>
        <v>television</v>
      </c>
    </row>
    <row r="1097" spans="1:20" ht="42.75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7">
        <f t="shared" si="102"/>
        <v>41516.203935185185</v>
      </c>
      <c r="L1097" s="7">
        <f t="shared" si="103"/>
        <v>41486.203935185185</v>
      </c>
      <c r="M1097" s="4" t="b">
        <v>0</v>
      </c>
      <c r="N1097" s="4">
        <v>182</v>
      </c>
      <c r="O1097" s="4" t="b">
        <v>1</v>
      </c>
      <c r="P1097" s="4" t="s">
        <v>8265</v>
      </c>
      <c r="Q1097" s="9">
        <f t="shared" si="104"/>
        <v>5.0347999999999997E-2</v>
      </c>
      <c r="R1097" s="10">
        <f t="shared" si="105"/>
        <v>138.31868131868131</v>
      </c>
      <c r="S1097" s="4" t="str">
        <f t="shared" si="106"/>
        <v>film &amp; video</v>
      </c>
      <c r="T1097" s="4" t="str">
        <f t="shared" si="107"/>
        <v>television</v>
      </c>
    </row>
    <row r="1098" spans="1:20" ht="42.75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7">
        <f t="shared" si="102"/>
        <v>41915.8125</v>
      </c>
      <c r="L1098" s="7">
        <f t="shared" si="103"/>
        <v>41885.184652777774</v>
      </c>
      <c r="M1098" s="4" t="b">
        <v>0</v>
      </c>
      <c r="N1098" s="4">
        <v>182</v>
      </c>
      <c r="O1098" s="4" t="b">
        <v>1</v>
      </c>
      <c r="P1098" s="4" t="s">
        <v>8265</v>
      </c>
      <c r="Q1098" s="9">
        <f t="shared" si="104"/>
        <v>0.17933333333333334</v>
      </c>
      <c r="R1098" s="10">
        <f t="shared" si="105"/>
        <v>11.824175824175825</v>
      </c>
      <c r="S1098" s="4" t="str">
        <f t="shared" si="106"/>
        <v>film &amp; video</v>
      </c>
      <c r="T1098" s="4" t="str">
        <f t="shared" si="107"/>
        <v>television</v>
      </c>
    </row>
    <row r="1099" spans="1:20" ht="42.75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7">
        <f t="shared" si="102"/>
        <v>41700.459224537037</v>
      </c>
      <c r="L1099" s="7">
        <f t="shared" si="103"/>
        <v>41660.459224537037</v>
      </c>
      <c r="M1099" s="4" t="b">
        <v>0</v>
      </c>
      <c r="N1099" s="4">
        <v>182</v>
      </c>
      <c r="O1099" s="4" t="b">
        <v>1</v>
      </c>
      <c r="P1099" s="4" t="s">
        <v>8265</v>
      </c>
      <c r="Q1099" s="9">
        <f t="shared" si="104"/>
        <v>4.6999999999999999E-4</v>
      </c>
      <c r="R1099" s="10">
        <f t="shared" si="105"/>
        <v>0.25824175824175827</v>
      </c>
      <c r="S1099" s="4" t="str">
        <f t="shared" si="106"/>
        <v>film &amp; video</v>
      </c>
      <c r="T1099" s="4" t="str">
        <f t="shared" si="107"/>
        <v>television</v>
      </c>
    </row>
    <row r="1100" spans="1:20" ht="28.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7">
        <f t="shared" si="102"/>
        <v>41742.429340277777</v>
      </c>
      <c r="L1100" s="7">
        <f t="shared" si="103"/>
        <v>41712.429340277777</v>
      </c>
      <c r="M1100" s="4" t="b">
        <v>0</v>
      </c>
      <c r="N1100" s="4">
        <v>182</v>
      </c>
      <c r="O1100" s="4" t="b">
        <v>1</v>
      </c>
      <c r="P1100" s="4" t="s">
        <v>8265</v>
      </c>
      <c r="Q1100" s="9">
        <f t="shared" si="104"/>
        <v>7.2120000000000004E-2</v>
      </c>
      <c r="R1100" s="10">
        <f t="shared" si="105"/>
        <v>9.9065934065934069</v>
      </c>
      <c r="S1100" s="4" t="str">
        <f t="shared" si="106"/>
        <v>film &amp; video</v>
      </c>
      <c r="T1100" s="4" t="str">
        <f t="shared" si="107"/>
        <v>television</v>
      </c>
    </row>
    <row r="1101" spans="1:20" ht="42.75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7">
        <f t="shared" si="102"/>
        <v>42137.503101851849</v>
      </c>
      <c r="L1101" s="7">
        <f t="shared" si="103"/>
        <v>42107.503101851849</v>
      </c>
      <c r="M1101" s="4" t="b">
        <v>0</v>
      </c>
      <c r="N1101" s="4">
        <v>182</v>
      </c>
      <c r="O1101" s="4" t="b">
        <v>1</v>
      </c>
      <c r="P1101" s="4" t="s">
        <v>8265</v>
      </c>
      <c r="Q1101" s="9">
        <f t="shared" si="104"/>
        <v>5.0000000000000001E-3</v>
      </c>
      <c r="R1101" s="10">
        <f t="shared" si="105"/>
        <v>0.13736263736263737</v>
      </c>
      <c r="S1101" s="4" t="str">
        <f t="shared" si="106"/>
        <v>film &amp; video</v>
      </c>
      <c r="T1101" s="4" t="str">
        <f t="shared" si="107"/>
        <v>television</v>
      </c>
    </row>
    <row r="1102" spans="1:20" ht="42.75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7">
        <f t="shared" si="102"/>
        <v>42413.777442129627</v>
      </c>
      <c r="L1102" s="7">
        <f t="shared" si="103"/>
        <v>42383.777442129627</v>
      </c>
      <c r="M1102" s="4" t="b">
        <v>0</v>
      </c>
      <c r="N1102" s="4">
        <v>182</v>
      </c>
      <c r="O1102" s="4" t="b">
        <v>1</v>
      </c>
      <c r="P1102" s="4" t="s">
        <v>8265</v>
      </c>
      <c r="Q1102" s="9">
        <f t="shared" si="104"/>
        <v>2.5000000000000001E-2</v>
      </c>
      <c r="R1102" s="10">
        <f t="shared" si="105"/>
        <v>0.5494505494505495</v>
      </c>
      <c r="S1102" s="4" t="str">
        <f t="shared" si="106"/>
        <v>film &amp; video</v>
      </c>
      <c r="T1102" s="4" t="str">
        <f t="shared" si="107"/>
        <v>television</v>
      </c>
    </row>
    <row r="1103" spans="1:20" ht="28.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7">
        <f t="shared" si="102"/>
        <v>42565.424999999996</v>
      </c>
      <c r="L1103" s="7">
        <f t="shared" si="103"/>
        <v>42538.439097222225</v>
      </c>
      <c r="M1103" s="4" t="b">
        <v>0</v>
      </c>
      <c r="N1103" s="4">
        <v>182</v>
      </c>
      <c r="O1103" s="4" t="b">
        <v>1</v>
      </c>
      <c r="P1103" s="4" t="s">
        <v>8265</v>
      </c>
      <c r="Q1103" s="9">
        <f t="shared" si="104"/>
        <v>4.0999999999999999E-4</v>
      </c>
      <c r="R1103" s="10">
        <f t="shared" si="105"/>
        <v>0.22527472527472528</v>
      </c>
      <c r="S1103" s="4" t="str">
        <f t="shared" si="106"/>
        <v>film &amp; video</v>
      </c>
      <c r="T1103" s="4" t="str">
        <f t="shared" si="107"/>
        <v>television</v>
      </c>
    </row>
    <row r="1104" spans="1:20" ht="42.75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7">
        <f t="shared" si="102"/>
        <v>41616.915972222218</v>
      </c>
      <c r="L1104" s="7">
        <f t="shared" si="103"/>
        <v>41576.712094907409</v>
      </c>
      <c r="M1104" s="4" t="b">
        <v>0</v>
      </c>
      <c r="N1104" s="4">
        <v>182</v>
      </c>
      <c r="O1104" s="4" t="b">
        <v>1</v>
      </c>
      <c r="P1104" s="4" t="s">
        <v>8265</v>
      </c>
      <c r="Q1104" s="9">
        <f t="shared" si="104"/>
        <v>5.3124999999999999E-2</v>
      </c>
      <c r="R1104" s="10">
        <f t="shared" si="105"/>
        <v>2.3351648351648353</v>
      </c>
      <c r="S1104" s="4" t="str">
        <f t="shared" si="106"/>
        <v>film &amp; video</v>
      </c>
      <c r="T1104" s="4" t="str">
        <f t="shared" si="107"/>
        <v>television</v>
      </c>
    </row>
    <row r="1105" spans="1:20" ht="42.75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7">
        <f t="shared" si="102"/>
        <v>42538.888773148145</v>
      </c>
      <c r="L1105" s="7">
        <f t="shared" si="103"/>
        <v>42478.888773148145</v>
      </c>
      <c r="M1105" s="4" t="b">
        <v>0</v>
      </c>
      <c r="N1105" s="4">
        <v>182</v>
      </c>
      <c r="O1105" s="4" t="b">
        <v>1</v>
      </c>
      <c r="P1105" s="4" t="s">
        <v>8265</v>
      </c>
      <c r="Q1105" s="9">
        <f t="shared" si="104"/>
        <v>1.6199999999999999E-2</v>
      </c>
      <c r="R1105" s="10">
        <f t="shared" si="105"/>
        <v>1.3351648351648351</v>
      </c>
      <c r="S1105" s="4" t="str">
        <f t="shared" si="106"/>
        <v>film &amp; video</v>
      </c>
      <c r="T1105" s="4" t="str">
        <f t="shared" si="107"/>
        <v>television</v>
      </c>
    </row>
    <row r="1106" spans="1:20" ht="42.75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7">
        <f t="shared" si="102"/>
        <v>41801.076631944445</v>
      </c>
      <c r="L1106" s="7">
        <f t="shared" si="103"/>
        <v>41771.076631944445</v>
      </c>
      <c r="M1106" s="4" t="b">
        <v>0</v>
      </c>
      <c r="N1106" s="4">
        <v>182</v>
      </c>
      <c r="O1106" s="4" t="b">
        <v>1</v>
      </c>
      <c r="P1106" s="4" t="s">
        <v>8265</v>
      </c>
      <c r="Q1106" s="9">
        <f t="shared" si="104"/>
        <v>4.9516666666666667E-2</v>
      </c>
      <c r="R1106" s="10">
        <f t="shared" si="105"/>
        <v>16.324175824175825</v>
      </c>
      <c r="S1106" s="4" t="str">
        <f t="shared" si="106"/>
        <v>film &amp; video</v>
      </c>
      <c r="T1106" s="4" t="str">
        <f t="shared" si="107"/>
        <v>television</v>
      </c>
    </row>
    <row r="1107" spans="1:20" ht="42.75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7">
        <f t="shared" si="102"/>
        <v>41721.760729166665</v>
      </c>
      <c r="L1107" s="7">
        <f t="shared" si="103"/>
        <v>41691.802395833329</v>
      </c>
      <c r="M1107" s="4" t="b">
        <v>0</v>
      </c>
      <c r="N1107" s="4">
        <v>182</v>
      </c>
      <c r="O1107" s="4" t="b">
        <v>1</v>
      </c>
      <c r="P1107" s="4" t="s">
        <v>8265</v>
      </c>
      <c r="Q1107" s="9">
        <f t="shared" si="104"/>
        <v>1.5900000000000001E-3</v>
      </c>
      <c r="R1107" s="10">
        <f t="shared" si="105"/>
        <v>7.8626373626373622</v>
      </c>
      <c r="S1107" s="4" t="str">
        <f t="shared" si="106"/>
        <v>film &amp; video</v>
      </c>
      <c r="T1107" s="4" t="str">
        <f t="shared" si="107"/>
        <v>television</v>
      </c>
    </row>
    <row r="1108" spans="1:20" ht="42.75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7">
        <f t="shared" si="102"/>
        <v>41003.365451388883</v>
      </c>
      <c r="L1108" s="7">
        <f t="shared" si="103"/>
        <v>40973.407118055555</v>
      </c>
      <c r="M1108" s="4" t="b">
        <v>0</v>
      </c>
      <c r="N1108" s="4">
        <v>182</v>
      </c>
      <c r="O1108" s="4" t="b">
        <v>1</v>
      </c>
      <c r="P1108" s="4" t="s">
        <v>8265</v>
      </c>
      <c r="Q1108" s="9">
        <f t="shared" si="104"/>
        <v>0.41249999999999998</v>
      </c>
      <c r="R1108" s="10">
        <f t="shared" si="105"/>
        <v>0.90659340659340659</v>
      </c>
      <c r="S1108" s="4" t="str">
        <f t="shared" si="106"/>
        <v>film &amp; video</v>
      </c>
      <c r="T1108" s="4" t="str">
        <f t="shared" si="107"/>
        <v>television</v>
      </c>
    </row>
    <row r="1109" spans="1:20" ht="57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7">
        <f t="shared" si="102"/>
        <v>41843.528055555551</v>
      </c>
      <c r="L1109" s="7">
        <f t="shared" si="103"/>
        <v>41813.528055555551</v>
      </c>
      <c r="M1109" s="4" t="b">
        <v>0</v>
      </c>
      <c r="N1109" s="4">
        <v>182</v>
      </c>
      <c r="O1109" s="4" t="b">
        <v>1</v>
      </c>
      <c r="P1109" s="4" t="s">
        <v>8265</v>
      </c>
      <c r="Q1109" s="9">
        <f t="shared" si="104"/>
        <v>0</v>
      </c>
      <c r="R1109" s="10">
        <f t="shared" si="105"/>
        <v>0</v>
      </c>
      <c r="S1109" s="4" t="str">
        <f t="shared" si="106"/>
        <v>film &amp; video</v>
      </c>
      <c r="T1109" s="4" t="str">
        <f t="shared" si="107"/>
        <v>television</v>
      </c>
    </row>
    <row r="1110" spans="1:20" ht="42.75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7">
        <f t="shared" si="102"/>
        <v>41012.261979166666</v>
      </c>
      <c r="L1110" s="7">
        <f t="shared" si="103"/>
        <v>40952.30364583333</v>
      </c>
      <c r="M1110" s="4" t="b">
        <v>0</v>
      </c>
      <c r="N1110" s="4">
        <v>182</v>
      </c>
      <c r="O1110" s="4" t="b">
        <v>1</v>
      </c>
      <c r="P1110" s="4" t="s">
        <v>8265</v>
      </c>
      <c r="Q1110" s="9">
        <f t="shared" si="104"/>
        <v>2.93E-2</v>
      </c>
      <c r="R1110" s="10">
        <f t="shared" si="105"/>
        <v>4.0247252747252746</v>
      </c>
      <c r="S1110" s="4" t="str">
        <f t="shared" si="106"/>
        <v>film &amp; video</v>
      </c>
      <c r="T1110" s="4" t="str">
        <f t="shared" si="107"/>
        <v>television</v>
      </c>
    </row>
    <row r="1111" spans="1:20" ht="42.75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7">
        <f t="shared" si="102"/>
        <v>42692.4605324074</v>
      </c>
      <c r="L1111" s="7">
        <f t="shared" si="103"/>
        <v>42662.418865740743</v>
      </c>
      <c r="M1111" s="4" t="b">
        <v>0</v>
      </c>
      <c r="N1111" s="4">
        <v>182</v>
      </c>
      <c r="O1111" s="4" t="b">
        <v>1</v>
      </c>
      <c r="P1111" s="4" t="s">
        <v>8265</v>
      </c>
      <c r="Q1111" s="9">
        <f t="shared" si="104"/>
        <v>4.4999999999999997E-3</v>
      </c>
      <c r="R1111" s="10">
        <f t="shared" si="105"/>
        <v>0.24725274725274726</v>
      </c>
      <c r="S1111" s="4" t="str">
        <f t="shared" si="106"/>
        <v>film &amp; video</v>
      </c>
      <c r="T1111" s="4" t="str">
        <f t="shared" si="107"/>
        <v>television</v>
      </c>
    </row>
    <row r="1112" spans="1:20" ht="42.75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7">
        <f t="shared" si="102"/>
        <v>41250.59979166666</v>
      </c>
      <c r="L1112" s="7">
        <f t="shared" si="103"/>
        <v>41220.59979166666</v>
      </c>
      <c r="M1112" s="4" t="b">
        <v>0</v>
      </c>
      <c r="N1112" s="4">
        <v>182</v>
      </c>
      <c r="O1112" s="4" t="b">
        <v>1</v>
      </c>
      <c r="P1112" s="4" t="s">
        <v>8265</v>
      </c>
      <c r="Q1112" s="9">
        <f t="shared" si="104"/>
        <v>5.1000000000000004E-3</v>
      </c>
      <c r="R1112" s="10">
        <f t="shared" si="105"/>
        <v>1.401098901098901</v>
      </c>
      <c r="S1112" s="4" t="str">
        <f t="shared" si="106"/>
        <v>film &amp; video</v>
      </c>
      <c r="T1112" s="4" t="str">
        <f t="shared" si="107"/>
        <v>television</v>
      </c>
    </row>
    <row r="1113" spans="1:20" ht="42.75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7">
        <f t="shared" si="102"/>
        <v>42376.870254629626</v>
      </c>
      <c r="L1113" s="7">
        <f t="shared" si="103"/>
        <v>42346.870254629626</v>
      </c>
      <c r="M1113" s="4" t="b">
        <v>0</v>
      </c>
      <c r="N1113" s="4">
        <v>182</v>
      </c>
      <c r="O1113" s="4" t="b">
        <v>1</v>
      </c>
      <c r="P1113" s="4" t="s">
        <v>8265</v>
      </c>
      <c r="Q1113" s="9">
        <f t="shared" si="104"/>
        <v>4.0000000000000002E-4</v>
      </c>
      <c r="R1113" s="10">
        <f t="shared" si="105"/>
        <v>5.4945054945054949E-3</v>
      </c>
      <c r="S1113" s="4" t="str">
        <f t="shared" si="106"/>
        <v>film &amp; video</v>
      </c>
      <c r="T1113" s="4" t="str">
        <f t="shared" si="107"/>
        <v>television</v>
      </c>
    </row>
    <row r="1114" spans="1:20" ht="42.75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7">
        <f t="shared" si="102"/>
        <v>42023.020833333336</v>
      </c>
      <c r="L1114" s="7">
        <f t="shared" si="103"/>
        <v>41963.426053240742</v>
      </c>
      <c r="M1114" s="4" t="b">
        <v>0</v>
      </c>
      <c r="N1114" s="4">
        <v>182</v>
      </c>
      <c r="O1114" s="4" t="b">
        <v>1</v>
      </c>
      <c r="P1114" s="4" t="s">
        <v>8265</v>
      </c>
      <c r="Q1114" s="9">
        <f t="shared" si="104"/>
        <v>0.35537409090909089</v>
      </c>
      <c r="R1114" s="10">
        <f t="shared" si="105"/>
        <v>171.82923076923075</v>
      </c>
      <c r="S1114" s="4" t="str">
        <f t="shared" si="106"/>
        <v>film &amp; video</v>
      </c>
      <c r="T1114" s="4" t="str">
        <f t="shared" si="107"/>
        <v>television</v>
      </c>
    </row>
    <row r="1115" spans="1:20" ht="42.75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7">
        <f t="shared" si="102"/>
        <v>41865.643749999996</v>
      </c>
      <c r="L1115" s="7">
        <f t="shared" si="103"/>
        <v>41835.643749999996</v>
      </c>
      <c r="M1115" s="4" t="b">
        <v>0</v>
      </c>
      <c r="N1115" s="4">
        <v>182</v>
      </c>
      <c r="O1115" s="4" t="b">
        <v>1</v>
      </c>
      <c r="P1115" s="4" t="s">
        <v>8265</v>
      </c>
      <c r="Q1115" s="9">
        <f t="shared" si="104"/>
        <v>5.0000000000000001E-3</v>
      </c>
      <c r="R1115" s="10">
        <f t="shared" si="105"/>
        <v>2.7472527472527472E-2</v>
      </c>
      <c r="S1115" s="4" t="str">
        <f t="shared" si="106"/>
        <v>film &amp; video</v>
      </c>
      <c r="T1115" s="4" t="str">
        <f t="shared" si="107"/>
        <v>television</v>
      </c>
    </row>
    <row r="1116" spans="1:20" ht="42.75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7">
        <f t="shared" si="102"/>
        <v>41556.01258101852</v>
      </c>
      <c r="L1116" s="7">
        <f t="shared" si="103"/>
        <v>41526.01258101852</v>
      </c>
      <c r="M1116" s="4" t="b">
        <v>0</v>
      </c>
      <c r="N1116" s="4">
        <v>182</v>
      </c>
      <c r="O1116" s="4" t="b">
        <v>1</v>
      </c>
      <c r="P1116" s="4" t="s">
        <v>8265</v>
      </c>
      <c r="Q1116" s="9">
        <f t="shared" si="104"/>
        <v>1.6666666666666668E-3</v>
      </c>
      <c r="R1116" s="10">
        <f t="shared" si="105"/>
        <v>5.4945054945054944E-2</v>
      </c>
      <c r="S1116" s="4" t="str">
        <f t="shared" si="106"/>
        <v>film &amp; video</v>
      </c>
      <c r="T1116" s="4" t="str">
        <f t="shared" si="107"/>
        <v>television</v>
      </c>
    </row>
    <row r="1117" spans="1:20" ht="42.75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7">
        <f t="shared" si="102"/>
        <v>42459.320543981477</v>
      </c>
      <c r="L1117" s="7">
        <f t="shared" si="103"/>
        <v>42429.362210648142</v>
      </c>
      <c r="M1117" s="4" t="b">
        <v>0</v>
      </c>
      <c r="N1117" s="4">
        <v>182</v>
      </c>
      <c r="O1117" s="4" t="b">
        <v>1</v>
      </c>
      <c r="P1117" s="4" t="s">
        <v>8265</v>
      </c>
      <c r="Q1117" s="9">
        <f t="shared" si="104"/>
        <v>1.325E-3</v>
      </c>
      <c r="R1117" s="10">
        <f t="shared" si="105"/>
        <v>0.29120879120879123</v>
      </c>
      <c r="S1117" s="4" t="str">
        <f t="shared" si="106"/>
        <v>film &amp; video</v>
      </c>
      <c r="T1117" s="4" t="str">
        <f t="shared" si="107"/>
        <v>television</v>
      </c>
    </row>
    <row r="1118" spans="1:20" ht="28.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7">
        <f t="shared" si="102"/>
        <v>41069.513981481483</v>
      </c>
      <c r="L1118" s="7">
        <f t="shared" si="103"/>
        <v>41009.513981481483</v>
      </c>
      <c r="M1118" s="4" t="b">
        <v>0</v>
      </c>
      <c r="N1118" s="4">
        <v>182</v>
      </c>
      <c r="O1118" s="4" t="b">
        <v>1</v>
      </c>
      <c r="P1118" s="4" t="s">
        <v>8265</v>
      </c>
      <c r="Q1118" s="9">
        <f t="shared" si="104"/>
        <v>3.5704000000000004E-4</v>
      </c>
      <c r="R1118" s="10">
        <f t="shared" si="105"/>
        <v>0.98087912087912088</v>
      </c>
      <c r="S1118" s="4" t="str">
        <f t="shared" si="106"/>
        <v>film &amp; video</v>
      </c>
      <c r="T1118" s="4" t="str">
        <f t="shared" si="107"/>
        <v>television</v>
      </c>
    </row>
    <row r="1119" spans="1:20" ht="42.75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7">
        <f t="shared" si="102"/>
        <v>42363.265196759261</v>
      </c>
      <c r="L1119" s="7">
        <f t="shared" si="103"/>
        <v>42333.265196759261</v>
      </c>
      <c r="M1119" s="4" t="b">
        <v>0</v>
      </c>
      <c r="N1119" s="4">
        <v>182</v>
      </c>
      <c r="O1119" s="4" t="b">
        <v>1</v>
      </c>
      <c r="P1119" s="4" t="s">
        <v>8265</v>
      </c>
      <c r="Q1119" s="9">
        <f t="shared" si="104"/>
        <v>8.3000000000000004E-2</v>
      </c>
      <c r="R1119" s="10">
        <f t="shared" si="105"/>
        <v>0.45604395604395603</v>
      </c>
      <c r="S1119" s="4" t="str">
        <f t="shared" si="106"/>
        <v>film &amp; video</v>
      </c>
      <c r="T1119" s="4" t="str">
        <f t="shared" si="107"/>
        <v>television</v>
      </c>
    </row>
    <row r="1120" spans="1:20" ht="42.75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7">
        <f t="shared" si="102"/>
        <v>41733.79142361111</v>
      </c>
      <c r="L1120" s="7">
        <f t="shared" si="103"/>
        <v>41703.833090277774</v>
      </c>
      <c r="M1120" s="4" t="b">
        <v>0</v>
      </c>
      <c r="N1120" s="4">
        <v>182</v>
      </c>
      <c r="O1120" s="4" t="b">
        <v>1</v>
      </c>
      <c r="P1120" s="4" t="s">
        <v>8265</v>
      </c>
      <c r="Q1120" s="9">
        <f t="shared" si="104"/>
        <v>2.4222222222222221E-2</v>
      </c>
      <c r="R1120" s="10">
        <f t="shared" si="105"/>
        <v>0.59890109890109888</v>
      </c>
      <c r="S1120" s="4" t="str">
        <f t="shared" si="106"/>
        <v>film &amp; video</v>
      </c>
      <c r="T1120" s="4" t="str">
        <f t="shared" si="107"/>
        <v>television</v>
      </c>
    </row>
    <row r="1121" spans="1:20" ht="42.75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7">
        <f t="shared" si="102"/>
        <v>41735.459074074075</v>
      </c>
      <c r="L1121" s="7">
        <f t="shared" si="103"/>
        <v>41722.459074074075</v>
      </c>
      <c r="M1121" s="4" t="b">
        <v>0</v>
      </c>
      <c r="N1121" s="4">
        <v>182</v>
      </c>
      <c r="O1121" s="4" t="b">
        <v>1</v>
      </c>
      <c r="P1121" s="4" t="s">
        <v>8265</v>
      </c>
      <c r="Q1121" s="9">
        <f t="shared" si="104"/>
        <v>2.3809523809523812E-3</v>
      </c>
      <c r="R1121" s="10">
        <f t="shared" si="105"/>
        <v>2.7472527472527472E-2</v>
      </c>
      <c r="S1121" s="4" t="str">
        <f t="shared" si="106"/>
        <v>film &amp; video</v>
      </c>
      <c r="T1121" s="4" t="str">
        <f t="shared" si="107"/>
        <v>television</v>
      </c>
    </row>
    <row r="1122" spans="1:20" ht="42.7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7">
        <f t="shared" si="102"/>
        <v>40844.539351851847</v>
      </c>
      <c r="L1122" s="7">
        <f t="shared" si="103"/>
        <v>40799.539351851847</v>
      </c>
      <c r="M1122" s="4" t="b">
        <v>0</v>
      </c>
      <c r="N1122" s="4">
        <v>182</v>
      </c>
      <c r="O1122" s="4" t="b">
        <v>1</v>
      </c>
      <c r="P1122" s="4" t="s">
        <v>8265</v>
      </c>
      <c r="Q1122" s="9">
        <f t="shared" si="104"/>
        <v>0</v>
      </c>
      <c r="R1122" s="10">
        <f t="shared" si="105"/>
        <v>0</v>
      </c>
      <c r="S1122" s="4" t="str">
        <f t="shared" si="106"/>
        <v>film &amp; video</v>
      </c>
      <c r="T1122" s="4" t="str">
        <f t="shared" si="107"/>
        <v>television</v>
      </c>
    </row>
    <row r="1123" spans="1:20" ht="42.75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7">
        <f t="shared" si="102"/>
        <v>42442.559212962959</v>
      </c>
      <c r="L1123" s="7">
        <f t="shared" si="103"/>
        <v>42412.60087962963</v>
      </c>
      <c r="M1123" s="4" t="b">
        <v>0</v>
      </c>
      <c r="N1123" s="4">
        <v>182</v>
      </c>
      <c r="O1123" s="4" t="b">
        <v>1</v>
      </c>
      <c r="P1123" s="4" t="s">
        <v>8265</v>
      </c>
      <c r="Q1123" s="9">
        <f t="shared" si="104"/>
        <v>1.16E-4</v>
      </c>
      <c r="R1123" s="10">
        <f t="shared" si="105"/>
        <v>0.15934065934065933</v>
      </c>
      <c r="S1123" s="4" t="str">
        <f t="shared" si="106"/>
        <v>film &amp; video</v>
      </c>
      <c r="T1123" s="4" t="str">
        <f t="shared" si="107"/>
        <v>television</v>
      </c>
    </row>
    <row r="1124" spans="1:20" ht="42.75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7">
        <f t="shared" si="102"/>
        <v>41424.370659722219</v>
      </c>
      <c r="L1124" s="7">
        <f t="shared" si="103"/>
        <v>41410.370659722219</v>
      </c>
      <c r="M1124" s="4" t="b">
        <v>0</v>
      </c>
      <c r="N1124" s="4">
        <v>182</v>
      </c>
      <c r="O1124" s="4" t="b">
        <v>1</v>
      </c>
      <c r="P1124" s="4" t="s">
        <v>8265</v>
      </c>
      <c r="Q1124" s="9">
        <f t="shared" si="104"/>
        <v>0</v>
      </c>
      <c r="R1124" s="10">
        <f t="shared" si="105"/>
        <v>0</v>
      </c>
      <c r="S1124" s="4" t="str">
        <f t="shared" si="106"/>
        <v>film &amp; video</v>
      </c>
      <c r="T1124" s="4" t="str">
        <f t="shared" si="107"/>
        <v>television</v>
      </c>
    </row>
    <row r="1125" spans="1:20" ht="42.75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7">
        <f t="shared" si="102"/>
        <v>41748.190370370365</v>
      </c>
      <c r="L1125" s="7">
        <f t="shared" si="103"/>
        <v>41718.190370370365</v>
      </c>
      <c r="M1125" s="4" t="b">
        <v>0</v>
      </c>
      <c r="N1125" s="4">
        <v>182</v>
      </c>
      <c r="O1125" s="4" t="b">
        <v>1</v>
      </c>
      <c r="P1125" s="4" t="s">
        <v>8265</v>
      </c>
      <c r="Q1125" s="9">
        <f t="shared" si="104"/>
        <v>2.2000000000000001E-3</v>
      </c>
      <c r="R1125" s="10">
        <f t="shared" si="105"/>
        <v>6.043956043956044E-2</v>
      </c>
      <c r="S1125" s="4" t="str">
        <f t="shared" si="106"/>
        <v>film &amp; video</v>
      </c>
      <c r="T1125" s="4" t="str">
        <f t="shared" si="107"/>
        <v>television</v>
      </c>
    </row>
    <row r="1126" spans="1:20" ht="42.75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7">
        <f t="shared" si="102"/>
        <v>42124.333923611113</v>
      </c>
      <c r="L1126" s="7">
        <f t="shared" si="103"/>
        <v>42094.333923611113</v>
      </c>
      <c r="M1126" s="4" t="b">
        <v>0</v>
      </c>
      <c r="N1126" s="4">
        <v>182</v>
      </c>
      <c r="O1126" s="4" t="b">
        <v>1</v>
      </c>
      <c r="P1126" s="4" t="s">
        <v>8265</v>
      </c>
      <c r="Q1126" s="9">
        <f t="shared" si="104"/>
        <v>4.7222222222222223E-3</v>
      </c>
      <c r="R1126" s="10">
        <f t="shared" si="105"/>
        <v>2.3351648351648353</v>
      </c>
      <c r="S1126" s="4" t="str">
        <f t="shared" si="106"/>
        <v>film &amp; video</v>
      </c>
      <c r="T1126" s="4" t="str">
        <f t="shared" si="107"/>
        <v>television</v>
      </c>
    </row>
    <row r="1127" spans="1:20" ht="42.75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7">
        <f t="shared" si="102"/>
        <v>42272.290856481479</v>
      </c>
      <c r="L1127" s="7">
        <f t="shared" si="103"/>
        <v>42212.290856481479</v>
      </c>
      <c r="M1127" s="4" t="b">
        <v>0</v>
      </c>
      <c r="N1127" s="4">
        <v>182</v>
      </c>
      <c r="O1127" s="4" t="b">
        <v>1</v>
      </c>
      <c r="P1127" s="4" t="s">
        <v>8265</v>
      </c>
      <c r="Q1127" s="9">
        <f t="shared" si="104"/>
        <v>0</v>
      </c>
      <c r="R1127" s="10">
        <f t="shared" si="105"/>
        <v>0</v>
      </c>
      <c r="S1127" s="4" t="str">
        <f t="shared" si="106"/>
        <v>film &amp; video</v>
      </c>
      <c r="T1127" s="4" t="str">
        <f t="shared" si="107"/>
        <v>television</v>
      </c>
    </row>
    <row r="1128" spans="1:20" ht="42.7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7">
        <f t="shared" si="102"/>
        <v>42564.994143518517</v>
      </c>
      <c r="L1128" s="7">
        <f t="shared" si="103"/>
        <v>42534.994143518517</v>
      </c>
      <c r="M1128" s="4" t="b">
        <v>0</v>
      </c>
      <c r="N1128" s="4">
        <v>182</v>
      </c>
      <c r="O1128" s="4" t="b">
        <v>1</v>
      </c>
      <c r="P1128" s="4" t="s">
        <v>8265</v>
      </c>
      <c r="Q1128" s="9">
        <f t="shared" si="104"/>
        <v>5.0000000000000001E-3</v>
      </c>
      <c r="R1128" s="10">
        <f t="shared" si="105"/>
        <v>5.4945054945054944E-2</v>
      </c>
      <c r="S1128" s="4" t="str">
        <f t="shared" si="106"/>
        <v>film &amp; video</v>
      </c>
      <c r="T1128" s="4" t="str">
        <f t="shared" si="107"/>
        <v>television</v>
      </c>
    </row>
    <row r="1129" spans="1:20" ht="57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7">
        <f t="shared" si="102"/>
        <v>41957.562499999993</v>
      </c>
      <c r="L1129" s="7">
        <f t="shared" si="103"/>
        <v>41926.520833333328</v>
      </c>
      <c r="M1129" s="4" t="b">
        <v>0</v>
      </c>
      <c r="N1129" s="4">
        <v>182</v>
      </c>
      <c r="O1129" s="4" t="b">
        <v>1</v>
      </c>
      <c r="P1129" s="4" t="s">
        <v>8265</v>
      </c>
      <c r="Q1129" s="9">
        <f t="shared" si="104"/>
        <v>1.6714285714285713E-2</v>
      </c>
      <c r="R1129" s="10">
        <f t="shared" si="105"/>
        <v>3.2142857142857144</v>
      </c>
      <c r="S1129" s="4" t="str">
        <f t="shared" si="106"/>
        <v>film &amp; video</v>
      </c>
      <c r="T1129" s="4" t="str">
        <f t="shared" si="107"/>
        <v>television</v>
      </c>
    </row>
    <row r="1130" spans="1:20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7">
        <f t="shared" si="102"/>
        <v>41858.316168981481</v>
      </c>
      <c r="L1130" s="7">
        <f t="shared" si="103"/>
        <v>41828.316168981481</v>
      </c>
      <c r="M1130" s="4" t="b">
        <v>0</v>
      </c>
      <c r="N1130" s="4">
        <v>182</v>
      </c>
      <c r="O1130" s="4" t="b">
        <v>1</v>
      </c>
      <c r="P1130" s="4" t="s">
        <v>8265</v>
      </c>
      <c r="Q1130" s="9">
        <f t="shared" si="104"/>
        <v>1E-3</v>
      </c>
      <c r="R1130" s="10">
        <f t="shared" si="105"/>
        <v>5.4945054945054949E-3</v>
      </c>
      <c r="S1130" s="4" t="str">
        <f t="shared" si="106"/>
        <v>film &amp; video</v>
      </c>
      <c r="T1130" s="4" t="str">
        <f t="shared" si="107"/>
        <v>television</v>
      </c>
    </row>
    <row r="1131" spans="1:20" ht="42.75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7">
        <f t="shared" si="102"/>
        <v>42525.931631944441</v>
      </c>
      <c r="L1131" s="7">
        <f t="shared" si="103"/>
        <v>42495.931631944441</v>
      </c>
      <c r="M1131" s="4" t="b">
        <v>0</v>
      </c>
      <c r="N1131" s="4">
        <v>182</v>
      </c>
      <c r="O1131" s="4" t="b">
        <v>1</v>
      </c>
      <c r="P1131" s="4" t="s">
        <v>8265</v>
      </c>
      <c r="Q1131" s="9">
        <f t="shared" si="104"/>
        <v>1.0499999999999999E-3</v>
      </c>
      <c r="R1131" s="10">
        <f t="shared" si="105"/>
        <v>0.11538461538461539</v>
      </c>
      <c r="S1131" s="4" t="str">
        <f t="shared" si="106"/>
        <v>film &amp; video</v>
      </c>
      <c r="T1131" s="4" t="str">
        <f t="shared" si="107"/>
        <v>television</v>
      </c>
    </row>
    <row r="1132" spans="1:20" ht="42.75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7">
        <f t="shared" si="102"/>
        <v>41968.704861111109</v>
      </c>
      <c r="L1132" s="7">
        <f t="shared" si="103"/>
        <v>41908.663194444445</v>
      </c>
      <c r="M1132" s="4" t="b">
        <v>0</v>
      </c>
      <c r="N1132" s="4">
        <v>182</v>
      </c>
      <c r="O1132" s="4" t="b">
        <v>1</v>
      </c>
      <c r="P1132" s="4" t="s">
        <v>8265</v>
      </c>
      <c r="Q1132" s="9">
        <f t="shared" si="104"/>
        <v>2.2000000000000001E-3</v>
      </c>
      <c r="R1132" s="10">
        <f t="shared" si="105"/>
        <v>6.043956043956044E-2</v>
      </c>
      <c r="S1132" s="4" t="str">
        <f t="shared" si="106"/>
        <v>film &amp; video</v>
      </c>
      <c r="T1132" s="4" t="str">
        <f t="shared" si="107"/>
        <v>television</v>
      </c>
    </row>
    <row r="1133" spans="1:20" ht="42.75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7">
        <f t="shared" si="102"/>
        <v>42362.574861111112</v>
      </c>
      <c r="L1133" s="7">
        <f t="shared" si="103"/>
        <v>42332.574861111112</v>
      </c>
      <c r="M1133" s="4" t="b">
        <v>0</v>
      </c>
      <c r="N1133" s="4">
        <v>182</v>
      </c>
      <c r="O1133" s="4" t="b">
        <v>1</v>
      </c>
      <c r="P1133" s="4" t="s">
        <v>8265</v>
      </c>
      <c r="Q1133" s="9">
        <f t="shared" si="104"/>
        <v>0</v>
      </c>
      <c r="R1133" s="10">
        <f t="shared" si="105"/>
        <v>0</v>
      </c>
      <c r="S1133" s="4" t="str">
        <f t="shared" si="106"/>
        <v>film &amp; video</v>
      </c>
      <c r="T1133" s="4" t="str">
        <f t="shared" si="107"/>
        <v>television</v>
      </c>
    </row>
    <row r="1134" spans="1:20" ht="42.75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7">
        <f t="shared" si="102"/>
        <v>42735.782071759262</v>
      </c>
      <c r="L1134" s="7">
        <f t="shared" si="103"/>
        <v>42705.782071759262</v>
      </c>
      <c r="M1134" s="4" t="b">
        <v>0</v>
      </c>
      <c r="N1134" s="4">
        <v>182</v>
      </c>
      <c r="O1134" s="4" t="b">
        <v>1</v>
      </c>
      <c r="P1134" s="4" t="s">
        <v>8265</v>
      </c>
      <c r="Q1134" s="9">
        <f t="shared" si="104"/>
        <v>0.14380000000000001</v>
      </c>
      <c r="R1134" s="10">
        <f t="shared" si="105"/>
        <v>7.9010989010989015</v>
      </c>
      <c r="S1134" s="4" t="str">
        <f t="shared" si="106"/>
        <v>film &amp; video</v>
      </c>
      <c r="T1134" s="4" t="str">
        <f t="shared" si="107"/>
        <v>television</v>
      </c>
    </row>
    <row r="1135" spans="1:20" ht="42.75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7">
        <f t="shared" si="102"/>
        <v>41851.073854166665</v>
      </c>
      <c r="L1135" s="7">
        <f t="shared" si="103"/>
        <v>41821.073854166665</v>
      </c>
      <c r="M1135" s="4" t="b">
        <v>0</v>
      </c>
      <c r="N1135" s="4">
        <v>182</v>
      </c>
      <c r="O1135" s="4" t="b">
        <v>1</v>
      </c>
      <c r="P1135" s="4" t="s">
        <v>8265</v>
      </c>
      <c r="Q1135" s="9">
        <f t="shared" si="104"/>
        <v>6.6666666666666671E-3</v>
      </c>
      <c r="R1135" s="10">
        <f t="shared" si="105"/>
        <v>0.10989010989010989</v>
      </c>
      <c r="S1135" s="4" t="str">
        <f t="shared" si="106"/>
        <v>film &amp; video</v>
      </c>
      <c r="T1135" s="4" t="str">
        <f t="shared" si="107"/>
        <v>television</v>
      </c>
    </row>
    <row r="1136" spans="1:20" ht="42.75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7">
        <f t="shared" si="102"/>
        <v>41971.856249999997</v>
      </c>
      <c r="L1136" s="7">
        <f t="shared" si="103"/>
        <v>41957.95171296296</v>
      </c>
      <c r="M1136" s="4" t="b">
        <v>0</v>
      </c>
      <c r="N1136" s="4">
        <v>182</v>
      </c>
      <c r="O1136" s="4" t="b">
        <v>1</v>
      </c>
      <c r="P1136" s="4" t="s">
        <v>8265</v>
      </c>
      <c r="Q1136" s="9">
        <f t="shared" si="104"/>
        <v>4.0000000000000003E-5</v>
      </c>
      <c r="R1136" s="10">
        <f t="shared" si="105"/>
        <v>5.4945054945054949E-3</v>
      </c>
      <c r="S1136" s="4" t="str">
        <f t="shared" si="106"/>
        <v>film &amp; video</v>
      </c>
      <c r="T1136" s="4" t="str">
        <f t="shared" si="107"/>
        <v>television</v>
      </c>
    </row>
    <row r="1137" spans="1:20" ht="57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7">
        <f t="shared" si="102"/>
        <v>42588.656180555554</v>
      </c>
      <c r="L1137" s="7">
        <f t="shared" si="103"/>
        <v>42558.656180555554</v>
      </c>
      <c r="M1137" s="4" t="b">
        <v>0</v>
      </c>
      <c r="N1137" s="4">
        <v>182</v>
      </c>
      <c r="O1137" s="4" t="b">
        <v>1</v>
      </c>
      <c r="P1137" s="4" t="s">
        <v>8265</v>
      </c>
      <c r="Q1137" s="9">
        <f t="shared" si="104"/>
        <v>0.05</v>
      </c>
      <c r="R1137" s="10">
        <f t="shared" si="105"/>
        <v>0.27472527472527475</v>
      </c>
      <c r="S1137" s="4" t="str">
        <f t="shared" si="106"/>
        <v>film &amp; video</v>
      </c>
      <c r="T1137" s="4" t="str">
        <f t="shared" si="107"/>
        <v>television</v>
      </c>
    </row>
    <row r="1138" spans="1:20" ht="42.75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7">
        <f t="shared" si="102"/>
        <v>42357.33829861111</v>
      </c>
      <c r="L1138" s="7">
        <f t="shared" si="103"/>
        <v>42327.33829861111</v>
      </c>
      <c r="M1138" s="4" t="b">
        <v>0</v>
      </c>
      <c r="N1138" s="4">
        <v>182</v>
      </c>
      <c r="O1138" s="4" t="b">
        <v>1</v>
      </c>
      <c r="P1138" s="4" t="s">
        <v>8265</v>
      </c>
      <c r="Q1138" s="9">
        <f t="shared" si="104"/>
        <v>6.4439140811455853E-2</v>
      </c>
      <c r="R1138" s="10">
        <f t="shared" si="105"/>
        <v>1.4835164835164836</v>
      </c>
      <c r="S1138" s="4" t="str">
        <f t="shared" si="106"/>
        <v>film &amp; video</v>
      </c>
      <c r="T1138" s="4" t="str">
        <f t="shared" si="107"/>
        <v>television</v>
      </c>
    </row>
    <row r="1139" spans="1:20" ht="42.75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7">
        <f t="shared" si="102"/>
        <v>42483.486354166664</v>
      </c>
      <c r="L1139" s="7">
        <f t="shared" si="103"/>
        <v>42453.486354166664</v>
      </c>
      <c r="M1139" s="4" t="b">
        <v>0</v>
      </c>
      <c r="N1139" s="4">
        <v>182</v>
      </c>
      <c r="O1139" s="4" t="b">
        <v>1</v>
      </c>
      <c r="P1139" s="4" t="s">
        <v>8265</v>
      </c>
      <c r="Q1139" s="9">
        <f t="shared" si="104"/>
        <v>0.39500000000000002</v>
      </c>
      <c r="R1139" s="10">
        <f t="shared" si="105"/>
        <v>54.258241758241759</v>
      </c>
      <c r="S1139" s="4" t="str">
        <f t="shared" si="106"/>
        <v>film &amp; video</v>
      </c>
      <c r="T1139" s="4" t="str">
        <f t="shared" si="107"/>
        <v>television</v>
      </c>
    </row>
    <row r="1140" spans="1:20" ht="42.75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7">
        <f t="shared" si="102"/>
        <v>42756.573275462964</v>
      </c>
      <c r="L1140" s="7">
        <f t="shared" si="103"/>
        <v>42736.573275462964</v>
      </c>
      <c r="M1140" s="4" t="b">
        <v>0</v>
      </c>
      <c r="N1140" s="4">
        <v>182</v>
      </c>
      <c r="O1140" s="4" t="b">
        <v>1</v>
      </c>
      <c r="P1140" s="4" t="s">
        <v>8265</v>
      </c>
      <c r="Q1140" s="9">
        <f t="shared" si="104"/>
        <v>3.5714285714285713E-3</v>
      </c>
      <c r="R1140" s="10">
        <f t="shared" si="105"/>
        <v>0.68681318681318682</v>
      </c>
      <c r="S1140" s="4" t="str">
        <f t="shared" si="106"/>
        <v>film &amp; video</v>
      </c>
      <c r="T1140" s="4" t="str">
        <f t="shared" si="107"/>
        <v>television</v>
      </c>
    </row>
    <row r="1141" spans="1:20" ht="42.75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7">
        <f t="shared" si="102"/>
        <v>42005.014189814814</v>
      </c>
      <c r="L1141" s="7">
        <f t="shared" si="103"/>
        <v>41975.014189814814</v>
      </c>
      <c r="M1141" s="4" t="b">
        <v>0</v>
      </c>
      <c r="N1141" s="4">
        <v>182</v>
      </c>
      <c r="O1141" s="4" t="b">
        <v>1</v>
      </c>
      <c r="P1141" s="4" t="s">
        <v>8265</v>
      </c>
      <c r="Q1141" s="9">
        <f t="shared" si="104"/>
        <v>6.2500000000000001E-4</v>
      </c>
      <c r="R1141" s="10">
        <f t="shared" si="105"/>
        <v>2.7472527472527472E-2</v>
      </c>
      <c r="S1141" s="4" t="str">
        <f t="shared" si="106"/>
        <v>film &amp; video</v>
      </c>
      <c r="T1141" s="4" t="str">
        <f t="shared" si="107"/>
        <v>television</v>
      </c>
    </row>
    <row r="1142" spans="1:20" ht="42.75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7">
        <f t="shared" si="102"/>
        <v>42222.128715277773</v>
      </c>
      <c r="L1142" s="7">
        <f t="shared" si="103"/>
        <v>42192.128715277773</v>
      </c>
      <c r="M1142" s="4" t="b">
        <v>0</v>
      </c>
      <c r="N1142" s="4">
        <v>182</v>
      </c>
      <c r="O1142" s="4" t="b">
        <v>1</v>
      </c>
      <c r="P1142" s="4" t="s">
        <v>8265</v>
      </c>
      <c r="Q1142" s="9">
        <f t="shared" si="104"/>
        <v>0</v>
      </c>
      <c r="R1142" s="10">
        <f t="shared" si="105"/>
        <v>0</v>
      </c>
      <c r="S1142" s="4" t="str">
        <f t="shared" si="106"/>
        <v>film &amp; video</v>
      </c>
      <c r="T1142" s="4" t="str">
        <f t="shared" si="107"/>
        <v>television</v>
      </c>
    </row>
    <row r="1143" spans="1:20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7">
        <f t="shared" si="102"/>
        <v>42194.366319444445</v>
      </c>
      <c r="L1143" s="7">
        <f t="shared" si="103"/>
        <v>42164.366319444445</v>
      </c>
      <c r="M1143" s="4" t="b">
        <v>0</v>
      </c>
      <c r="N1143" s="4">
        <v>182</v>
      </c>
      <c r="O1143" s="4" t="b">
        <v>1</v>
      </c>
      <c r="P1143" s="4" t="s">
        <v>8265</v>
      </c>
      <c r="Q1143" s="9">
        <f t="shared" si="104"/>
        <v>0</v>
      </c>
      <c r="R1143" s="10">
        <f t="shared" si="105"/>
        <v>0</v>
      </c>
      <c r="S1143" s="4" t="str">
        <f t="shared" si="106"/>
        <v>film &amp; video</v>
      </c>
      <c r="T1143" s="4" t="str">
        <f t="shared" si="107"/>
        <v>television</v>
      </c>
    </row>
    <row r="1144" spans="1:20" ht="42.75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7">
        <f t="shared" si="102"/>
        <v>42051.672766203701</v>
      </c>
      <c r="L1144" s="7">
        <f t="shared" si="103"/>
        <v>42021.672766203701</v>
      </c>
      <c r="M1144" s="4" t="b">
        <v>0</v>
      </c>
      <c r="N1144" s="4">
        <v>182</v>
      </c>
      <c r="O1144" s="4" t="b">
        <v>1</v>
      </c>
      <c r="P1144" s="4" t="s">
        <v>8265</v>
      </c>
      <c r="Q1144" s="9">
        <f t="shared" si="104"/>
        <v>0</v>
      </c>
      <c r="R1144" s="10">
        <f t="shared" si="105"/>
        <v>0</v>
      </c>
      <c r="S1144" s="4" t="str">
        <f t="shared" si="106"/>
        <v>film &amp; video</v>
      </c>
      <c r="T1144" s="4" t="str">
        <f t="shared" si="107"/>
        <v>television</v>
      </c>
    </row>
    <row r="1145" spans="1:20" ht="42.75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7">
        <f t="shared" si="102"/>
        <v>42354.860254629624</v>
      </c>
      <c r="L1145" s="7">
        <f t="shared" si="103"/>
        <v>42324.860254629624</v>
      </c>
      <c r="M1145" s="4" t="b">
        <v>0</v>
      </c>
      <c r="N1145" s="4">
        <v>182</v>
      </c>
      <c r="O1145" s="4" t="b">
        <v>1</v>
      </c>
      <c r="P1145" s="4" t="s">
        <v>8265</v>
      </c>
      <c r="Q1145" s="9">
        <f t="shared" si="104"/>
        <v>4.1333333333333335E-3</v>
      </c>
      <c r="R1145" s="10">
        <f t="shared" si="105"/>
        <v>1.0219780219780219</v>
      </c>
      <c r="S1145" s="4" t="str">
        <f t="shared" si="106"/>
        <v>film &amp; video</v>
      </c>
      <c r="T1145" s="4" t="str">
        <f t="shared" si="107"/>
        <v>television</v>
      </c>
    </row>
    <row r="1146" spans="1:20" ht="42.75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7">
        <f t="shared" si="102"/>
        <v>42122.848611111105</v>
      </c>
      <c r="L1146" s="7">
        <f t="shared" si="103"/>
        <v>42092.848611111105</v>
      </c>
      <c r="M1146" s="4" t="b">
        <v>0</v>
      </c>
      <c r="N1146" s="4">
        <v>182</v>
      </c>
      <c r="O1146" s="4" t="b">
        <v>1</v>
      </c>
      <c r="P1146" s="4" t="s">
        <v>8265</v>
      </c>
      <c r="Q1146" s="9">
        <f t="shared" si="104"/>
        <v>0</v>
      </c>
      <c r="R1146" s="10">
        <f t="shared" si="105"/>
        <v>0</v>
      </c>
      <c r="S1146" s="4" t="str">
        <f t="shared" si="106"/>
        <v>film &amp; video</v>
      </c>
      <c r="T1146" s="4" t="str">
        <f t="shared" si="107"/>
        <v>television</v>
      </c>
    </row>
    <row r="1147" spans="1:20" ht="42.75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7">
        <f t="shared" si="102"/>
        <v>41914.414259259254</v>
      </c>
      <c r="L1147" s="7">
        <f t="shared" si="103"/>
        <v>41854.414259259254</v>
      </c>
      <c r="M1147" s="4" t="b">
        <v>0</v>
      </c>
      <c r="N1147" s="4">
        <v>182</v>
      </c>
      <c r="O1147" s="4" t="b">
        <v>1</v>
      </c>
      <c r="P1147" s="4" t="s">
        <v>8265</v>
      </c>
      <c r="Q1147" s="9">
        <f t="shared" si="104"/>
        <v>1.25E-3</v>
      </c>
      <c r="R1147" s="10">
        <f t="shared" si="105"/>
        <v>0.5494505494505495</v>
      </c>
      <c r="S1147" s="4" t="str">
        <f t="shared" si="106"/>
        <v>film &amp; video</v>
      </c>
      <c r="T1147" s="4" t="str">
        <f t="shared" si="107"/>
        <v>television</v>
      </c>
    </row>
    <row r="1148" spans="1:20" ht="42.7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7">
        <f t="shared" si="102"/>
        <v>41761.620057870365</v>
      </c>
      <c r="L1148" s="7">
        <f t="shared" si="103"/>
        <v>41723.620057870365</v>
      </c>
      <c r="M1148" s="4" t="b">
        <v>0</v>
      </c>
      <c r="N1148" s="4">
        <v>182</v>
      </c>
      <c r="O1148" s="4" t="b">
        <v>1</v>
      </c>
      <c r="P1148" s="4" t="s">
        <v>8265</v>
      </c>
      <c r="Q1148" s="9">
        <f t="shared" si="104"/>
        <v>8.8333333333333333E-2</v>
      </c>
      <c r="R1148" s="10">
        <f t="shared" si="105"/>
        <v>2.912087912087912</v>
      </c>
      <c r="S1148" s="4" t="str">
        <f t="shared" si="106"/>
        <v>film &amp; video</v>
      </c>
      <c r="T1148" s="4" t="str">
        <f t="shared" si="107"/>
        <v>television</v>
      </c>
    </row>
    <row r="1149" spans="1:20" ht="42.75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7">
        <f t="shared" si="102"/>
        <v>41931.638692129629</v>
      </c>
      <c r="L1149" s="7">
        <f t="shared" si="103"/>
        <v>41871.638692129629</v>
      </c>
      <c r="M1149" s="4" t="b">
        <v>0</v>
      </c>
      <c r="N1149" s="4">
        <v>182</v>
      </c>
      <c r="O1149" s="4" t="b">
        <v>1</v>
      </c>
      <c r="P1149" s="4" t="s">
        <v>8265</v>
      </c>
      <c r="Q1149" s="9">
        <f t="shared" si="104"/>
        <v>0</v>
      </c>
      <c r="R1149" s="10">
        <f t="shared" si="105"/>
        <v>0</v>
      </c>
      <c r="S1149" s="4" t="str">
        <f t="shared" si="106"/>
        <v>film &amp; video</v>
      </c>
      <c r="T1149" s="4" t="str">
        <f t="shared" si="107"/>
        <v>television</v>
      </c>
    </row>
    <row r="1150" spans="1:20" ht="28.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7">
        <f t="shared" si="102"/>
        <v>42704.87940972222</v>
      </c>
      <c r="L1150" s="7">
        <f t="shared" si="103"/>
        <v>42674.837743055548</v>
      </c>
      <c r="M1150" s="4" t="b">
        <v>0</v>
      </c>
      <c r="N1150" s="4">
        <v>182</v>
      </c>
      <c r="O1150" s="4" t="b">
        <v>1</v>
      </c>
      <c r="P1150" s="4" t="s">
        <v>8265</v>
      </c>
      <c r="Q1150" s="9">
        <f t="shared" si="104"/>
        <v>4.8666666666666667E-3</v>
      </c>
      <c r="R1150" s="10">
        <f t="shared" si="105"/>
        <v>0.40109890109890112</v>
      </c>
      <c r="S1150" s="4" t="str">
        <f t="shared" si="106"/>
        <v>film &amp; video</v>
      </c>
      <c r="T1150" s="4" t="str">
        <f t="shared" si="107"/>
        <v>television</v>
      </c>
    </row>
    <row r="1151" spans="1:20" ht="28.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7">
        <f t="shared" si="102"/>
        <v>42537.376921296294</v>
      </c>
      <c r="L1151" s="7">
        <f t="shared" si="103"/>
        <v>42507.376921296294</v>
      </c>
      <c r="M1151" s="4" t="b">
        <v>0</v>
      </c>
      <c r="N1151" s="4">
        <v>182</v>
      </c>
      <c r="O1151" s="4" t="b">
        <v>1</v>
      </c>
      <c r="P1151" s="4" t="s">
        <v>8265</v>
      </c>
      <c r="Q1151" s="9">
        <f t="shared" si="104"/>
        <v>1.5E-3</v>
      </c>
      <c r="R1151" s="10">
        <f t="shared" si="105"/>
        <v>0.41208791208791207</v>
      </c>
      <c r="S1151" s="4" t="str">
        <f t="shared" si="106"/>
        <v>film &amp; video</v>
      </c>
      <c r="T1151" s="4" t="str">
        <f t="shared" si="107"/>
        <v>television</v>
      </c>
    </row>
    <row r="1152" spans="1:20" ht="28.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7">
        <f t="shared" si="102"/>
        <v>42377.62123842592</v>
      </c>
      <c r="L1152" s="7">
        <f t="shared" si="103"/>
        <v>42317.62123842592</v>
      </c>
      <c r="M1152" s="4" t="b">
        <v>0</v>
      </c>
      <c r="N1152" s="4">
        <v>182</v>
      </c>
      <c r="O1152" s="4" t="b">
        <v>1</v>
      </c>
      <c r="P1152" s="4" t="s">
        <v>8265</v>
      </c>
      <c r="Q1152" s="9">
        <f t="shared" si="104"/>
        <v>0.1008</v>
      </c>
      <c r="R1152" s="10">
        <f t="shared" si="105"/>
        <v>1.3846153846153846</v>
      </c>
      <c r="S1152" s="4" t="str">
        <f t="shared" si="106"/>
        <v>film &amp; video</v>
      </c>
      <c r="T1152" s="4" t="str">
        <f t="shared" si="107"/>
        <v>television</v>
      </c>
    </row>
    <row r="1153" spans="1:20" ht="42.75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7">
        <f t="shared" si="102"/>
        <v>42253.769247685188</v>
      </c>
      <c r="L1153" s="7">
        <f t="shared" si="103"/>
        <v>42223.769247685188</v>
      </c>
      <c r="M1153" s="4" t="b">
        <v>0</v>
      </c>
      <c r="N1153" s="4">
        <v>182</v>
      </c>
      <c r="O1153" s="4" t="b">
        <v>1</v>
      </c>
      <c r="P1153" s="4" t="s">
        <v>8265</v>
      </c>
      <c r="Q1153" s="9">
        <f t="shared" si="104"/>
        <v>0</v>
      </c>
      <c r="R1153" s="10">
        <f t="shared" si="105"/>
        <v>0</v>
      </c>
      <c r="S1153" s="4" t="str">
        <f t="shared" si="106"/>
        <v>film &amp; video</v>
      </c>
      <c r="T1153" s="4" t="str">
        <f t="shared" si="107"/>
        <v>television</v>
      </c>
    </row>
    <row r="1154" spans="1:20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7">
        <f t="shared" si="102"/>
        <v>42139.376296296294</v>
      </c>
      <c r="L1154" s="7">
        <f t="shared" si="103"/>
        <v>42109.376296296294</v>
      </c>
      <c r="M1154" s="4" t="b">
        <v>0</v>
      </c>
      <c r="N1154" s="4">
        <v>182</v>
      </c>
      <c r="O1154" s="4" t="b">
        <v>1</v>
      </c>
      <c r="P1154" s="4" t="s">
        <v>8265</v>
      </c>
      <c r="Q1154" s="9">
        <f t="shared" si="104"/>
        <v>5.6937500000000002E-2</v>
      </c>
      <c r="R1154" s="10">
        <f t="shared" si="105"/>
        <v>5.0054945054945055</v>
      </c>
      <c r="S1154" s="4" t="str">
        <f t="shared" si="106"/>
        <v>film &amp; video</v>
      </c>
      <c r="T1154" s="4" t="str">
        <f t="shared" si="107"/>
        <v>television</v>
      </c>
    </row>
    <row r="1155" spans="1:20" ht="28.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7">
        <f t="shared" ref="K1155:K1218" si="108">(I1155/86400)+25569+(-8/24)</f>
        <v>42173.380844907406</v>
      </c>
      <c r="L1155" s="7">
        <f t="shared" ref="L1155:L1218" si="109">(J1155/86400)+25569+(-8/24)</f>
        <v>42143.380844907406</v>
      </c>
      <c r="M1155" s="4" t="b">
        <v>0</v>
      </c>
      <c r="N1155" s="4">
        <v>182</v>
      </c>
      <c r="O1155" s="4" t="b">
        <v>1</v>
      </c>
      <c r="P1155" s="4" t="s">
        <v>8265</v>
      </c>
      <c r="Q1155" s="9">
        <f t="shared" ref="Q1155:Q1218" si="110">E1155/D1155</f>
        <v>6.2500000000000003E-3</v>
      </c>
      <c r="R1155" s="10">
        <f t="shared" ref="R1155:R1218" si="111">IFERROR(E1155/N1155, "Zero Backers")</f>
        <v>0.27472527472527475</v>
      </c>
      <c r="S1155" s="4" t="str">
        <f t="shared" ref="S1155:S1218" si="112">LEFT(P1155,FIND("/",P1155)-1)</f>
        <v>film &amp; video</v>
      </c>
      <c r="T1155" s="4" t="str">
        <f t="shared" ref="T1155:T1218" si="113">RIGHT(P1155,LEN(P1155)-FIND("/",P1155))</f>
        <v>television</v>
      </c>
    </row>
    <row r="1156" spans="1:20" ht="42.75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7">
        <f t="shared" si="108"/>
        <v>42252.775532407402</v>
      </c>
      <c r="L1156" s="7">
        <f t="shared" si="109"/>
        <v>42222.775532407402</v>
      </c>
      <c r="M1156" s="4" t="b">
        <v>0</v>
      </c>
      <c r="N1156" s="4">
        <v>182</v>
      </c>
      <c r="O1156" s="4" t="b">
        <v>1</v>
      </c>
      <c r="P1156" s="4" t="s">
        <v>8265</v>
      </c>
      <c r="Q1156" s="9">
        <f t="shared" si="110"/>
        <v>6.5000000000000002E-2</v>
      </c>
      <c r="R1156" s="10">
        <f t="shared" si="111"/>
        <v>1.7857142857142858</v>
      </c>
      <c r="S1156" s="4" t="str">
        <f t="shared" si="112"/>
        <v>film &amp; video</v>
      </c>
      <c r="T1156" s="4" t="str">
        <f t="shared" si="113"/>
        <v>television</v>
      </c>
    </row>
    <row r="1157" spans="1:20" ht="42.75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7">
        <f t="shared" si="108"/>
        <v>41865.430648148147</v>
      </c>
      <c r="L1157" s="7">
        <f t="shared" si="109"/>
        <v>41835.430648148147</v>
      </c>
      <c r="M1157" s="4" t="b">
        <v>0</v>
      </c>
      <c r="N1157" s="4">
        <v>182</v>
      </c>
      <c r="O1157" s="4" t="b">
        <v>1</v>
      </c>
      <c r="P1157" s="4" t="s">
        <v>8265</v>
      </c>
      <c r="Q1157" s="9">
        <f t="shared" si="110"/>
        <v>7.5199999999999998E-3</v>
      </c>
      <c r="R1157" s="10">
        <f t="shared" si="111"/>
        <v>1.0329670329670331</v>
      </c>
      <c r="S1157" s="4" t="str">
        <f t="shared" si="112"/>
        <v>film &amp; video</v>
      </c>
      <c r="T1157" s="4" t="str">
        <f t="shared" si="113"/>
        <v>television</v>
      </c>
    </row>
    <row r="1158" spans="1:20" ht="42.75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7">
        <f t="shared" si="108"/>
        <v>42058.737986111104</v>
      </c>
      <c r="L1158" s="7">
        <f t="shared" si="109"/>
        <v>42028.737986111104</v>
      </c>
      <c r="M1158" s="4" t="b">
        <v>0</v>
      </c>
      <c r="N1158" s="4">
        <v>182</v>
      </c>
      <c r="O1158" s="4" t="b">
        <v>1</v>
      </c>
      <c r="P1158" s="4" t="s">
        <v>8265</v>
      </c>
      <c r="Q1158" s="9">
        <f t="shared" si="110"/>
        <v>0</v>
      </c>
      <c r="R1158" s="10">
        <f t="shared" si="111"/>
        <v>0</v>
      </c>
      <c r="S1158" s="4" t="str">
        <f t="shared" si="112"/>
        <v>film &amp; video</v>
      </c>
      <c r="T1158" s="4" t="str">
        <f t="shared" si="113"/>
        <v>television</v>
      </c>
    </row>
    <row r="1159" spans="1:20" ht="42.75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7">
        <f t="shared" si="108"/>
        <v>41978.33657407407</v>
      </c>
      <c r="L1159" s="7">
        <f t="shared" si="109"/>
        <v>41918.294907407406</v>
      </c>
      <c r="M1159" s="4" t="b">
        <v>0</v>
      </c>
      <c r="N1159" s="4">
        <v>182</v>
      </c>
      <c r="O1159" s="4" t="b">
        <v>1</v>
      </c>
      <c r="P1159" s="4" t="s">
        <v>8265</v>
      </c>
      <c r="Q1159" s="9">
        <f t="shared" si="110"/>
        <v>1.5100000000000001E-2</v>
      </c>
      <c r="R1159" s="10">
        <f t="shared" si="111"/>
        <v>0.82967032967032972</v>
      </c>
      <c r="S1159" s="4" t="str">
        <f t="shared" si="112"/>
        <v>film &amp; video</v>
      </c>
      <c r="T1159" s="4" t="str">
        <f t="shared" si="113"/>
        <v>television</v>
      </c>
    </row>
    <row r="1160" spans="1:20" ht="42.75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7">
        <f t="shared" si="108"/>
        <v>41981.758425925924</v>
      </c>
      <c r="L1160" s="7">
        <f t="shared" si="109"/>
        <v>41951.758425925924</v>
      </c>
      <c r="M1160" s="4" t="b">
        <v>0</v>
      </c>
      <c r="N1160" s="4">
        <v>182</v>
      </c>
      <c r="O1160" s="4" t="b">
        <v>1</v>
      </c>
      <c r="P1160" s="4" t="s">
        <v>8265</v>
      </c>
      <c r="Q1160" s="9">
        <f t="shared" si="110"/>
        <v>4.6666666666666671E-3</v>
      </c>
      <c r="R1160" s="10">
        <f t="shared" si="111"/>
        <v>0.19230769230769232</v>
      </c>
      <c r="S1160" s="4" t="str">
        <f t="shared" si="112"/>
        <v>film &amp; video</v>
      </c>
      <c r="T1160" s="4" t="str">
        <f t="shared" si="113"/>
        <v>television</v>
      </c>
    </row>
    <row r="1161" spans="1:20" ht="42.75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7">
        <f t="shared" si="108"/>
        <v>42185.322916666664</v>
      </c>
      <c r="L1161" s="7">
        <f t="shared" si="109"/>
        <v>42154.393113425926</v>
      </c>
      <c r="M1161" s="4" t="b">
        <v>0</v>
      </c>
      <c r="N1161" s="4">
        <v>182</v>
      </c>
      <c r="O1161" s="4" t="b">
        <v>1</v>
      </c>
      <c r="P1161" s="4" t="s">
        <v>8265</v>
      </c>
      <c r="Q1161" s="9">
        <f t="shared" si="110"/>
        <v>0</v>
      </c>
      <c r="R1161" s="10">
        <f t="shared" si="111"/>
        <v>0</v>
      </c>
      <c r="S1161" s="4" t="str">
        <f t="shared" si="112"/>
        <v>film &amp; video</v>
      </c>
      <c r="T1161" s="4" t="str">
        <f t="shared" si="113"/>
        <v>television</v>
      </c>
    </row>
    <row r="1162" spans="1:20" ht="42.75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7">
        <f t="shared" si="108"/>
        <v>42090.779930555553</v>
      </c>
      <c r="L1162" s="7">
        <f t="shared" si="109"/>
        <v>42060.821597222217</v>
      </c>
      <c r="M1162" s="4" t="b">
        <v>0</v>
      </c>
      <c r="N1162" s="4">
        <v>182</v>
      </c>
      <c r="O1162" s="4" t="b">
        <v>1</v>
      </c>
      <c r="P1162" s="4" t="s">
        <v>8265</v>
      </c>
      <c r="Q1162" s="9">
        <f t="shared" si="110"/>
        <v>3.85E-2</v>
      </c>
      <c r="R1162" s="10">
        <f t="shared" si="111"/>
        <v>6.3461538461538458</v>
      </c>
      <c r="S1162" s="4" t="str">
        <f t="shared" si="112"/>
        <v>film &amp; video</v>
      </c>
      <c r="T1162" s="4" t="str">
        <f t="shared" si="113"/>
        <v>television</v>
      </c>
    </row>
    <row r="1163" spans="1:20" ht="42.75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7">
        <f t="shared" si="108"/>
        <v>42143.296168981477</v>
      </c>
      <c r="L1163" s="7">
        <f t="shared" si="109"/>
        <v>42122.296168981477</v>
      </c>
      <c r="M1163" s="4" t="b">
        <v>0</v>
      </c>
      <c r="N1163" s="4">
        <v>182</v>
      </c>
      <c r="O1163" s="4" t="b">
        <v>1</v>
      </c>
      <c r="P1163" s="4" t="s">
        <v>8265</v>
      </c>
      <c r="Q1163" s="9">
        <f t="shared" si="110"/>
        <v>0</v>
      </c>
      <c r="R1163" s="10">
        <f t="shared" si="111"/>
        <v>0</v>
      </c>
      <c r="S1163" s="4" t="str">
        <f t="shared" si="112"/>
        <v>film &amp; video</v>
      </c>
      <c r="T1163" s="4" t="str">
        <f t="shared" si="113"/>
        <v>television</v>
      </c>
    </row>
    <row r="1164" spans="1:20" ht="42.75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7">
        <f t="shared" si="108"/>
        <v>41907.350277777776</v>
      </c>
      <c r="L1164" s="7">
        <f t="shared" si="109"/>
        <v>41876.350277777776</v>
      </c>
      <c r="M1164" s="4" t="b">
        <v>0</v>
      </c>
      <c r="N1164" s="4">
        <v>182</v>
      </c>
      <c r="O1164" s="4" t="b">
        <v>1</v>
      </c>
      <c r="P1164" s="4" t="s">
        <v>8265</v>
      </c>
      <c r="Q1164" s="9">
        <f t="shared" si="110"/>
        <v>5.8333333333333338E-4</v>
      </c>
      <c r="R1164" s="10">
        <f t="shared" si="111"/>
        <v>0.19230769230769232</v>
      </c>
      <c r="S1164" s="4" t="str">
        <f t="shared" si="112"/>
        <v>film &amp; video</v>
      </c>
      <c r="T1164" s="4" t="str">
        <f t="shared" si="113"/>
        <v>television</v>
      </c>
    </row>
    <row r="1165" spans="1:20" ht="42.75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7">
        <f t="shared" si="108"/>
        <v>41860.390277777777</v>
      </c>
      <c r="L1165" s="7">
        <f t="shared" si="109"/>
        <v>41830.390277777777</v>
      </c>
      <c r="M1165" s="4" t="b">
        <v>0</v>
      </c>
      <c r="N1165" s="4">
        <v>182</v>
      </c>
      <c r="O1165" s="4" t="b">
        <v>1</v>
      </c>
      <c r="P1165" s="4" t="s">
        <v>8265</v>
      </c>
      <c r="Q1165" s="9">
        <f t="shared" si="110"/>
        <v>0</v>
      </c>
      <c r="R1165" s="10">
        <f t="shared" si="111"/>
        <v>0</v>
      </c>
      <c r="S1165" s="4" t="str">
        <f t="shared" si="112"/>
        <v>film &amp; video</v>
      </c>
      <c r="T1165" s="4" t="str">
        <f t="shared" si="113"/>
        <v>television</v>
      </c>
    </row>
    <row r="1166" spans="1:20" ht="57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7">
        <f t="shared" si="108"/>
        <v>42539.39099537037</v>
      </c>
      <c r="L1166" s="7">
        <f t="shared" si="109"/>
        <v>42509.39099537037</v>
      </c>
      <c r="M1166" s="4" t="b">
        <v>0</v>
      </c>
      <c r="N1166" s="4">
        <v>182</v>
      </c>
      <c r="O1166" s="4" t="b">
        <v>1</v>
      </c>
      <c r="P1166" s="4" t="s">
        <v>8265</v>
      </c>
      <c r="Q1166" s="9">
        <f t="shared" si="110"/>
        <v>0</v>
      </c>
      <c r="R1166" s="10">
        <f t="shared" si="111"/>
        <v>0</v>
      </c>
      <c r="S1166" s="4" t="str">
        <f t="shared" si="112"/>
        <v>film &amp; video</v>
      </c>
      <c r="T1166" s="4" t="str">
        <f t="shared" si="113"/>
        <v>television</v>
      </c>
    </row>
    <row r="1167" spans="1:20" ht="42.75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7">
        <f t="shared" si="108"/>
        <v>41825.88113425926</v>
      </c>
      <c r="L1167" s="7">
        <f t="shared" si="109"/>
        <v>41791.88113425926</v>
      </c>
      <c r="M1167" s="4" t="b">
        <v>0</v>
      </c>
      <c r="N1167" s="4">
        <v>182</v>
      </c>
      <c r="O1167" s="4" t="b">
        <v>1</v>
      </c>
      <c r="P1167" s="4" t="s">
        <v>8265</v>
      </c>
      <c r="Q1167" s="9">
        <f t="shared" si="110"/>
        <v>0.20705000000000001</v>
      </c>
      <c r="R1167" s="10">
        <f t="shared" si="111"/>
        <v>11.376373626373626</v>
      </c>
      <c r="S1167" s="4" t="str">
        <f t="shared" si="112"/>
        <v>film &amp; video</v>
      </c>
      <c r="T1167" s="4" t="str">
        <f t="shared" si="113"/>
        <v>television</v>
      </c>
    </row>
    <row r="1168" spans="1:20" ht="42.75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7">
        <f t="shared" si="108"/>
        <v>42180.833333333336</v>
      </c>
      <c r="L1168" s="7">
        <f t="shared" si="109"/>
        <v>42150.152106481481</v>
      </c>
      <c r="M1168" s="4" t="b">
        <v>0</v>
      </c>
      <c r="N1168" s="4">
        <v>182</v>
      </c>
      <c r="O1168" s="4" t="b">
        <v>1</v>
      </c>
      <c r="P1168" s="4" t="s">
        <v>8265</v>
      </c>
      <c r="Q1168" s="9">
        <f t="shared" si="110"/>
        <v>0.19139999999999999</v>
      </c>
      <c r="R1168" s="10">
        <f t="shared" si="111"/>
        <v>15.774725274725276</v>
      </c>
      <c r="S1168" s="4" t="str">
        <f t="shared" si="112"/>
        <v>film &amp; video</v>
      </c>
      <c r="T1168" s="4" t="str">
        <f t="shared" si="113"/>
        <v>television</v>
      </c>
    </row>
    <row r="1169" spans="1:20" ht="42.75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7">
        <f t="shared" si="108"/>
        <v>41894.401562499996</v>
      </c>
      <c r="L1169" s="7">
        <f t="shared" si="109"/>
        <v>41863.401562499996</v>
      </c>
      <c r="M1169" s="4" t="b">
        <v>0</v>
      </c>
      <c r="N1169" s="4">
        <v>182</v>
      </c>
      <c r="O1169" s="4" t="b">
        <v>1</v>
      </c>
      <c r="P1169" s="4" t="s">
        <v>8265</v>
      </c>
      <c r="Q1169" s="9">
        <f t="shared" si="110"/>
        <v>1.6316666666666667E-2</v>
      </c>
      <c r="R1169" s="10">
        <f t="shared" si="111"/>
        <v>5.3791208791208796</v>
      </c>
      <c r="S1169" s="4" t="str">
        <f t="shared" si="112"/>
        <v>film &amp; video</v>
      </c>
      <c r="T1169" s="4" t="str">
        <f t="shared" si="113"/>
        <v>television</v>
      </c>
    </row>
    <row r="1170" spans="1:20" ht="42.75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7">
        <f t="shared" si="108"/>
        <v>42634.720659722218</v>
      </c>
      <c r="L1170" s="7">
        <f t="shared" si="109"/>
        <v>42604.720659722218</v>
      </c>
      <c r="M1170" s="4" t="b">
        <v>0</v>
      </c>
      <c r="N1170" s="4">
        <v>182</v>
      </c>
      <c r="O1170" s="4" t="b">
        <v>1</v>
      </c>
      <c r="P1170" s="4" t="s">
        <v>8265</v>
      </c>
      <c r="Q1170" s="9">
        <f t="shared" si="110"/>
        <v>5.6666666666666664E-2</v>
      </c>
      <c r="R1170" s="10">
        <f t="shared" si="111"/>
        <v>5.604395604395604</v>
      </c>
      <c r="S1170" s="4" t="str">
        <f t="shared" si="112"/>
        <v>film &amp; video</v>
      </c>
      <c r="T1170" s="4" t="str">
        <f t="shared" si="113"/>
        <v>television</v>
      </c>
    </row>
    <row r="1171" spans="1:20" ht="42.75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7">
        <f t="shared" si="108"/>
        <v>42057.020405092589</v>
      </c>
      <c r="L1171" s="7">
        <f t="shared" si="109"/>
        <v>42027.020405092589</v>
      </c>
      <c r="M1171" s="4" t="b">
        <v>0</v>
      </c>
      <c r="N1171" s="4">
        <v>182</v>
      </c>
      <c r="O1171" s="4" t="b">
        <v>1</v>
      </c>
      <c r="P1171" s="4" t="s">
        <v>8265</v>
      </c>
      <c r="Q1171" s="9">
        <f t="shared" si="110"/>
        <v>1.6999999999999999E-3</v>
      </c>
      <c r="R1171" s="10">
        <f t="shared" si="111"/>
        <v>9.3406593406593408E-2</v>
      </c>
      <c r="S1171" s="4" t="str">
        <f t="shared" si="112"/>
        <v>film &amp; video</v>
      </c>
      <c r="T1171" s="4" t="str">
        <f t="shared" si="113"/>
        <v>television</v>
      </c>
    </row>
    <row r="1172" spans="1:20" ht="42.75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7">
        <f t="shared" si="108"/>
        <v>42154.559849537036</v>
      </c>
      <c r="L1172" s="7">
        <f t="shared" si="109"/>
        <v>42124.559849537036</v>
      </c>
      <c r="M1172" s="4" t="b">
        <v>0</v>
      </c>
      <c r="N1172" s="4">
        <v>182</v>
      </c>
      <c r="O1172" s="4" t="b">
        <v>1</v>
      </c>
      <c r="P1172" s="4" t="s">
        <v>8265</v>
      </c>
      <c r="Q1172" s="9">
        <f t="shared" si="110"/>
        <v>4.0000000000000001E-3</v>
      </c>
      <c r="R1172" s="10">
        <f t="shared" si="111"/>
        <v>0.5494505494505495</v>
      </c>
      <c r="S1172" s="4" t="str">
        <f t="shared" si="112"/>
        <v>film &amp; video</v>
      </c>
      <c r="T1172" s="4" t="str">
        <f t="shared" si="113"/>
        <v>television</v>
      </c>
    </row>
    <row r="1173" spans="1:20" ht="28.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7">
        <f t="shared" si="108"/>
        <v>41956.513043981475</v>
      </c>
      <c r="L1173" s="7">
        <f t="shared" si="109"/>
        <v>41938.471377314811</v>
      </c>
      <c r="M1173" s="4" t="b">
        <v>0</v>
      </c>
      <c r="N1173" s="4">
        <v>182</v>
      </c>
      <c r="O1173" s="4" t="b">
        <v>1</v>
      </c>
      <c r="P1173" s="4" t="s">
        <v>8265</v>
      </c>
      <c r="Q1173" s="9">
        <f t="shared" si="110"/>
        <v>1E-3</v>
      </c>
      <c r="R1173" s="10">
        <f t="shared" si="111"/>
        <v>0.13736263736263737</v>
      </c>
      <c r="S1173" s="4" t="str">
        <f t="shared" si="112"/>
        <v>film &amp; video</v>
      </c>
      <c r="T1173" s="4" t="str">
        <f t="shared" si="113"/>
        <v>television</v>
      </c>
    </row>
    <row r="1174" spans="1:20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7">
        <f t="shared" si="108"/>
        <v>41871.348981481475</v>
      </c>
      <c r="L1174" s="7">
        <f t="shared" si="109"/>
        <v>41841.348981481475</v>
      </c>
      <c r="M1174" s="4" t="b">
        <v>0</v>
      </c>
      <c r="N1174" s="4">
        <v>182</v>
      </c>
      <c r="O1174" s="4" t="b">
        <v>1</v>
      </c>
      <c r="P1174" s="4" t="s">
        <v>8265</v>
      </c>
      <c r="Q1174" s="9">
        <f t="shared" si="110"/>
        <v>0</v>
      </c>
      <c r="R1174" s="10">
        <f t="shared" si="111"/>
        <v>0</v>
      </c>
      <c r="S1174" s="4" t="str">
        <f t="shared" si="112"/>
        <v>film &amp; video</v>
      </c>
      <c r="T1174" s="4" t="str">
        <f t="shared" si="113"/>
        <v>television</v>
      </c>
    </row>
    <row r="1175" spans="1:20" ht="42.75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7">
        <f t="shared" si="108"/>
        <v>42218.85251157407</v>
      </c>
      <c r="L1175" s="7">
        <f t="shared" si="109"/>
        <v>42183.85251157407</v>
      </c>
      <c r="M1175" s="4" t="b">
        <v>0</v>
      </c>
      <c r="N1175" s="4">
        <v>182</v>
      </c>
      <c r="O1175" s="4" t="b">
        <v>1</v>
      </c>
      <c r="P1175" s="4" t="s">
        <v>8265</v>
      </c>
      <c r="Q1175" s="9">
        <f t="shared" si="110"/>
        <v>2.4000000000000001E-4</v>
      </c>
      <c r="R1175" s="10">
        <f t="shared" si="111"/>
        <v>0.16483516483516483</v>
      </c>
      <c r="S1175" s="4" t="str">
        <f t="shared" si="112"/>
        <v>film &amp; video</v>
      </c>
      <c r="T1175" s="4" t="str">
        <f t="shared" si="113"/>
        <v>television</v>
      </c>
    </row>
    <row r="1176" spans="1:20" ht="42.7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7">
        <f t="shared" si="108"/>
        <v>42498.508414351854</v>
      </c>
      <c r="L1176" s="7">
        <f t="shared" si="109"/>
        <v>42468.508414351854</v>
      </c>
      <c r="M1176" s="4" t="b">
        <v>0</v>
      </c>
      <c r="N1176" s="4">
        <v>182</v>
      </c>
      <c r="O1176" s="4" t="b">
        <v>1</v>
      </c>
      <c r="P1176" s="4" t="s">
        <v>8265</v>
      </c>
      <c r="Q1176" s="9">
        <f t="shared" si="110"/>
        <v>5.906666666666667E-2</v>
      </c>
      <c r="R1176" s="10">
        <f t="shared" si="111"/>
        <v>4.8681318681318677</v>
      </c>
      <c r="S1176" s="4" t="str">
        <f t="shared" si="112"/>
        <v>film &amp; video</v>
      </c>
      <c r="T1176" s="4" t="str">
        <f t="shared" si="113"/>
        <v>television</v>
      </c>
    </row>
    <row r="1177" spans="1:20" ht="42.75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7">
        <f t="shared" si="108"/>
        <v>42200.395127314812</v>
      </c>
      <c r="L1177" s="7">
        <f t="shared" si="109"/>
        <v>42170.395127314812</v>
      </c>
      <c r="M1177" s="4" t="b">
        <v>0</v>
      </c>
      <c r="N1177" s="4">
        <v>182</v>
      </c>
      <c r="O1177" s="4" t="b">
        <v>1</v>
      </c>
      <c r="P1177" s="4" t="s">
        <v>8265</v>
      </c>
      <c r="Q1177" s="9">
        <f t="shared" si="110"/>
        <v>2.9250000000000002E-2</v>
      </c>
      <c r="R1177" s="10">
        <f t="shared" si="111"/>
        <v>3.2142857142857144</v>
      </c>
      <c r="S1177" s="4" t="str">
        <f t="shared" si="112"/>
        <v>film &amp; video</v>
      </c>
      <c r="T1177" s="4" t="str">
        <f t="shared" si="113"/>
        <v>television</v>
      </c>
    </row>
    <row r="1178" spans="1:20" ht="57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7">
        <f t="shared" si="108"/>
        <v>42800.208333333336</v>
      </c>
      <c r="L1178" s="7">
        <f t="shared" si="109"/>
        <v>42745.686319444438</v>
      </c>
      <c r="M1178" s="4" t="b">
        <v>0</v>
      </c>
      <c r="N1178" s="4">
        <v>182</v>
      </c>
      <c r="O1178" s="4" t="b">
        <v>1</v>
      </c>
      <c r="P1178" s="4" t="s">
        <v>8265</v>
      </c>
      <c r="Q1178" s="9">
        <f t="shared" si="110"/>
        <v>5.7142857142857142E-5</v>
      </c>
      <c r="R1178" s="10">
        <f t="shared" si="111"/>
        <v>5.4945054945054944E-2</v>
      </c>
      <c r="S1178" s="4" t="str">
        <f t="shared" si="112"/>
        <v>film &amp; video</v>
      </c>
      <c r="T1178" s="4" t="str">
        <f t="shared" si="113"/>
        <v>television</v>
      </c>
    </row>
    <row r="1179" spans="1:20" ht="42.75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7">
        <f t="shared" si="108"/>
        <v>41927.327499999999</v>
      </c>
      <c r="L1179" s="7">
        <f t="shared" si="109"/>
        <v>41897.327499999999</v>
      </c>
      <c r="M1179" s="4" t="b">
        <v>0</v>
      </c>
      <c r="N1179" s="4">
        <v>182</v>
      </c>
      <c r="O1179" s="4" t="b">
        <v>1</v>
      </c>
      <c r="P1179" s="4" t="s">
        <v>8265</v>
      </c>
      <c r="Q1179" s="9">
        <f t="shared" si="110"/>
        <v>0</v>
      </c>
      <c r="R1179" s="10">
        <f t="shared" si="111"/>
        <v>0</v>
      </c>
      <c r="S1179" s="4" t="str">
        <f t="shared" si="112"/>
        <v>film &amp; video</v>
      </c>
      <c r="T1179" s="4" t="str">
        <f t="shared" si="113"/>
        <v>television</v>
      </c>
    </row>
    <row r="1180" spans="1:20" ht="42.75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7">
        <f t="shared" si="108"/>
        <v>41867.57236111111</v>
      </c>
      <c r="L1180" s="7">
        <f t="shared" si="109"/>
        <v>41837.57236111111</v>
      </c>
      <c r="M1180" s="4" t="b">
        <v>0</v>
      </c>
      <c r="N1180" s="4">
        <v>182</v>
      </c>
      <c r="O1180" s="4" t="b">
        <v>1</v>
      </c>
      <c r="P1180" s="4" t="s">
        <v>8265</v>
      </c>
      <c r="Q1180" s="9">
        <f t="shared" si="110"/>
        <v>6.666666666666667E-5</v>
      </c>
      <c r="R1180" s="10">
        <f t="shared" si="111"/>
        <v>2.7472527472527472E-2</v>
      </c>
      <c r="S1180" s="4" t="str">
        <f t="shared" si="112"/>
        <v>film &amp; video</v>
      </c>
      <c r="T1180" s="4" t="str">
        <f t="shared" si="113"/>
        <v>television</v>
      </c>
    </row>
    <row r="1181" spans="1:20" ht="42.75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7">
        <f t="shared" si="108"/>
        <v>42305.386886574073</v>
      </c>
      <c r="L1181" s="7">
        <f t="shared" si="109"/>
        <v>42275.386886574073</v>
      </c>
      <c r="M1181" s="4" t="b">
        <v>0</v>
      </c>
      <c r="N1181" s="4">
        <v>182</v>
      </c>
      <c r="O1181" s="4" t="b">
        <v>1</v>
      </c>
      <c r="P1181" s="4" t="s">
        <v>8265</v>
      </c>
      <c r="Q1181" s="9">
        <f t="shared" si="110"/>
        <v>5.3333333333333337E-2</v>
      </c>
      <c r="R1181" s="10">
        <f t="shared" si="111"/>
        <v>17.582417582417584</v>
      </c>
      <c r="S1181" s="4" t="str">
        <f t="shared" si="112"/>
        <v>film &amp; video</v>
      </c>
      <c r="T1181" s="4" t="str">
        <f t="shared" si="113"/>
        <v>television</v>
      </c>
    </row>
    <row r="1182" spans="1:20" ht="28.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7">
        <f t="shared" si="108"/>
        <v>41818.473541666666</v>
      </c>
      <c r="L1182" s="7">
        <f t="shared" si="109"/>
        <v>41781.473541666666</v>
      </c>
      <c r="M1182" s="4" t="b">
        <v>0</v>
      </c>
      <c r="N1182" s="4">
        <v>182</v>
      </c>
      <c r="O1182" s="4" t="b">
        <v>1</v>
      </c>
      <c r="P1182" s="4" t="s">
        <v>8265</v>
      </c>
      <c r="Q1182" s="9">
        <f t="shared" si="110"/>
        <v>0.11749999999999999</v>
      </c>
      <c r="R1182" s="10">
        <f t="shared" si="111"/>
        <v>32.280219780219781</v>
      </c>
      <c r="S1182" s="4" t="str">
        <f t="shared" si="112"/>
        <v>film &amp; video</v>
      </c>
      <c r="T1182" s="4" t="str">
        <f t="shared" si="113"/>
        <v>television</v>
      </c>
    </row>
    <row r="1183" spans="1:20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7">
        <f t="shared" si="108"/>
        <v>42064.006030092591</v>
      </c>
      <c r="L1183" s="7">
        <f t="shared" si="109"/>
        <v>42034.006030092591</v>
      </c>
      <c r="M1183" s="4" t="b">
        <v>0</v>
      </c>
      <c r="N1183" s="4">
        <v>182</v>
      </c>
      <c r="O1183" s="4" t="b">
        <v>1</v>
      </c>
      <c r="P1183" s="4" t="s">
        <v>8265</v>
      </c>
      <c r="Q1183" s="9">
        <f t="shared" si="110"/>
        <v>8.0000000000000007E-5</v>
      </c>
      <c r="R1183" s="10">
        <f t="shared" si="111"/>
        <v>2.197802197802198E-2</v>
      </c>
      <c r="S1183" s="4" t="str">
        <f t="shared" si="112"/>
        <v>film &amp; video</v>
      </c>
      <c r="T1183" s="4" t="str">
        <f t="shared" si="113"/>
        <v>television</v>
      </c>
    </row>
    <row r="1184" spans="1:20" ht="42.75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7">
        <f t="shared" si="108"/>
        <v>42747.362499999996</v>
      </c>
      <c r="L1184" s="7">
        <f t="shared" si="109"/>
        <v>42728.494074074071</v>
      </c>
      <c r="M1184" s="4" t="b">
        <v>0</v>
      </c>
      <c r="N1184" s="4">
        <v>182</v>
      </c>
      <c r="O1184" s="4" t="b">
        <v>1</v>
      </c>
      <c r="P1184" s="4" t="s">
        <v>8265</v>
      </c>
      <c r="Q1184" s="9">
        <f t="shared" si="110"/>
        <v>4.2000000000000003E-2</v>
      </c>
      <c r="R1184" s="10">
        <f t="shared" si="111"/>
        <v>0.23076923076923078</v>
      </c>
      <c r="S1184" s="4" t="str">
        <f t="shared" si="112"/>
        <v>film &amp; video</v>
      </c>
      <c r="T1184" s="4" t="str">
        <f t="shared" si="113"/>
        <v>television</v>
      </c>
    </row>
    <row r="1185" spans="1:20" ht="42.75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7">
        <f t="shared" si="108"/>
        <v>42675.832638888889</v>
      </c>
      <c r="L1185" s="7">
        <f t="shared" si="109"/>
        <v>42656.528043981474</v>
      </c>
      <c r="M1185" s="4" t="b">
        <v>0</v>
      </c>
      <c r="N1185" s="4">
        <v>182</v>
      </c>
      <c r="O1185" s="4" t="b">
        <v>1</v>
      </c>
      <c r="P1185" s="4" t="s">
        <v>8265</v>
      </c>
      <c r="Q1185" s="9">
        <f t="shared" si="110"/>
        <v>0.04</v>
      </c>
      <c r="R1185" s="10">
        <f t="shared" si="111"/>
        <v>0.5494505494505495</v>
      </c>
      <c r="S1185" s="4" t="str">
        <f t="shared" si="112"/>
        <v>film &amp; video</v>
      </c>
      <c r="T1185" s="4" t="str">
        <f t="shared" si="113"/>
        <v>television</v>
      </c>
    </row>
    <row r="1186" spans="1:20" ht="42.75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7">
        <f t="shared" si="108"/>
        <v>42772.266331018516</v>
      </c>
      <c r="L1186" s="7">
        <f t="shared" si="109"/>
        <v>42741.266331018516</v>
      </c>
      <c r="M1186" s="4" t="b">
        <v>0</v>
      </c>
      <c r="N1186" s="4">
        <v>182</v>
      </c>
      <c r="O1186" s="4" t="b">
        <v>1</v>
      </c>
      <c r="P1186" s="4" t="s">
        <v>8265</v>
      </c>
      <c r="Q1186" s="9">
        <f t="shared" si="110"/>
        <v>1.0493636363636363</v>
      </c>
      <c r="R1186" s="10">
        <f t="shared" si="111"/>
        <v>126.84615384615384</v>
      </c>
      <c r="S1186" s="4" t="str">
        <f t="shared" si="112"/>
        <v>film &amp; video</v>
      </c>
      <c r="T1186" s="4" t="str">
        <f t="shared" si="113"/>
        <v>television</v>
      </c>
    </row>
    <row r="1187" spans="1:20" ht="57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7">
        <f t="shared" si="108"/>
        <v>42162.833333333336</v>
      </c>
      <c r="L1187" s="7">
        <f t="shared" si="109"/>
        <v>42130.531817129631</v>
      </c>
      <c r="M1187" s="4" t="b">
        <v>0</v>
      </c>
      <c r="N1187" s="4">
        <v>182</v>
      </c>
      <c r="O1187" s="4" t="b">
        <v>1</v>
      </c>
      <c r="P1187" s="4" t="s">
        <v>8265</v>
      </c>
      <c r="Q1187" s="9">
        <f t="shared" si="110"/>
        <v>1.0544</v>
      </c>
      <c r="R1187" s="10">
        <f t="shared" si="111"/>
        <v>72.417582417582423</v>
      </c>
      <c r="S1187" s="4" t="str">
        <f t="shared" si="112"/>
        <v>film &amp; video</v>
      </c>
      <c r="T1187" s="4" t="str">
        <f t="shared" si="113"/>
        <v>television</v>
      </c>
    </row>
    <row r="1188" spans="1:20" ht="42.75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7">
        <f t="shared" si="108"/>
        <v>42156.612499999996</v>
      </c>
      <c r="L1188" s="7">
        <f t="shared" si="109"/>
        <v>42123.530034722215</v>
      </c>
      <c r="M1188" s="4" t="b">
        <v>0</v>
      </c>
      <c r="N1188" s="4">
        <v>182</v>
      </c>
      <c r="O1188" s="4" t="b">
        <v>1</v>
      </c>
      <c r="P1188" s="4" t="s">
        <v>8265</v>
      </c>
      <c r="Q1188" s="9">
        <f t="shared" si="110"/>
        <v>1.0673333333333332</v>
      </c>
      <c r="R1188" s="10">
        <f t="shared" si="111"/>
        <v>43.983516483516482</v>
      </c>
      <c r="S1188" s="4" t="str">
        <f t="shared" si="112"/>
        <v>film &amp; video</v>
      </c>
      <c r="T1188" s="4" t="str">
        <f t="shared" si="113"/>
        <v>television</v>
      </c>
    </row>
    <row r="1189" spans="1:20" ht="42.75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7">
        <f t="shared" si="108"/>
        <v>42141.416666666664</v>
      </c>
      <c r="L1189" s="7">
        <f t="shared" si="109"/>
        <v>42109.561608796292</v>
      </c>
      <c r="M1189" s="4" t="b">
        <v>0</v>
      </c>
      <c r="N1189" s="4">
        <v>182</v>
      </c>
      <c r="O1189" s="4" t="b">
        <v>1</v>
      </c>
      <c r="P1189" s="4" t="s">
        <v>8265</v>
      </c>
      <c r="Q1189" s="9">
        <f t="shared" si="110"/>
        <v>1.0412571428571429</v>
      </c>
      <c r="R1189" s="10">
        <f t="shared" si="111"/>
        <v>50.060439560439562</v>
      </c>
      <c r="S1189" s="4" t="str">
        <f t="shared" si="112"/>
        <v>film &amp; video</v>
      </c>
      <c r="T1189" s="4" t="str">
        <f t="shared" si="113"/>
        <v>television</v>
      </c>
    </row>
    <row r="1190" spans="1:20" ht="42.75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7">
        <f t="shared" si="108"/>
        <v>42732.367361111108</v>
      </c>
      <c r="L1190" s="7">
        <f t="shared" si="109"/>
        <v>42711.367361111108</v>
      </c>
      <c r="M1190" s="4" t="b">
        <v>0</v>
      </c>
      <c r="N1190" s="4">
        <v>182</v>
      </c>
      <c r="O1190" s="4" t="b">
        <v>1</v>
      </c>
      <c r="P1190" s="4" t="s">
        <v>8265</v>
      </c>
      <c r="Q1190" s="9">
        <f t="shared" si="110"/>
        <v>1.6054999999999999</v>
      </c>
      <c r="R1190" s="10">
        <f t="shared" si="111"/>
        <v>17.642857142857142</v>
      </c>
      <c r="S1190" s="4" t="str">
        <f t="shared" si="112"/>
        <v>film &amp; video</v>
      </c>
      <c r="T1190" s="4" t="str">
        <f t="shared" si="113"/>
        <v>television</v>
      </c>
    </row>
    <row r="1191" spans="1:20" ht="42.75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7">
        <f t="shared" si="108"/>
        <v>42550.645775462959</v>
      </c>
      <c r="L1191" s="7">
        <f t="shared" si="109"/>
        <v>42529.645775462959</v>
      </c>
      <c r="M1191" s="4" t="b">
        <v>0</v>
      </c>
      <c r="N1191" s="4">
        <v>182</v>
      </c>
      <c r="O1191" s="4" t="b">
        <v>1</v>
      </c>
      <c r="P1191" s="4" t="s">
        <v>8265</v>
      </c>
      <c r="Q1191" s="9">
        <f t="shared" si="110"/>
        <v>1.0777777777777777</v>
      </c>
      <c r="R1191" s="10">
        <f t="shared" si="111"/>
        <v>53.296703296703299</v>
      </c>
      <c r="S1191" s="4" t="str">
        <f t="shared" si="112"/>
        <v>film &amp; video</v>
      </c>
      <c r="T1191" s="4" t="str">
        <f t="shared" si="113"/>
        <v>television</v>
      </c>
    </row>
    <row r="1192" spans="1:20" ht="28.5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7">
        <f t="shared" si="108"/>
        <v>41882.332465277774</v>
      </c>
      <c r="L1192" s="7">
        <f t="shared" si="109"/>
        <v>41852.332465277774</v>
      </c>
      <c r="M1192" s="4" t="b">
        <v>0</v>
      </c>
      <c r="N1192" s="4">
        <v>182</v>
      </c>
      <c r="O1192" s="4" t="b">
        <v>1</v>
      </c>
      <c r="P1192" s="4" t="s">
        <v>8265</v>
      </c>
      <c r="Q1192" s="9">
        <f t="shared" si="110"/>
        <v>1.35</v>
      </c>
      <c r="R1192" s="10">
        <f t="shared" si="111"/>
        <v>3.7087912087912089</v>
      </c>
      <c r="S1192" s="4" t="str">
        <f t="shared" si="112"/>
        <v>film &amp; video</v>
      </c>
      <c r="T1192" s="4" t="str">
        <f t="shared" si="113"/>
        <v>television</v>
      </c>
    </row>
    <row r="1193" spans="1:20" ht="42.75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7">
        <f t="shared" si="108"/>
        <v>42449.228703703702</v>
      </c>
      <c r="L1193" s="7">
        <f t="shared" si="109"/>
        <v>42419.270370370366</v>
      </c>
      <c r="M1193" s="4" t="b">
        <v>0</v>
      </c>
      <c r="N1193" s="4">
        <v>182</v>
      </c>
      <c r="O1193" s="4" t="b">
        <v>1</v>
      </c>
      <c r="P1193" s="4" t="s">
        <v>8265</v>
      </c>
      <c r="Q1193" s="9">
        <f t="shared" si="110"/>
        <v>1.0907407407407408</v>
      </c>
      <c r="R1193" s="10">
        <f t="shared" si="111"/>
        <v>16.181318681318682</v>
      </c>
      <c r="S1193" s="4" t="str">
        <f t="shared" si="112"/>
        <v>film &amp; video</v>
      </c>
      <c r="T1193" s="4" t="str">
        <f t="shared" si="113"/>
        <v>television</v>
      </c>
    </row>
    <row r="1194" spans="1:20" ht="28.5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7">
        <f t="shared" si="108"/>
        <v>42777.173356481479</v>
      </c>
      <c r="L1194" s="7">
        <f t="shared" si="109"/>
        <v>42747.173356481479</v>
      </c>
      <c r="M1194" s="4" t="b">
        <v>0</v>
      </c>
      <c r="N1194" s="4">
        <v>182</v>
      </c>
      <c r="O1194" s="4" t="b">
        <v>1</v>
      </c>
      <c r="P1194" s="4" t="s">
        <v>8265</v>
      </c>
      <c r="Q1194" s="9">
        <f t="shared" si="110"/>
        <v>2.9</v>
      </c>
      <c r="R1194" s="10">
        <f t="shared" si="111"/>
        <v>1.5934065934065933</v>
      </c>
      <c r="S1194" s="4" t="str">
        <f t="shared" si="112"/>
        <v>film &amp; video</v>
      </c>
      <c r="T1194" s="4" t="str">
        <f t="shared" si="113"/>
        <v>television</v>
      </c>
    </row>
    <row r="1195" spans="1:20" ht="42.75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7">
        <f t="shared" si="108"/>
        <v>42469.401076388887</v>
      </c>
      <c r="L1195" s="7">
        <f t="shared" si="109"/>
        <v>42409.442743055552</v>
      </c>
      <c r="M1195" s="4" t="b">
        <v>0</v>
      </c>
      <c r="N1195" s="4">
        <v>182</v>
      </c>
      <c r="O1195" s="4" t="b">
        <v>1</v>
      </c>
      <c r="P1195" s="4" t="s">
        <v>8265</v>
      </c>
      <c r="Q1195" s="9">
        <f t="shared" si="110"/>
        <v>1.0395714285714286</v>
      </c>
      <c r="R1195" s="10">
        <f t="shared" si="111"/>
        <v>119.95054945054945</v>
      </c>
      <c r="S1195" s="4" t="str">
        <f t="shared" si="112"/>
        <v>film &amp; video</v>
      </c>
      <c r="T1195" s="4" t="str">
        <f t="shared" si="113"/>
        <v>television</v>
      </c>
    </row>
    <row r="1196" spans="1:20" ht="42.75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7">
        <f t="shared" si="108"/>
        <v>42102.15484953703</v>
      </c>
      <c r="L1196" s="7">
        <f t="shared" si="109"/>
        <v>42072.15484953703</v>
      </c>
      <c r="M1196" s="4" t="b">
        <v>0</v>
      </c>
      <c r="N1196" s="4">
        <v>182</v>
      </c>
      <c r="O1196" s="4" t="b">
        <v>1</v>
      </c>
      <c r="P1196" s="4" t="s">
        <v>8265</v>
      </c>
      <c r="Q1196" s="9">
        <f t="shared" si="110"/>
        <v>3.2223999999999999</v>
      </c>
      <c r="R1196" s="10">
        <f t="shared" si="111"/>
        <v>221.31868131868131</v>
      </c>
      <c r="S1196" s="4" t="str">
        <f t="shared" si="112"/>
        <v>film &amp; video</v>
      </c>
      <c r="T1196" s="4" t="str">
        <f t="shared" si="113"/>
        <v>television</v>
      </c>
    </row>
    <row r="1197" spans="1:20" ht="57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7">
        <f t="shared" si="108"/>
        <v>42358.041666666664</v>
      </c>
      <c r="L1197" s="7">
        <f t="shared" si="109"/>
        <v>42298.014502314814</v>
      </c>
      <c r="M1197" s="4" t="b">
        <v>0</v>
      </c>
      <c r="N1197" s="4">
        <v>182</v>
      </c>
      <c r="O1197" s="4" t="b">
        <v>1</v>
      </c>
      <c r="P1197" s="4" t="s">
        <v>8265</v>
      </c>
      <c r="Q1197" s="9">
        <f t="shared" si="110"/>
        <v>1.35</v>
      </c>
      <c r="R1197" s="10">
        <f t="shared" si="111"/>
        <v>74.175824175824175</v>
      </c>
      <c r="S1197" s="4" t="str">
        <f t="shared" si="112"/>
        <v>film &amp; video</v>
      </c>
      <c r="T1197" s="4" t="str">
        <f t="shared" si="113"/>
        <v>television</v>
      </c>
    </row>
    <row r="1198" spans="1:20" ht="28.5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7">
        <f t="shared" si="108"/>
        <v>42356.485405092586</v>
      </c>
      <c r="L1198" s="7">
        <f t="shared" si="109"/>
        <v>42326.485405092586</v>
      </c>
      <c r="M1198" s="4" t="b">
        <v>0</v>
      </c>
      <c r="N1198" s="4">
        <v>182</v>
      </c>
      <c r="O1198" s="4" t="b">
        <v>1</v>
      </c>
      <c r="P1198" s="4" t="s">
        <v>8265</v>
      </c>
      <c r="Q1198" s="9">
        <f t="shared" si="110"/>
        <v>2.6991034482758622</v>
      </c>
      <c r="R1198" s="10">
        <f t="shared" si="111"/>
        <v>215.03846153846155</v>
      </c>
      <c r="S1198" s="4" t="str">
        <f t="shared" si="112"/>
        <v>film &amp; video</v>
      </c>
      <c r="T1198" s="4" t="str">
        <f t="shared" si="113"/>
        <v>television</v>
      </c>
    </row>
    <row r="1199" spans="1:20" ht="42.75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7">
        <f t="shared" si="108"/>
        <v>42533.915972222218</v>
      </c>
      <c r="L1199" s="7">
        <f t="shared" si="109"/>
        <v>42503.331412037034</v>
      </c>
      <c r="M1199" s="4" t="b">
        <v>0</v>
      </c>
      <c r="N1199" s="4">
        <v>182</v>
      </c>
      <c r="O1199" s="4" t="b">
        <v>1</v>
      </c>
      <c r="P1199" s="4" t="s">
        <v>8265</v>
      </c>
      <c r="Q1199" s="9">
        <f t="shared" si="110"/>
        <v>2.5329333333333333</v>
      </c>
      <c r="R1199" s="10">
        <f t="shared" si="111"/>
        <v>208.75824175824175</v>
      </c>
      <c r="S1199" s="4" t="str">
        <f t="shared" si="112"/>
        <v>film &amp; video</v>
      </c>
      <c r="T1199" s="4" t="str">
        <f t="shared" si="113"/>
        <v>television</v>
      </c>
    </row>
    <row r="1200" spans="1:20" ht="42.75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7">
        <f t="shared" si="108"/>
        <v>42368.791666666664</v>
      </c>
      <c r="L1200" s="7">
        <f t="shared" si="109"/>
        <v>42333.285717592589</v>
      </c>
      <c r="M1200" s="4" t="b">
        <v>0</v>
      </c>
      <c r="N1200" s="4">
        <v>182</v>
      </c>
      <c r="O1200" s="4" t="b">
        <v>1</v>
      </c>
      <c r="P1200" s="4" t="s">
        <v>8265</v>
      </c>
      <c r="Q1200" s="9">
        <f t="shared" si="110"/>
        <v>2.6059999999999999</v>
      </c>
      <c r="R1200" s="10">
        <f t="shared" si="111"/>
        <v>50.115384615384613</v>
      </c>
      <c r="S1200" s="4" t="str">
        <f t="shared" si="112"/>
        <v>film &amp; video</v>
      </c>
      <c r="T1200" s="4" t="str">
        <f t="shared" si="113"/>
        <v>television</v>
      </c>
    </row>
    <row r="1201" spans="1:20" ht="42.75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7">
        <f t="shared" si="108"/>
        <v>42193.437499999993</v>
      </c>
      <c r="L1201" s="7">
        <f t="shared" si="109"/>
        <v>42161.437499999993</v>
      </c>
      <c r="M1201" s="4" t="b">
        <v>0</v>
      </c>
      <c r="N1201" s="4">
        <v>182</v>
      </c>
      <c r="O1201" s="4" t="b">
        <v>1</v>
      </c>
      <c r="P1201" s="4" t="s">
        <v>8265</v>
      </c>
      <c r="Q1201" s="9">
        <f t="shared" si="110"/>
        <v>1.0131677953348381</v>
      </c>
      <c r="R1201" s="10">
        <f t="shared" si="111"/>
        <v>14.796703296703297</v>
      </c>
      <c r="S1201" s="4" t="str">
        <f t="shared" si="112"/>
        <v>film &amp; video</v>
      </c>
      <c r="T1201" s="4" t="str">
        <f t="shared" si="113"/>
        <v>television</v>
      </c>
    </row>
    <row r="1202" spans="1:20" ht="42.75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7">
        <f t="shared" si="108"/>
        <v>42110.144166666665</v>
      </c>
      <c r="L1202" s="7">
        <f t="shared" si="109"/>
        <v>42089.144166666665</v>
      </c>
      <c r="M1202" s="4" t="b">
        <v>0</v>
      </c>
      <c r="N1202" s="4">
        <v>182</v>
      </c>
      <c r="O1202" s="4" t="b">
        <v>1</v>
      </c>
      <c r="P1202" s="4" t="s">
        <v>8265</v>
      </c>
      <c r="Q1202" s="9">
        <f t="shared" si="110"/>
        <v>1.2560416666666667</v>
      </c>
      <c r="R1202" s="10">
        <f t="shared" si="111"/>
        <v>33.126373626373628</v>
      </c>
      <c r="S1202" s="4" t="str">
        <f t="shared" si="112"/>
        <v>film &amp; video</v>
      </c>
      <c r="T1202" s="4" t="str">
        <f t="shared" si="113"/>
        <v>television</v>
      </c>
    </row>
    <row r="1203" spans="1:20" ht="42.75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7">
        <f t="shared" si="108"/>
        <v>42566.273680555554</v>
      </c>
      <c r="L1203" s="7">
        <f t="shared" si="109"/>
        <v>42536.273680555554</v>
      </c>
      <c r="M1203" s="4" t="b">
        <v>0</v>
      </c>
      <c r="N1203" s="4">
        <v>182</v>
      </c>
      <c r="O1203" s="4" t="b">
        <v>1</v>
      </c>
      <c r="P1203" s="4" t="s">
        <v>8265</v>
      </c>
      <c r="Q1203" s="9">
        <f t="shared" si="110"/>
        <v>1.0243783333333334</v>
      </c>
      <c r="R1203" s="10">
        <f t="shared" si="111"/>
        <v>33.770714285714291</v>
      </c>
      <c r="S1203" s="4" t="str">
        <f t="shared" si="112"/>
        <v>film &amp; video</v>
      </c>
      <c r="T1203" s="4" t="str">
        <f t="shared" si="113"/>
        <v>television</v>
      </c>
    </row>
    <row r="1204" spans="1:20" ht="42.75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7">
        <f t="shared" si="108"/>
        <v>42181.95548611111</v>
      </c>
      <c r="L1204" s="7">
        <f t="shared" si="109"/>
        <v>42151.95548611111</v>
      </c>
      <c r="M1204" s="4" t="b">
        <v>0</v>
      </c>
      <c r="N1204" s="4">
        <v>182</v>
      </c>
      <c r="O1204" s="4" t="b">
        <v>1</v>
      </c>
      <c r="P1204" s="4" t="s">
        <v>8265</v>
      </c>
      <c r="Q1204" s="9">
        <f t="shared" si="110"/>
        <v>1.99244</v>
      </c>
      <c r="R1204" s="10">
        <f t="shared" si="111"/>
        <v>273.6868131868132</v>
      </c>
      <c r="S1204" s="4" t="str">
        <f t="shared" si="112"/>
        <v>film &amp; video</v>
      </c>
      <c r="T1204" s="4" t="str">
        <f t="shared" si="113"/>
        <v>television</v>
      </c>
    </row>
    <row r="1205" spans="1:20" ht="42.75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7">
        <f t="shared" si="108"/>
        <v>42155.2815625</v>
      </c>
      <c r="L1205" s="7">
        <f t="shared" si="109"/>
        <v>42125.2815625</v>
      </c>
      <c r="M1205" s="4" t="b">
        <v>0</v>
      </c>
      <c r="N1205" s="4">
        <v>182</v>
      </c>
      <c r="O1205" s="4" t="b">
        <v>1</v>
      </c>
      <c r="P1205" s="4" t="s">
        <v>8265</v>
      </c>
      <c r="Q1205" s="9">
        <f t="shared" si="110"/>
        <v>1.0245398773006136</v>
      </c>
      <c r="R1205" s="10">
        <f t="shared" si="111"/>
        <v>91.758241758241752</v>
      </c>
      <c r="S1205" s="4" t="str">
        <f t="shared" si="112"/>
        <v>film &amp; video</v>
      </c>
      <c r="T1205" s="4" t="str">
        <f t="shared" si="113"/>
        <v>television</v>
      </c>
    </row>
    <row r="1206" spans="1:20" ht="42.75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7">
        <f t="shared" si="108"/>
        <v>42341.874999999993</v>
      </c>
      <c r="L1206" s="7">
        <f t="shared" si="109"/>
        <v>42297.414733796293</v>
      </c>
      <c r="M1206" s="4" t="b">
        <v>0</v>
      </c>
      <c r="N1206" s="4">
        <v>182</v>
      </c>
      <c r="O1206" s="4" t="b">
        <v>1</v>
      </c>
      <c r="P1206" s="4" t="s">
        <v>8265</v>
      </c>
      <c r="Q1206" s="9">
        <f t="shared" si="110"/>
        <v>1.0294615384615384</v>
      </c>
      <c r="R1206" s="10">
        <f t="shared" si="111"/>
        <v>73.532967032967036</v>
      </c>
      <c r="S1206" s="4" t="str">
        <f t="shared" si="112"/>
        <v>film &amp; video</v>
      </c>
      <c r="T1206" s="4" t="str">
        <f t="shared" si="113"/>
        <v>television</v>
      </c>
    </row>
    <row r="1207" spans="1:20" ht="42.75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7">
        <f t="shared" si="108"/>
        <v>42168.173043981478</v>
      </c>
      <c r="L1207" s="7">
        <f t="shared" si="109"/>
        <v>42138.173043981478</v>
      </c>
      <c r="M1207" s="4" t="b">
        <v>0</v>
      </c>
      <c r="N1207" s="4">
        <v>182</v>
      </c>
      <c r="O1207" s="4" t="b">
        <v>1</v>
      </c>
      <c r="P1207" s="4" t="s">
        <v>8265</v>
      </c>
      <c r="Q1207" s="9">
        <f t="shared" si="110"/>
        <v>1.0086153846153847</v>
      </c>
      <c r="R1207" s="10">
        <f t="shared" si="111"/>
        <v>72.043956043956044</v>
      </c>
      <c r="S1207" s="4" t="str">
        <f t="shared" si="112"/>
        <v>film &amp; video</v>
      </c>
      <c r="T1207" s="4" t="str">
        <f t="shared" si="113"/>
        <v>television</v>
      </c>
    </row>
    <row r="1208" spans="1:20" ht="42.75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7">
        <f t="shared" si="108"/>
        <v>42805.228472222218</v>
      </c>
      <c r="L1208" s="7">
        <f t="shared" si="109"/>
        <v>42772.442743055552</v>
      </c>
      <c r="M1208" s="4" t="b">
        <v>0</v>
      </c>
      <c r="N1208" s="4">
        <v>182</v>
      </c>
      <c r="O1208" s="4" t="b">
        <v>1</v>
      </c>
      <c r="P1208" s="4" t="s">
        <v>8265</v>
      </c>
      <c r="Q1208" s="9">
        <f t="shared" si="110"/>
        <v>1.1499999999999999</v>
      </c>
      <c r="R1208" s="10">
        <f t="shared" si="111"/>
        <v>5.686813186813187</v>
      </c>
      <c r="S1208" s="4" t="str">
        <f t="shared" si="112"/>
        <v>film &amp; video</v>
      </c>
      <c r="T1208" s="4" t="str">
        <f t="shared" si="113"/>
        <v>television</v>
      </c>
    </row>
    <row r="1209" spans="1:20" ht="28.5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7">
        <f t="shared" si="108"/>
        <v>42460.083333333336</v>
      </c>
      <c r="L1209" s="7">
        <f t="shared" si="109"/>
        <v>42430.096909722219</v>
      </c>
      <c r="M1209" s="4" t="b">
        <v>0</v>
      </c>
      <c r="N1209" s="4">
        <v>182</v>
      </c>
      <c r="O1209" s="4" t="b">
        <v>1</v>
      </c>
      <c r="P1209" s="4" t="s">
        <v>8265</v>
      </c>
      <c r="Q1209" s="9">
        <f t="shared" si="110"/>
        <v>1.0416766467065868</v>
      </c>
      <c r="R1209" s="10">
        <f t="shared" si="111"/>
        <v>95.582417582417577</v>
      </c>
      <c r="S1209" s="4" t="str">
        <f t="shared" si="112"/>
        <v>film &amp; video</v>
      </c>
      <c r="T1209" s="4" t="str">
        <f t="shared" si="113"/>
        <v>television</v>
      </c>
    </row>
    <row r="1210" spans="1:20" ht="42.75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7">
        <f t="shared" si="108"/>
        <v>42453.334074074075</v>
      </c>
      <c r="L1210" s="7">
        <f t="shared" si="109"/>
        <v>42423.375740740739</v>
      </c>
      <c r="M1210" s="4" t="b">
        <v>0</v>
      </c>
      <c r="N1210" s="4">
        <v>182</v>
      </c>
      <c r="O1210" s="4" t="b">
        <v>1</v>
      </c>
      <c r="P1210" s="4" t="s">
        <v>8265</v>
      </c>
      <c r="Q1210" s="9">
        <f t="shared" si="110"/>
        <v>1.5529999999999999</v>
      </c>
      <c r="R1210" s="10">
        <f t="shared" si="111"/>
        <v>85.329670329670336</v>
      </c>
      <c r="S1210" s="4" t="str">
        <f t="shared" si="112"/>
        <v>film &amp; video</v>
      </c>
      <c r="T1210" s="4" t="str">
        <f t="shared" si="113"/>
        <v>television</v>
      </c>
    </row>
    <row r="1211" spans="1:20" ht="42.75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7">
        <f t="shared" si="108"/>
        <v>42791.512789351851</v>
      </c>
      <c r="L1211" s="7">
        <f t="shared" si="109"/>
        <v>42761.512789351851</v>
      </c>
      <c r="M1211" s="4" t="b">
        <v>0</v>
      </c>
      <c r="N1211" s="4">
        <v>182</v>
      </c>
      <c r="O1211" s="4" t="b">
        <v>1</v>
      </c>
      <c r="P1211" s="4" t="s">
        <v>8265</v>
      </c>
      <c r="Q1211" s="9">
        <f t="shared" si="110"/>
        <v>1.06</v>
      </c>
      <c r="R1211" s="10">
        <f t="shared" si="111"/>
        <v>34.945054945054942</v>
      </c>
      <c r="S1211" s="4" t="str">
        <f t="shared" si="112"/>
        <v>film &amp; video</v>
      </c>
      <c r="T1211" s="4" t="str">
        <f t="shared" si="113"/>
        <v>television</v>
      </c>
    </row>
    <row r="1212" spans="1:20" ht="28.5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7">
        <f t="shared" si="108"/>
        <v>42155.541666666664</v>
      </c>
      <c r="L1212" s="7">
        <f t="shared" si="109"/>
        <v>42132.608472222222</v>
      </c>
      <c r="M1212" s="4" t="b">
        <v>0</v>
      </c>
      <c r="N1212" s="4">
        <v>182</v>
      </c>
      <c r="O1212" s="4" t="b">
        <v>1</v>
      </c>
      <c r="P1212" s="4" t="s">
        <v>8265</v>
      </c>
      <c r="Q1212" s="9">
        <f t="shared" si="110"/>
        <v>2.5431499999999998</v>
      </c>
      <c r="R1212" s="10">
        <f t="shared" si="111"/>
        <v>279.46703296703299</v>
      </c>
      <c r="S1212" s="4" t="str">
        <f t="shared" si="112"/>
        <v>film &amp; video</v>
      </c>
      <c r="T1212" s="4" t="str">
        <f t="shared" si="113"/>
        <v>television</v>
      </c>
    </row>
    <row r="1213" spans="1:20" ht="42.75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7">
        <f t="shared" si="108"/>
        <v>42530.533113425925</v>
      </c>
      <c r="L1213" s="7">
        <f t="shared" si="109"/>
        <v>42515.533113425925</v>
      </c>
      <c r="M1213" s="4" t="b">
        <v>0</v>
      </c>
      <c r="N1213" s="4">
        <v>182</v>
      </c>
      <c r="O1213" s="4" t="b">
        <v>1</v>
      </c>
      <c r="P1213" s="4" t="s">
        <v>8265</v>
      </c>
      <c r="Q1213" s="9">
        <f t="shared" si="110"/>
        <v>1.0109999999999999</v>
      </c>
      <c r="R1213" s="10">
        <f t="shared" si="111"/>
        <v>5.5549450549450547</v>
      </c>
      <c r="S1213" s="4" t="str">
        <f t="shared" si="112"/>
        <v>film &amp; video</v>
      </c>
      <c r="T1213" s="4" t="str">
        <f t="shared" si="113"/>
        <v>television</v>
      </c>
    </row>
    <row r="1214" spans="1:20" ht="42.75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7">
        <f t="shared" si="108"/>
        <v>42334.708333333336</v>
      </c>
      <c r="L1214" s="7">
        <f t="shared" si="109"/>
        <v>42318.616840277777</v>
      </c>
      <c r="M1214" s="4" t="b">
        <v>0</v>
      </c>
      <c r="N1214" s="4">
        <v>182</v>
      </c>
      <c r="O1214" s="4" t="b">
        <v>1</v>
      </c>
      <c r="P1214" s="4" t="s">
        <v>8265</v>
      </c>
      <c r="Q1214" s="9">
        <f t="shared" si="110"/>
        <v>1.2904</v>
      </c>
      <c r="R1214" s="10">
        <f t="shared" si="111"/>
        <v>17.725274725274726</v>
      </c>
      <c r="S1214" s="4" t="str">
        <f t="shared" si="112"/>
        <v>film &amp; video</v>
      </c>
      <c r="T1214" s="4" t="str">
        <f t="shared" si="113"/>
        <v>television</v>
      </c>
    </row>
    <row r="1215" spans="1:20" ht="42.75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7">
        <f t="shared" si="108"/>
        <v>42766.422453703701</v>
      </c>
      <c r="L1215" s="7">
        <f t="shared" si="109"/>
        <v>42731.422453703701</v>
      </c>
      <c r="M1215" s="4" t="b">
        <v>0</v>
      </c>
      <c r="N1215" s="4">
        <v>182</v>
      </c>
      <c r="O1215" s="4" t="b">
        <v>1</v>
      </c>
      <c r="P1215" s="4" t="s">
        <v>8265</v>
      </c>
      <c r="Q1215" s="9">
        <f t="shared" si="110"/>
        <v>1.0223076923076924</v>
      </c>
      <c r="R1215" s="10">
        <f t="shared" si="111"/>
        <v>36.510989010989015</v>
      </c>
      <c r="S1215" s="4" t="str">
        <f t="shared" si="112"/>
        <v>film &amp; video</v>
      </c>
      <c r="T1215" s="4" t="str">
        <f t="shared" si="113"/>
        <v>television</v>
      </c>
    </row>
    <row r="1216" spans="1:20" ht="42.75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7">
        <f t="shared" si="108"/>
        <v>42164.507002314807</v>
      </c>
      <c r="L1216" s="7">
        <f t="shared" si="109"/>
        <v>42104.507002314807</v>
      </c>
      <c r="M1216" s="4" t="b">
        <v>0</v>
      </c>
      <c r="N1216" s="4">
        <v>182</v>
      </c>
      <c r="O1216" s="4" t="b">
        <v>1</v>
      </c>
      <c r="P1216" s="4" t="s">
        <v>8265</v>
      </c>
      <c r="Q1216" s="9">
        <f t="shared" si="110"/>
        <v>1.3180000000000001</v>
      </c>
      <c r="R1216" s="10">
        <f t="shared" si="111"/>
        <v>14.483516483516484</v>
      </c>
      <c r="S1216" s="4" t="str">
        <f t="shared" si="112"/>
        <v>film &amp; video</v>
      </c>
      <c r="T1216" s="4" t="str">
        <f t="shared" si="113"/>
        <v>television</v>
      </c>
    </row>
    <row r="1217" spans="1:20" ht="42.75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7">
        <f t="shared" si="108"/>
        <v>41789.589768518512</v>
      </c>
      <c r="L1217" s="7">
        <f t="shared" si="109"/>
        <v>41759.589768518512</v>
      </c>
      <c r="M1217" s="4" t="b">
        <v>0</v>
      </c>
      <c r="N1217" s="4">
        <v>182</v>
      </c>
      <c r="O1217" s="4" t="b">
        <v>1</v>
      </c>
      <c r="P1217" s="4" t="s">
        <v>8265</v>
      </c>
      <c r="Q1217" s="9">
        <f t="shared" si="110"/>
        <v>7.8608020000000005</v>
      </c>
      <c r="R1217" s="10">
        <f t="shared" si="111"/>
        <v>215.95609890109893</v>
      </c>
      <c r="S1217" s="4" t="str">
        <f t="shared" si="112"/>
        <v>film &amp; video</v>
      </c>
      <c r="T1217" s="4" t="str">
        <f t="shared" si="113"/>
        <v>television</v>
      </c>
    </row>
    <row r="1218" spans="1:20" ht="28.5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7">
        <f t="shared" si="108"/>
        <v>42279.627083333333</v>
      </c>
      <c r="L1218" s="7">
        <f t="shared" si="109"/>
        <v>42247.283067129632</v>
      </c>
      <c r="M1218" s="4" t="b">
        <v>0</v>
      </c>
      <c r="N1218" s="4">
        <v>182</v>
      </c>
      <c r="O1218" s="4" t="b">
        <v>1</v>
      </c>
      <c r="P1218" s="4" t="s">
        <v>8265</v>
      </c>
      <c r="Q1218" s="9">
        <f t="shared" si="110"/>
        <v>1.4570000000000001</v>
      </c>
      <c r="R1218" s="10">
        <f t="shared" si="111"/>
        <v>112.07692307692308</v>
      </c>
      <c r="S1218" s="4" t="str">
        <f t="shared" si="112"/>
        <v>film &amp; video</v>
      </c>
      <c r="T1218" s="4" t="str">
        <f t="shared" si="113"/>
        <v>television</v>
      </c>
    </row>
    <row r="1219" spans="1:20" ht="42.75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7">
        <f t="shared" ref="K1219:K1282" si="114">(I1219/86400)+25569+(-8/24)</f>
        <v>42565.4761574074</v>
      </c>
      <c r="L1219" s="7">
        <f t="shared" ref="L1219:L1282" si="115">(J1219/86400)+25569+(-8/24)</f>
        <v>42535.4761574074</v>
      </c>
      <c r="M1219" s="4" t="b">
        <v>0</v>
      </c>
      <c r="N1219" s="4">
        <v>182</v>
      </c>
      <c r="O1219" s="4" t="b">
        <v>1</v>
      </c>
      <c r="P1219" s="4" t="s">
        <v>8265</v>
      </c>
      <c r="Q1219" s="9">
        <f t="shared" ref="Q1219:Q1282" si="116">E1219/D1219</f>
        <v>1.026</v>
      </c>
      <c r="R1219" s="10">
        <f t="shared" ref="R1219:R1282" si="117">IFERROR(E1219/N1219, "Zero Backers")</f>
        <v>149.3901098901099</v>
      </c>
      <c r="S1219" s="4" t="str">
        <f t="shared" ref="S1219:S1282" si="118">LEFT(P1219,FIND("/",P1219)-1)</f>
        <v>film &amp; video</v>
      </c>
      <c r="T1219" s="4" t="str">
        <f t="shared" ref="T1219:T1282" si="119">RIGHT(P1219,LEN(P1219)-FIND("/",P1219))</f>
        <v>television</v>
      </c>
    </row>
    <row r="1220" spans="1:20" ht="42.75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7">
        <f t="shared" si="114"/>
        <v>42308.791666666664</v>
      </c>
      <c r="L1220" s="7">
        <f t="shared" si="115"/>
        <v>42278.328703703701</v>
      </c>
      <c r="M1220" s="4" t="b">
        <v>0</v>
      </c>
      <c r="N1220" s="4">
        <v>182</v>
      </c>
      <c r="O1220" s="4" t="b">
        <v>1</v>
      </c>
      <c r="P1220" s="4" t="s">
        <v>8265</v>
      </c>
      <c r="Q1220" s="9">
        <f t="shared" si="116"/>
        <v>1.7227777777777777</v>
      </c>
      <c r="R1220" s="10">
        <f t="shared" si="117"/>
        <v>85.192307692307693</v>
      </c>
      <c r="S1220" s="4" t="str">
        <f t="shared" si="118"/>
        <v>film &amp; video</v>
      </c>
      <c r="T1220" s="4" t="str">
        <f t="shared" si="119"/>
        <v>television</v>
      </c>
    </row>
    <row r="1221" spans="1:20" ht="28.5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7">
        <f t="shared" si="114"/>
        <v>42663.128622685188</v>
      </c>
      <c r="L1221" s="7">
        <f t="shared" si="115"/>
        <v>42633.128622685188</v>
      </c>
      <c r="M1221" s="4" t="b">
        <v>0</v>
      </c>
      <c r="N1221" s="4">
        <v>182</v>
      </c>
      <c r="O1221" s="4" t="b">
        <v>1</v>
      </c>
      <c r="P1221" s="4" t="s">
        <v>8265</v>
      </c>
      <c r="Q1221" s="9">
        <f t="shared" si="116"/>
        <v>1.5916819571865444</v>
      </c>
      <c r="R1221" s="10">
        <f t="shared" si="117"/>
        <v>142.98901098901098</v>
      </c>
      <c r="S1221" s="4" t="str">
        <f t="shared" si="118"/>
        <v>film &amp; video</v>
      </c>
      <c r="T1221" s="4" t="str">
        <f t="shared" si="119"/>
        <v>television</v>
      </c>
    </row>
    <row r="1222" spans="1:20" ht="42.75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7">
        <f t="shared" si="114"/>
        <v>42241.295277777775</v>
      </c>
      <c r="L1222" s="7">
        <f t="shared" si="115"/>
        <v>42211.295277777775</v>
      </c>
      <c r="M1222" s="4" t="b">
        <v>0</v>
      </c>
      <c r="N1222" s="4">
        <v>182</v>
      </c>
      <c r="O1222" s="4" t="b">
        <v>1</v>
      </c>
      <c r="P1222" s="4" t="s">
        <v>8265</v>
      </c>
      <c r="Q1222" s="9">
        <f t="shared" si="116"/>
        <v>1.0376666666666667</v>
      </c>
      <c r="R1222" s="10">
        <f t="shared" si="117"/>
        <v>85.521978021978029</v>
      </c>
      <c r="S1222" s="4" t="str">
        <f t="shared" si="118"/>
        <v>film &amp; video</v>
      </c>
      <c r="T1222" s="4" t="str">
        <f t="shared" si="119"/>
        <v>television</v>
      </c>
    </row>
    <row r="1223" spans="1:20" ht="42.75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7">
        <f t="shared" si="114"/>
        <v>42707.666666666664</v>
      </c>
      <c r="L1223" s="7">
        <f t="shared" si="115"/>
        <v>42680.142222222225</v>
      </c>
      <c r="M1223" s="4" t="b">
        <v>0</v>
      </c>
      <c r="N1223" s="4">
        <v>182</v>
      </c>
      <c r="O1223" s="4" t="b">
        <v>1</v>
      </c>
      <c r="P1223" s="4" t="s">
        <v>8265</v>
      </c>
      <c r="Q1223" s="9">
        <f t="shared" si="116"/>
        <v>1.1140954545454547</v>
      </c>
      <c r="R1223" s="10">
        <f t="shared" si="117"/>
        <v>13.467087912087914</v>
      </c>
      <c r="S1223" s="4" t="str">
        <f t="shared" si="118"/>
        <v>film &amp; video</v>
      </c>
      <c r="T1223" s="4" t="str">
        <f t="shared" si="119"/>
        <v>television</v>
      </c>
    </row>
    <row r="1224" spans="1:20" ht="28.5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7">
        <f t="shared" si="114"/>
        <v>42460.833333333336</v>
      </c>
      <c r="L1224" s="7">
        <f t="shared" si="115"/>
        <v>42430.387118055551</v>
      </c>
      <c r="M1224" s="4" t="b">
        <v>0</v>
      </c>
      <c r="N1224" s="4">
        <v>182</v>
      </c>
      <c r="O1224" s="4" t="b">
        <v>1</v>
      </c>
      <c r="P1224" s="4" t="s">
        <v>8265</v>
      </c>
      <c r="Q1224" s="9">
        <f t="shared" si="116"/>
        <v>2.80375</v>
      </c>
      <c r="R1224" s="10">
        <f t="shared" si="117"/>
        <v>61.620879120879124</v>
      </c>
      <c r="S1224" s="4" t="str">
        <f t="shared" si="118"/>
        <v>film &amp; video</v>
      </c>
      <c r="T1224" s="4" t="str">
        <f t="shared" si="119"/>
        <v>television</v>
      </c>
    </row>
    <row r="1225" spans="1:20" ht="28.5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7">
        <f t="shared" si="114"/>
        <v>42683.885520833333</v>
      </c>
      <c r="L1225" s="7">
        <f t="shared" si="115"/>
        <v>42653.843854166662</v>
      </c>
      <c r="M1225" s="4" t="b">
        <v>0</v>
      </c>
      <c r="N1225" s="4">
        <v>182</v>
      </c>
      <c r="O1225" s="4" t="b">
        <v>1</v>
      </c>
      <c r="P1225" s="4" t="s">
        <v>8265</v>
      </c>
      <c r="Q1225" s="9">
        <f t="shared" si="116"/>
        <v>1.1210606060606061</v>
      </c>
      <c r="R1225" s="10">
        <f t="shared" si="117"/>
        <v>121.96153846153847</v>
      </c>
      <c r="S1225" s="4" t="str">
        <f t="shared" si="118"/>
        <v>film &amp; video</v>
      </c>
      <c r="T1225" s="4" t="str">
        <f t="shared" si="119"/>
        <v>television</v>
      </c>
    </row>
    <row r="1226" spans="1:20" ht="28.5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7">
        <f t="shared" si="114"/>
        <v>41796.216458333329</v>
      </c>
      <c r="L1226" s="7">
        <f t="shared" si="115"/>
        <v>41736.216458333329</v>
      </c>
      <c r="M1226" s="4" t="b">
        <v>0</v>
      </c>
      <c r="N1226" s="4">
        <v>182</v>
      </c>
      <c r="O1226" s="4" t="b">
        <v>1</v>
      </c>
      <c r="P1226" s="4" t="s">
        <v>8265</v>
      </c>
      <c r="Q1226" s="9">
        <f t="shared" si="116"/>
        <v>7.0666666666666669E-2</v>
      </c>
      <c r="R1226" s="10">
        <f t="shared" si="117"/>
        <v>5.8241758241758239</v>
      </c>
      <c r="S1226" s="4" t="str">
        <f t="shared" si="118"/>
        <v>film &amp; video</v>
      </c>
      <c r="T1226" s="4" t="str">
        <f t="shared" si="119"/>
        <v>television</v>
      </c>
    </row>
    <row r="1227" spans="1:20" ht="42.75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7">
        <f t="shared" si="114"/>
        <v>41569.572662037033</v>
      </c>
      <c r="L1227" s="7">
        <f t="shared" si="115"/>
        <v>41509.572662037033</v>
      </c>
      <c r="M1227" s="4" t="b">
        <v>0</v>
      </c>
      <c r="N1227" s="4">
        <v>182</v>
      </c>
      <c r="O1227" s="4" t="b">
        <v>1</v>
      </c>
      <c r="P1227" s="4" t="s">
        <v>8265</v>
      </c>
      <c r="Q1227" s="9">
        <f t="shared" si="116"/>
        <v>4.3999999999999997E-2</v>
      </c>
      <c r="R1227" s="10">
        <f t="shared" si="117"/>
        <v>0.72527472527472525</v>
      </c>
      <c r="S1227" s="4" t="str">
        <f t="shared" si="118"/>
        <v>film &amp; video</v>
      </c>
      <c r="T1227" s="4" t="str">
        <f t="shared" si="119"/>
        <v>television</v>
      </c>
    </row>
    <row r="1228" spans="1:20" ht="42.75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7">
        <f t="shared" si="114"/>
        <v>41749.708333333328</v>
      </c>
      <c r="L1228" s="7">
        <f t="shared" si="115"/>
        <v>41715.541446759256</v>
      </c>
      <c r="M1228" s="4" t="b">
        <v>0</v>
      </c>
      <c r="N1228" s="4">
        <v>182</v>
      </c>
      <c r="O1228" s="4" t="b">
        <v>1</v>
      </c>
      <c r="P1228" s="4" t="s">
        <v>8265</v>
      </c>
      <c r="Q1228" s="9">
        <f t="shared" si="116"/>
        <v>3.8739999999999997E-2</v>
      </c>
      <c r="R1228" s="10">
        <f t="shared" si="117"/>
        <v>10.642857142857142</v>
      </c>
      <c r="S1228" s="4" t="str">
        <f t="shared" si="118"/>
        <v>film &amp; video</v>
      </c>
      <c r="T1228" s="4" t="str">
        <f t="shared" si="119"/>
        <v>television</v>
      </c>
    </row>
    <row r="1229" spans="1:20" ht="42.75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7">
        <f t="shared" si="114"/>
        <v>41857.958333333328</v>
      </c>
      <c r="L1229" s="7">
        <f t="shared" si="115"/>
        <v>41827.585833333331</v>
      </c>
      <c r="M1229" s="4" t="b">
        <v>0</v>
      </c>
      <c r="N1229" s="4">
        <v>182</v>
      </c>
      <c r="O1229" s="4" t="b">
        <v>1</v>
      </c>
      <c r="P1229" s="4" t="s">
        <v>8265</v>
      </c>
      <c r="Q1229" s="9">
        <f t="shared" si="116"/>
        <v>0</v>
      </c>
      <c r="R1229" s="10">
        <f t="shared" si="117"/>
        <v>0</v>
      </c>
      <c r="S1229" s="4" t="str">
        <f t="shared" si="118"/>
        <v>film &amp; video</v>
      </c>
      <c r="T1229" s="4" t="str">
        <f t="shared" si="119"/>
        <v>television</v>
      </c>
    </row>
    <row r="1230" spans="1:20" ht="42.75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7">
        <f t="shared" si="114"/>
        <v>40814.395925925921</v>
      </c>
      <c r="L1230" s="7">
        <f t="shared" si="115"/>
        <v>40754.395925925921</v>
      </c>
      <c r="M1230" s="4" t="b">
        <v>0</v>
      </c>
      <c r="N1230" s="4">
        <v>182</v>
      </c>
      <c r="O1230" s="4" t="b">
        <v>1</v>
      </c>
      <c r="P1230" s="4" t="s">
        <v>8265</v>
      </c>
      <c r="Q1230" s="9">
        <f t="shared" si="116"/>
        <v>0.29299999999999998</v>
      </c>
      <c r="R1230" s="10">
        <f t="shared" si="117"/>
        <v>8.0494505494505493</v>
      </c>
      <c r="S1230" s="4" t="str">
        <f t="shared" si="118"/>
        <v>film &amp; video</v>
      </c>
      <c r="T1230" s="4" t="str">
        <f t="shared" si="119"/>
        <v>television</v>
      </c>
    </row>
    <row r="1231" spans="1:20" ht="42.75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7">
        <f t="shared" si="114"/>
        <v>41015.333333333328</v>
      </c>
      <c r="L1231" s="7">
        <f t="shared" si="115"/>
        <v>40985.126469907402</v>
      </c>
      <c r="M1231" s="4" t="b">
        <v>0</v>
      </c>
      <c r="N1231" s="4">
        <v>182</v>
      </c>
      <c r="O1231" s="4" t="b">
        <v>1</v>
      </c>
      <c r="P1231" s="4" t="s">
        <v>8265</v>
      </c>
      <c r="Q1231" s="9">
        <f t="shared" si="116"/>
        <v>9.0909090909090905E-3</v>
      </c>
      <c r="R1231" s="10">
        <f t="shared" si="117"/>
        <v>0.13736263736263737</v>
      </c>
      <c r="S1231" s="4" t="str">
        <f t="shared" si="118"/>
        <v>film &amp; video</v>
      </c>
      <c r="T1231" s="4" t="str">
        <f t="shared" si="119"/>
        <v>television</v>
      </c>
    </row>
    <row r="1232" spans="1:20" ht="42.75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7">
        <f t="shared" si="114"/>
        <v>40598.639236111107</v>
      </c>
      <c r="L1232" s="7">
        <f t="shared" si="115"/>
        <v>40568.639236111107</v>
      </c>
      <c r="M1232" s="4" t="b">
        <v>0</v>
      </c>
      <c r="N1232" s="4">
        <v>182</v>
      </c>
      <c r="O1232" s="4" t="b">
        <v>1</v>
      </c>
      <c r="P1232" s="4" t="s">
        <v>8265</v>
      </c>
      <c r="Q1232" s="9">
        <f t="shared" si="116"/>
        <v>0</v>
      </c>
      <c r="R1232" s="10">
        <f t="shared" si="117"/>
        <v>0</v>
      </c>
      <c r="S1232" s="4" t="str">
        <f t="shared" si="118"/>
        <v>film &amp; video</v>
      </c>
      <c r="T1232" s="4" t="str">
        <f t="shared" si="119"/>
        <v>television</v>
      </c>
    </row>
    <row r="1233" spans="1:20" ht="42.75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7">
        <f t="shared" si="114"/>
        <v>42243.708333333336</v>
      </c>
      <c r="L1233" s="7">
        <f t="shared" si="115"/>
        <v>42193.608425925922</v>
      </c>
      <c r="M1233" s="4" t="b">
        <v>0</v>
      </c>
      <c r="N1233" s="4">
        <v>182</v>
      </c>
      <c r="O1233" s="4" t="b">
        <v>1</v>
      </c>
      <c r="P1233" s="4" t="s">
        <v>8265</v>
      </c>
      <c r="Q1233" s="9">
        <f t="shared" si="116"/>
        <v>0</v>
      </c>
      <c r="R1233" s="10">
        <f t="shared" si="117"/>
        <v>0</v>
      </c>
      <c r="S1233" s="4" t="str">
        <f t="shared" si="118"/>
        <v>film &amp; video</v>
      </c>
      <c r="T1233" s="4" t="str">
        <f t="shared" si="119"/>
        <v>television</v>
      </c>
    </row>
    <row r="1234" spans="1:20" ht="42.75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7">
        <f t="shared" si="114"/>
        <v>41553.514699074069</v>
      </c>
      <c r="L1234" s="7">
        <f t="shared" si="115"/>
        <v>41506.514699074069</v>
      </c>
      <c r="M1234" s="4" t="b">
        <v>0</v>
      </c>
      <c r="N1234" s="4">
        <v>182</v>
      </c>
      <c r="O1234" s="4" t="b">
        <v>1</v>
      </c>
      <c r="P1234" s="4" t="s">
        <v>8265</v>
      </c>
      <c r="Q1234" s="9">
        <f t="shared" si="116"/>
        <v>8.0000000000000002E-3</v>
      </c>
      <c r="R1234" s="10">
        <f t="shared" si="117"/>
        <v>0.21978021978021978</v>
      </c>
      <c r="S1234" s="4" t="str">
        <f t="shared" si="118"/>
        <v>film &amp; video</v>
      </c>
      <c r="T1234" s="4" t="str">
        <f t="shared" si="119"/>
        <v>television</v>
      </c>
    </row>
    <row r="1235" spans="1:20" ht="42.75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7">
        <f t="shared" si="114"/>
        <v>40960.615439814814</v>
      </c>
      <c r="L1235" s="7">
        <f t="shared" si="115"/>
        <v>40939.615439814814</v>
      </c>
      <c r="M1235" s="4" t="b">
        <v>0</v>
      </c>
      <c r="N1235" s="4">
        <v>182</v>
      </c>
      <c r="O1235" s="4" t="b">
        <v>1</v>
      </c>
      <c r="P1235" s="4" t="s">
        <v>8265</v>
      </c>
      <c r="Q1235" s="9">
        <f t="shared" si="116"/>
        <v>0.11600000000000001</v>
      </c>
      <c r="R1235" s="10">
        <f t="shared" si="117"/>
        <v>0.63736263736263732</v>
      </c>
      <c r="S1235" s="4" t="str">
        <f t="shared" si="118"/>
        <v>film &amp; video</v>
      </c>
      <c r="T1235" s="4" t="str">
        <f t="shared" si="119"/>
        <v>television</v>
      </c>
    </row>
    <row r="1236" spans="1:20" ht="42.75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7">
        <f t="shared" si="114"/>
        <v>42037.455347222225</v>
      </c>
      <c r="L1236" s="7">
        <f t="shared" si="115"/>
        <v>42007.455347222225</v>
      </c>
      <c r="M1236" s="4" t="b">
        <v>0</v>
      </c>
      <c r="N1236" s="4">
        <v>182</v>
      </c>
      <c r="O1236" s="4" t="b">
        <v>1</v>
      </c>
      <c r="P1236" s="4" t="s">
        <v>8265</v>
      </c>
      <c r="Q1236" s="9">
        <f t="shared" si="116"/>
        <v>0</v>
      </c>
      <c r="R1236" s="10">
        <f t="shared" si="117"/>
        <v>0</v>
      </c>
      <c r="S1236" s="4" t="str">
        <f t="shared" si="118"/>
        <v>film &amp; video</v>
      </c>
      <c r="T1236" s="4" t="str">
        <f t="shared" si="119"/>
        <v>television</v>
      </c>
    </row>
    <row r="1237" spans="1:20" ht="42.75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7">
        <f t="shared" si="114"/>
        <v>41622.802071759259</v>
      </c>
      <c r="L1237" s="7">
        <f t="shared" si="115"/>
        <v>41582.802071759259</v>
      </c>
      <c r="M1237" s="4" t="b">
        <v>0</v>
      </c>
      <c r="N1237" s="4">
        <v>182</v>
      </c>
      <c r="O1237" s="4" t="b">
        <v>1</v>
      </c>
      <c r="P1237" s="4" t="s">
        <v>8265</v>
      </c>
      <c r="Q1237" s="9">
        <f t="shared" si="116"/>
        <v>2.787363950092912E-2</v>
      </c>
      <c r="R1237" s="10">
        <f t="shared" si="117"/>
        <v>1.1538461538461537</v>
      </c>
      <c r="S1237" s="4" t="str">
        <f t="shared" si="118"/>
        <v>film &amp; video</v>
      </c>
      <c r="T1237" s="4" t="str">
        <f t="shared" si="119"/>
        <v>television</v>
      </c>
    </row>
    <row r="1238" spans="1:20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7">
        <f t="shared" si="114"/>
        <v>41118.333333333328</v>
      </c>
      <c r="L1238" s="7">
        <f t="shared" si="115"/>
        <v>41110.34680555555</v>
      </c>
      <c r="M1238" s="4" t="b">
        <v>0</v>
      </c>
      <c r="N1238" s="4">
        <v>182</v>
      </c>
      <c r="O1238" s="4" t="b">
        <v>1</v>
      </c>
      <c r="P1238" s="4" t="s">
        <v>8265</v>
      </c>
      <c r="Q1238" s="9">
        <f t="shared" si="116"/>
        <v>0</v>
      </c>
      <c r="R1238" s="10">
        <f t="shared" si="117"/>
        <v>0</v>
      </c>
      <c r="S1238" s="4" t="str">
        <f t="shared" si="118"/>
        <v>film &amp; video</v>
      </c>
      <c r="T1238" s="4" t="str">
        <f t="shared" si="119"/>
        <v>television</v>
      </c>
    </row>
    <row r="1239" spans="1:20" ht="42.75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7">
        <f t="shared" si="114"/>
        <v>41144.949826388889</v>
      </c>
      <c r="L1239" s="7">
        <f t="shared" si="115"/>
        <v>41124.949826388889</v>
      </c>
      <c r="M1239" s="4" t="b">
        <v>0</v>
      </c>
      <c r="N1239" s="4">
        <v>182</v>
      </c>
      <c r="O1239" s="4" t="b">
        <v>1</v>
      </c>
      <c r="P1239" s="4" t="s">
        <v>8265</v>
      </c>
      <c r="Q1239" s="9">
        <f t="shared" si="116"/>
        <v>0</v>
      </c>
      <c r="R1239" s="10">
        <f t="shared" si="117"/>
        <v>0</v>
      </c>
      <c r="S1239" s="4" t="str">
        <f t="shared" si="118"/>
        <v>film &amp; video</v>
      </c>
      <c r="T1239" s="4" t="str">
        <f t="shared" si="119"/>
        <v>television</v>
      </c>
    </row>
    <row r="1240" spans="1:20" ht="57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7">
        <f t="shared" si="114"/>
        <v>40761.277037037034</v>
      </c>
      <c r="L1240" s="7">
        <f t="shared" si="115"/>
        <v>40731.277037037034</v>
      </c>
      <c r="M1240" s="4" t="b">
        <v>0</v>
      </c>
      <c r="N1240" s="4">
        <v>182</v>
      </c>
      <c r="O1240" s="4" t="b">
        <v>1</v>
      </c>
      <c r="P1240" s="4" t="s">
        <v>8265</v>
      </c>
      <c r="Q1240" s="9">
        <f t="shared" si="116"/>
        <v>0.17799999999999999</v>
      </c>
      <c r="R1240" s="10">
        <f t="shared" si="117"/>
        <v>0.97802197802197799</v>
      </c>
      <c r="S1240" s="4" t="str">
        <f t="shared" si="118"/>
        <v>film &amp; video</v>
      </c>
      <c r="T1240" s="4" t="str">
        <f t="shared" si="119"/>
        <v>television</v>
      </c>
    </row>
    <row r="1241" spans="1:20" ht="28.5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7">
        <f t="shared" si="114"/>
        <v>40913.629247685181</v>
      </c>
      <c r="L1241" s="7">
        <f t="shared" si="115"/>
        <v>40883.629247685181</v>
      </c>
      <c r="M1241" s="4" t="b">
        <v>0</v>
      </c>
      <c r="N1241" s="4">
        <v>182</v>
      </c>
      <c r="O1241" s="4" t="b">
        <v>1</v>
      </c>
      <c r="P1241" s="4" t="s">
        <v>8265</v>
      </c>
      <c r="Q1241" s="9">
        <f t="shared" si="116"/>
        <v>0</v>
      </c>
      <c r="R1241" s="10">
        <f t="shared" si="117"/>
        <v>0</v>
      </c>
      <c r="S1241" s="4" t="str">
        <f t="shared" si="118"/>
        <v>film &amp; video</v>
      </c>
      <c r="T1241" s="4" t="str">
        <f t="shared" si="119"/>
        <v>television</v>
      </c>
    </row>
    <row r="1242" spans="1:20" ht="28.5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7">
        <f t="shared" si="114"/>
        <v>41467.57708333333</v>
      </c>
      <c r="L1242" s="7">
        <f t="shared" si="115"/>
        <v>41408.706678240742</v>
      </c>
      <c r="M1242" s="4" t="b">
        <v>0</v>
      </c>
      <c r="N1242" s="4">
        <v>182</v>
      </c>
      <c r="O1242" s="4" t="b">
        <v>1</v>
      </c>
      <c r="P1242" s="4" t="s">
        <v>8265</v>
      </c>
      <c r="Q1242" s="9">
        <f t="shared" si="116"/>
        <v>3.0124999999999999E-2</v>
      </c>
      <c r="R1242" s="10">
        <f t="shared" si="117"/>
        <v>1.3241758241758241</v>
      </c>
      <c r="S1242" s="4" t="str">
        <f t="shared" si="118"/>
        <v>film &amp; video</v>
      </c>
      <c r="T1242" s="4" t="str">
        <f t="shared" si="119"/>
        <v>television</v>
      </c>
    </row>
    <row r="1243" spans="1:20" ht="42.75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7">
        <f t="shared" si="114"/>
        <v>41945.915972222218</v>
      </c>
      <c r="L1243" s="7">
        <f t="shared" si="115"/>
        <v>41923.504398148143</v>
      </c>
      <c r="M1243" s="4" t="b">
        <v>0</v>
      </c>
      <c r="N1243" s="4">
        <v>182</v>
      </c>
      <c r="O1243" s="4" t="b">
        <v>1</v>
      </c>
      <c r="P1243" s="4" t="s">
        <v>8265</v>
      </c>
      <c r="Q1243" s="9">
        <f t="shared" si="116"/>
        <v>0.50739999999999996</v>
      </c>
      <c r="R1243" s="10">
        <f t="shared" si="117"/>
        <v>13.93956043956044</v>
      </c>
      <c r="S1243" s="4" t="str">
        <f t="shared" si="118"/>
        <v>film &amp; video</v>
      </c>
      <c r="T1243" s="4" t="str">
        <f t="shared" si="119"/>
        <v>television</v>
      </c>
    </row>
    <row r="1244" spans="1:20" ht="42.75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7">
        <f t="shared" si="114"/>
        <v>40797.220833333333</v>
      </c>
      <c r="L1244" s="7">
        <f t="shared" si="115"/>
        <v>40781.832199074073</v>
      </c>
      <c r="M1244" s="4" t="b">
        <v>0</v>
      </c>
      <c r="N1244" s="4">
        <v>182</v>
      </c>
      <c r="O1244" s="4" t="b">
        <v>1</v>
      </c>
      <c r="P1244" s="4" t="s">
        <v>8265</v>
      </c>
      <c r="Q1244" s="9">
        <f t="shared" si="116"/>
        <v>5.4884742041712408E-3</v>
      </c>
      <c r="R1244" s="10">
        <f t="shared" si="117"/>
        <v>2.7472527472527472E-2</v>
      </c>
      <c r="S1244" s="4" t="str">
        <f t="shared" si="118"/>
        <v>film &amp; video</v>
      </c>
      <c r="T1244" s="4" t="str">
        <f t="shared" si="119"/>
        <v>television</v>
      </c>
    </row>
    <row r="1245" spans="1:20" ht="42.75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7">
        <f t="shared" si="114"/>
        <v>40732.541666666664</v>
      </c>
      <c r="L1245" s="7">
        <f t="shared" si="115"/>
        <v>40671.545960648145</v>
      </c>
      <c r="M1245" s="4" t="b">
        <v>0</v>
      </c>
      <c r="N1245" s="4">
        <v>182</v>
      </c>
      <c r="O1245" s="4" t="b">
        <v>1</v>
      </c>
      <c r="P1245" s="4" t="s">
        <v>8265</v>
      </c>
      <c r="Q1245" s="9">
        <f t="shared" si="116"/>
        <v>0.14091666666666666</v>
      </c>
      <c r="R1245" s="10">
        <f t="shared" si="117"/>
        <v>9.291208791208792</v>
      </c>
      <c r="S1245" s="4" t="str">
        <f t="shared" si="118"/>
        <v>film &amp; video</v>
      </c>
      <c r="T1245" s="4" t="str">
        <f t="shared" si="119"/>
        <v>television</v>
      </c>
    </row>
    <row r="1246" spans="1:20" ht="42.75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7">
        <f t="shared" si="114"/>
        <v>41386.541666666664</v>
      </c>
      <c r="L1246" s="7">
        <f t="shared" si="115"/>
        <v>41355.492164351854</v>
      </c>
      <c r="M1246" s="4" t="b">
        <v>0</v>
      </c>
      <c r="N1246" s="4">
        <v>182</v>
      </c>
      <c r="O1246" s="4" t="b">
        <v>1</v>
      </c>
      <c r="P1246" s="4" t="s">
        <v>8265</v>
      </c>
      <c r="Q1246" s="9">
        <f t="shared" si="116"/>
        <v>1.038</v>
      </c>
      <c r="R1246" s="10">
        <f t="shared" si="117"/>
        <v>11.406593406593407</v>
      </c>
      <c r="S1246" s="4" t="str">
        <f t="shared" si="118"/>
        <v>film &amp; video</v>
      </c>
      <c r="T1246" s="4" t="str">
        <f t="shared" si="119"/>
        <v>television</v>
      </c>
    </row>
    <row r="1247" spans="1:20" ht="42.75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7">
        <f t="shared" si="114"/>
        <v>41804.266597222224</v>
      </c>
      <c r="L1247" s="7">
        <f t="shared" si="115"/>
        <v>41774.266597222224</v>
      </c>
      <c r="M1247" s="4" t="b">
        <v>0</v>
      </c>
      <c r="N1247" s="4">
        <v>182</v>
      </c>
      <c r="O1247" s="4" t="b">
        <v>1</v>
      </c>
      <c r="P1247" s="4" t="s">
        <v>8265</v>
      </c>
      <c r="Q1247" s="9">
        <f t="shared" si="116"/>
        <v>1.2024999999999999</v>
      </c>
      <c r="R1247" s="10">
        <f t="shared" si="117"/>
        <v>13.214285714285714</v>
      </c>
      <c r="S1247" s="4" t="str">
        <f t="shared" si="118"/>
        <v>film &amp; video</v>
      </c>
      <c r="T1247" s="4" t="str">
        <f t="shared" si="119"/>
        <v>television</v>
      </c>
    </row>
    <row r="1248" spans="1:20" ht="42.75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7">
        <f t="shared" si="114"/>
        <v>40882.751724537033</v>
      </c>
      <c r="L1248" s="7">
        <f t="shared" si="115"/>
        <v>40837.710057870368</v>
      </c>
      <c r="M1248" s="4" t="b">
        <v>0</v>
      </c>
      <c r="N1248" s="4">
        <v>182</v>
      </c>
      <c r="O1248" s="4" t="b">
        <v>1</v>
      </c>
      <c r="P1248" s="4" t="s">
        <v>8265</v>
      </c>
      <c r="Q1248" s="9">
        <f t="shared" si="116"/>
        <v>1.17</v>
      </c>
      <c r="R1248" s="10">
        <f t="shared" si="117"/>
        <v>12.857142857142858</v>
      </c>
      <c r="S1248" s="4" t="str">
        <f t="shared" si="118"/>
        <v>film &amp; video</v>
      </c>
      <c r="T1248" s="4" t="str">
        <f t="shared" si="119"/>
        <v>television</v>
      </c>
    </row>
    <row r="1249" spans="1:20" ht="28.5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7">
        <f t="shared" si="114"/>
        <v>41399.958969907406</v>
      </c>
      <c r="L1249" s="7">
        <f t="shared" si="115"/>
        <v>41369.958969907406</v>
      </c>
      <c r="M1249" s="4" t="b">
        <v>0</v>
      </c>
      <c r="N1249" s="4">
        <v>182</v>
      </c>
      <c r="O1249" s="4" t="b">
        <v>1</v>
      </c>
      <c r="P1249" s="4" t="s">
        <v>8265</v>
      </c>
      <c r="Q1249" s="9">
        <f t="shared" si="116"/>
        <v>1.2214285714285715</v>
      </c>
      <c r="R1249" s="10">
        <f t="shared" si="117"/>
        <v>23.489010989010989</v>
      </c>
      <c r="S1249" s="4" t="str">
        <f t="shared" si="118"/>
        <v>film &amp; video</v>
      </c>
      <c r="T1249" s="4" t="str">
        <f t="shared" si="119"/>
        <v>television</v>
      </c>
    </row>
    <row r="1250" spans="1:20" ht="28.5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7">
        <f t="shared" si="114"/>
        <v>41802.957638888889</v>
      </c>
      <c r="L1250" s="7">
        <f t="shared" si="115"/>
        <v>41767.323530092588</v>
      </c>
      <c r="M1250" s="4" t="b">
        <v>0</v>
      </c>
      <c r="N1250" s="4">
        <v>182</v>
      </c>
      <c r="O1250" s="4" t="b">
        <v>1</v>
      </c>
      <c r="P1250" s="4" t="s">
        <v>8265</v>
      </c>
      <c r="Q1250" s="9">
        <f t="shared" si="116"/>
        <v>1.5164</v>
      </c>
      <c r="R1250" s="10">
        <f t="shared" si="117"/>
        <v>20.829670329670328</v>
      </c>
      <c r="S1250" s="4" t="str">
        <f t="shared" si="118"/>
        <v>film &amp; video</v>
      </c>
      <c r="T1250" s="4" t="str">
        <f t="shared" si="119"/>
        <v>television</v>
      </c>
    </row>
    <row r="1251" spans="1:20" ht="42.75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7">
        <f t="shared" si="114"/>
        <v>41097.407534722217</v>
      </c>
      <c r="L1251" s="7">
        <f t="shared" si="115"/>
        <v>41067.407534722217</v>
      </c>
      <c r="M1251" s="4" t="b">
        <v>0</v>
      </c>
      <c r="N1251" s="4">
        <v>182</v>
      </c>
      <c r="O1251" s="4" t="b">
        <v>1</v>
      </c>
      <c r="P1251" s="4" t="s">
        <v>8265</v>
      </c>
      <c r="Q1251" s="9">
        <f t="shared" si="116"/>
        <v>1.0444</v>
      </c>
      <c r="R1251" s="10">
        <f t="shared" si="117"/>
        <v>28.692307692307693</v>
      </c>
      <c r="S1251" s="4" t="str">
        <f t="shared" si="118"/>
        <v>film &amp; video</v>
      </c>
      <c r="T1251" s="4" t="str">
        <f t="shared" si="119"/>
        <v>television</v>
      </c>
    </row>
    <row r="1252" spans="1:20" ht="42.75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7">
        <f t="shared" si="114"/>
        <v>41888.309386574074</v>
      </c>
      <c r="L1252" s="7">
        <f t="shared" si="115"/>
        <v>41843.309386574074</v>
      </c>
      <c r="M1252" s="4" t="b">
        <v>0</v>
      </c>
      <c r="N1252" s="4">
        <v>182</v>
      </c>
      <c r="O1252" s="4" t="b">
        <v>1</v>
      </c>
      <c r="P1252" s="4" t="s">
        <v>8265</v>
      </c>
      <c r="Q1252" s="9">
        <f t="shared" si="116"/>
        <v>2.0015333333333332</v>
      </c>
      <c r="R1252" s="10">
        <f t="shared" si="117"/>
        <v>329.92307692307691</v>
      </c>
      <c r="S1252" s="4" t="str">
        <f t="shared" si="118"/>
        <v>film &amp; video</v>
      </c>
      <c r="T1252" s="4" t="str">
        <f t="shared" si="119"/>
        <v>television</v>
      </c>
    </row>
    <row r="1253" spans="1:20" ht="28.5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7">
        <f t="shared" si="114"/>
        <v>40811.481099537035</v>
      </c>
      <c r="L1253" s="7">
        <f t="shared" si="115"/>
        <v>40751.481099537035</v>
      </c>
      <c r="M1253" s="4" t="b">
        <v>0</v>
      </c>
      <c r="N1253" s="4">
        <v>182</v>
      </c>
      <c r="O1253" s="4" t="b">
        <v>1</v>
      </c>
      <c r="P1253" s="4" t="s">
        <v>8265</v>
      </c>
      <c r="Q1253" s="9">
        <f t="shared" si="116"/>
        <v>1.018</v>
      </c>
      <c r="R1253" s="10">
        <f t="shared" si="117"/>
        <v>33.560439560439562</v>
      </c>
      <c r="S1253" s="4" t="str">
        <f t="shared" si="118"/>
        <v>film &amp; video</v>
      </c>
      <c r="T1253" s="4" t="str">
        <f t="shared" si="119"/>
        <v>television</v>
      </c>
    </row>
    <row r="1254" spans="1:20" ht="42.75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7">
        <f t="shared" si="114"/>
        <v>41571.654733796291</v>
      </c>
      <c r="L1254" s="7">
        <f t="shared" si="115"/>
        <v>41543.654733796291</v>
      </c>
      <c r="M1254" s="4" t="b">
        <v>0</v>
      </c>
      <c r="N1254" s="4">
        <v>182</v>
      </c>
      <c r="O1254" s="4" t="b">
        <v>1</v>
      </c>
      <c r="P1254" s="4" t="s">
        <v>8265</v>
      </c>
      <c r="Q1254" s="9">
        <f t="shared" si="116"/>
        <v>1.3765714285714286</v>
      </c>
      <c r="R1254" s="10">
        <f t="shared" si="117"/>
        <v>26.472527472527471</v>
      </c>
      <c r="S1254" s="4" t="str">
        <f t="shared" si="118"/>
        <v>film &amp; video</v>
      </c>
      <c r="T1254" s="4" t="str">
        <f t="shared" si="119"/>
        <v>television</v>
      </c>
    </row>
    <row r="1255" spans="1:20" ht="42.75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7">
        <f t="shared" si="114"/>
        <v>41885.450312499997</v>
      </c>
      <c r="L1255" s="7">
        <f t="shared" si="115"/>
        <v>41855.450312499997</v>
      </c>
      <c r="M1255" s="4" t="b">
        <v>0</v>
      </c>
      <c r="N1255" s="4">
        <v>182</v>
      </c>
      <c r="O1255" s="4" t="b">
        <v>1</v>
      </c>
      <c r="P1255" s="4" t="s">
        <v>8265</v>
      </c>
      <c r="Q1255" s="9">
        <f t="shared" si="116"/>
        <v>3038.3319999999999</v>
      </c>
      <c r="R1255" s="10">
        <f t="shared" si="117"/>
        <v>166.94131868131868</v>
      </c>
      <c r="S1255" s="4" t="str">
        <f t="shared" si="118"/>
        <v>film &amp; video</v>
      </c>
      <c r="T1255" s="4" t="str">
        <f t="shared" si="119"/>
        <v>television</v>
      </c>
    </row>
    <row r="1256" spans="1:20" ht="42.75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7">
        <f t="shared" si="114"/>
        <v>40543.874305555553</v>
      </c>
      <c r="L1256" s="7">
        <f t="shared" si="115"/>
        <v>40487.288032407407</v>
      </c>
      <c r="M1256" s="4" t="b">
        <v>0</v>
      </c>
      <c r="N1256" s="4">
        <v>182</v>
      </c>
      <c r="O1256" s="4" t="b">
        <v>1</v>
      </c>
      <c r="P1256" s="4" t="s">
        <v>8265</v>
      </c>
      <c r="Q1256" s="9">
        <f t="shared" si="116"/>
        <v>1.9885074626865671</v>
      </c>
      <c r="R1256" s="10">
        <f t="shared" si="117"/>
        <v>73.203296703296701</v>
      </c>
      <c r="S1256" s="4" t="str">
        <f t="shared" si="118"/>
        <v>film &amp; video</v>
      </c>
      <c r="T1256" s="4" t="str">
        <f t="shared" si="119"/>
        <v>television</v>
      </c>
    </row>
    <row r="1257" spans="1:20" ht="42.75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7">
        <f t="shared" si="114"/>
        <v>41609.553842592592</v>
      </c>
      <c r="L1257" s="7">
        <f t="shared" si="115"/>
        <v>41579.512175925927</v>
      </c>
      <c r="M1257" s="4" t="b">
        <v>0</v>
      </c>
      <c r="N1257" s="4">
        <v>182</v>
      </c>
      <c r="O1257" s="4" t="b">
        <v>1</v>
      </c>
      <c r="P1257" s="4" t="s">
        <v>8265</v>
      </c>
      <c r="Q1257" s="9">
        <f t="shared" si="116"/>
        <v>2.0236666666666667</v>
      </c>
      <c r="R1257" s="10">
        <f t="shared" si="117"/>
        <v>33.357142857142854</v>
      </c>
      <c r="S1257" s="4" t="str">
        <f t="shared" si="118"/>
        <v>film &amp; video</v>
      </c>
      <c r="T1257" s="4" t="str">
        <f t="shared" si="119"/>
        <v>television</v>
      </c>
    </row>
    <row r="1258" spans="1:20" ht="42.75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7">
        <f t="shared" si="114"/>
        <v>40951.586006944439</v>
      </c>
      <c r="L1258" s="7">
        <f t="shared" si="115"/>
        <v>40921.586006944439</v>
      </c>
      <c r="M1258" s="4" t="b">
        <v>0</v>
      </c>
      <c r="N1258" s="4">
        <v>182</v>
      </c>
      <c r="O1258" s="4" t="b">
        <v>1</v>
      </c>
      <c r="P1258" s="4" t="s">
        <v>8265</v>
      </c>
      <c r="Q1258" s="9">
        <f t="shared" si="116"/>
        <v>1.1796376666666666</v>
      </c>
      <c r="R1258" s="10">
        <f t="shared" si="117"/>
        <v>194.44576923076923</v>
      </c>
      <c r="S1258" s="4" t="str">
        <f t="shared" si="118"/>
        <v>film &amp; video</v>
      </c>
      <c r="T1258" s="4" t="str">
        <f t="shared" si="119"/>
        <v>television</v>
      </c>
    </row>
    <row r="1259" spans="1:20" ht="42.75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7">
        <f t="shared" si="114"/>
        <v>40635.710532407407</v>
      </c>
      <c r="L1259" s="7">
        <f t="shared" si="115"/>
        <v>40586.752199074072</v>
      </c>
      <c r="M1259" s="4" t="b">
        <v>0</v>
      </c>
      <c r="N1259" s="4">
        <v>182</v>
      </c>
      <c r="O1259" s="4" t="b">
        <v>1</v>
      </c>
      <c r="P1259" s="4" t="s">
        <v>8265</v>
      </c>
      <c r="Q1259" s="9">
        <f t="shared" si="116"/>
        <v>2.9472727272727273</v>
      </c>
      <c r="R1259" s="10">
        <f t="shared" si="117"/>
        <v>89.065934065934073</v>
      </c>
      <c r="S1259" s="4" t="str">
        <f t="shared" si="118"/>
        <v>film &amp; video</v>
      </c>
      <c r="T1259" s="4" t="str">
        <f t="shared" si="119"/>
        <v>television</v>
      </c>
    </row>
    <row r="1260" spans="1:20" ht="42.75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7">
        <f t="shared" si="114"/>
        <v>41517.277916666666</v>
      </c>
      <c r="L1260" s="7">
        <f t="shared" si="115"/>
        <v>41487.277916666666</v>
      </c>
      <c r="M1260" s="4" t="b">
        <v>0</v>
      </c>
      <c r="N1260" s="4">
        <v>182</v>
      </c>
      <c r="O1260" s="4" t="b">
        <v>1</v>
      </c>
      <c r="P1260" s="4" t="s">
        <v>8265</v>
      </c>
      <c r="Q1260" s="9">
        <f t="shared" si="116"/>
        <v>2.1314633333333335</v>
      </c>
      <c r="R1260" s="10">
        <f t="shared" si="117"/>
        <v>140.53604395604395</v>
      </c>
      <c r="S1260" s="4" t="str">
        <f t="shared" si="118"/>
        <v>film &amp; video</v>
      </c>
      <c r="T1260" s="4" t="str">
        <f t="shared" si="119"/>
        <v>television</v>
      </c>
    </row>
    <row r="1261" spans="1:20" ht="28.5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7">
        <f t="shared" si="114"/>
        <v>41798.832638888889</v>
      </c>
      <c r="L1261" s="7">
        <f t="shared" si="115"/>
        <v>41766.637314814812</v>
      </c>
      <c r="M1261" s="4" t="b">
        <v>0</v>
      </c>
      <c r="N1261" s="4">
        <v>182</v>
      </c>
      <c r="O1261" s="4" t="b">
        <v>1</v>
      </c>
      <c r="P1261" s="4" t="s">
        <v>8265</v>
      </c>
      <c r="Q1261" s="9">
        <f t="shared" si="116"/>
        <v>1.0424</v>
      </c>
      <c r="R1261" s="10">
        <f t="shared" si="117"/>
        <v>14.318681318681319</v>
      </c>
      <c r="S1261" s="4" t="str">
        <f t="shared" si="118"/>
        <v>film &amp; video</v>
      </c>
      <c r="T1261" s="4" t="str">
        <f t="shared" si="119"/>
        <v>television</v>
      </c>
    </row>
    <row r="1262" spans="1:20" ht="42.75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7">
        <f t="shared" si="114"/>
        <v>41696.50949074074</v>
      </c>
      <c r="L1262" s="7">
        <f t="shared" si="115"/>
        <v>41666.50949074074</v>
      </c>
      <c r="M1262" s="4" t="b">
        <v>0</v>
      </c>
      <c r="N1262" s="4">
        <v>182</v>
      </c>
      <c r="O1262" s="4" t="b">
        <v>1</v>
      </c>
      <c r="P1262" s="4" t="s">
        <v>8265</v>
      </c>
      <c r="Q1262" s="9">
        <f t="shared" si="116"/>
        <v>1.1366666666666667</v>
      </c>
      <c r="R1262" s="10">
        <f t="shared" si="117"/>
        <v>20.609890109890109</v>
      </c>
      <c r="S1262" s="4" t="str">
        <f t="shared" si="118"/>
        <v>film &amp; video</v>
      </c>
      <c r="T1262" s="4" t="str">
        <f t="shared" si="119"/>
        <v>television</v>
      </c>
    </row>
    <row r="1263" spans="1:20" ht="28.5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7">
        <f t="shared" si="114"/>
        <v>41668.009571759256</v>
      </c>
      <c r="L1263" s="7">
        <f t="shared" si="115"/>
        <v>41638.009571759256</v>
      </c>
      <c r="M1263" s="4" t="b">
        <v>0</v>
      </c>
      <c r="N1263" s="4">
        <v>182</v>
      </c>
      <c r="O1263" s="4" t="b">
        <v>1</v>
      </c>
      <c r="P1263" s="4" t="s">
        <v>8265</v>
      </c>
      <c r="Q1263" s="9">
        <f t="shared" si="116"/>
        <v>1.0125</v>
      </c>
      <c r="R1263" s="10">
        <f t="shared" si="117"/>
        <v>11.126373626373626</v>
      </c>
      <c r="S1263" s="4" t="str">
        <f t="shared" si="118"/>
        <v>film &amp; video</v>
      </c>
      <c r="T1263" s="4" t="str">
        <f t="shared" si="119"/>
        <v>television</v>
      </c>
    </row>
    <row r="1264" spans="1:20" ht="42.75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7">
        <f t="shared" si="114"/>
        <v>41686.429305555554</v>
      </c>
      <c r="L1264" s="7">
        <f t="shared" si="115"/>
        <v>41656.429305555554</v>
      </c>
      <c r="M1264" s="4" t="b">
        <v>0</v>
      </c>
      <c r="N1264" s="4">
        <v>182</v>
      </c>
      <c r="O1264" s="4" t="b">
        <v>1</v>
      </c>
      <c r="P1264" s="4" t="s">
        <v>8265</v>
      </c>
      <c r="Q1264" s="9">
        <f t="shared" si="116"/>
        <v>1.2541538461538462</v>
      </c>
      <c r="R1264" s="10">
        <f t="shared" si="117"/>
        <v>44.791208791208788</v>
      </c>
      <c r="S1264" s="4" t="str">
        <f t="shared" si="118"/>
        <v>film &amp; video</v>
      </c>
      <c r="T1264" s="4" t="str">
        <f t="shared" si="119"/>
        <v>television</v>
      </c>
    </row>
    <row r="1265" spans="1:20" ht="28.5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7">
        <f t="shared" si="114"/>
        <v>41726.708333333328</v>
      </c>
      <c r="L1265" s="7">
        <f t="shared" si="115"/>
        <v>41691.750810185185</v>
      </c>
      <c r="M1265" s="4" t="b">
        <v>0</v>
      </c>
      <c r="N1265" s="4">
        <v>182</v>
      </c>
      <c r="O1265" s="4" t="b">
        <v>1</v>
      </c>
      <c r="P1265" s="4" t="s">
        <v>8265</v>
      </c>
      <c r="Q1265" s="9">
        <f t="shared" si="116"/>
        <v>1.19</v>
      </c>
      <c r="R1265" s="10">
        <f t="shared" si="117"/>
        <v>9.8076923076923084</v>
      </c>
      <c r="S1265" s="4" t="str">
        <f t="shared" si="118"/>
        <v>film &amp; video</v>
      </c>
      <c r="T1265" s="4" t="str">
        <f t="shared" si="119"/>
        <v>television</v>
      </c>
    </row>
    <row r="1266" spans="1:20" ht="42.75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7">
        <f t="shared" si="114"/>
        <v>41576.329664351848</v>
      </c>
      <c r="L1266" s="7">
        <f t="shared" si="115"/>
        <v>41547.329664351848</v>
      </c>
      <c r="M1266" s="4" t="b">
        <v>0</v>
      </c>
      <c r="N1266" s="4">
        <v>182</v>
      </c>
      <c r="O1266" s="4" t="b">
        <v>1</v>
      </c>
      <c r="P1266" s="4" t="s">
        <v>8265</v>
      </c>
      <c r="Q1266" s="9">
        <f t="shared" si="116"/>
        <v>1.6646153846153846</v>
      </c>
      <c r="R1266" s="10">
        <f t="shared" si="117"/>
        <v>5.9450549450549453</v>
      </c>
      <c r="S1266" s="4" t="str">
        <f t="shared" si="118"/>
        <v>film &amp; video</v>
      </c>
      <c r="T1266" s="4" t="str">
        <f t="shared" si="119"/>
        <v>television</v>
      </c>
    </row>
    <row r="1267" spans="1:20" ht="57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7">
        <f t="shared" si="114"/>
        <v>40512.321932870364</v>
      </c>
      <c r="L1267" s="7">
        <f t="shared" si="115"/>
        <v>40465.321932870364</v>
      </c>
      <c r="M1267" s="4" t="b">
        <v>0</v>
      </c>
      <c r="N1267" s="4">
        <v>182</v>
      </c>
      <c r="O1267" s="4" t="b">
        <v>1</v>
      </c>
      <c r="P1267" s="4" t="s">
        <v>8265</v>
      </c>
      <c r="Q1267" s="9">
        <f t="shared" si="116"/>
        <v>1.1914771428571429</v>
      </c>
      <c r="R1267" s="10">
        <f t="shared" si="117"/>
        <v>22.913021978021977</v>
      </c>
      <c r="S1267" s="4" t="str">
        <f t="shared" si="118"/>
        <v>film &amp; video</v>
      </c>
      <c r="T1267" s="4" t="str">
        <f t="shared" si="119"/>
        <v>television</v>
      </c>
    </row>
    <row r="1268" spans="1:20" ht="28.5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7">
        <f t="shared" si="114"/>
        <v>41650.543344907404</v>
      </c>
      <c r="L1268" s="7">
        <f t="shared" si="115"/>
        <v>41620.543344907404</v>
      </c>
      <c r="M1268" s="4" t="b">
        <v>0</v>
      </c>
      <c r="N1268" s="4">
        <v>182</v>
      </c>
      <c r="O1268" s="4" t="b">
        <v>1</v>
      </c>
      <c r="P1268" s="4" t="s">
        <v>8265</v>
      </c>
      <c r="Q1268" s="9">
        <f t="shared" si="116"/>
        <v>1.0047368421052632</v>
      </c>
      <c r="R1268" s="10">
        <f t="shared" si="117"/>
        <v>52.445054945054942</v>
      </c>
      <c r="S1268" s="4" t="str">
        <f t="shared" si="118"/>
        <v>film &amp; video</v>
      </c>
      <c r="T1268" s="4" t="str">
        <f t="shared" si="119"/>
        <v>television</v>
      </c>
    </row>
    <row r="1269" spans="1:20" ht="42.75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7">
        <f t="shared" si="114"/>
        <v>41479.251828703702</v>
      </c>
      <c r="L1269" s="7">
        <f t="shared" si="115"/>
        <v>41449.251828703702</v>
      </c>
      <c r="M1269" s="4" t="b">
        <v>0</v>
      </c>
      <c r="N1269" s="4">
        <v>182</v>
      </c>
      <c r="O1269" s="4" t="b">
        <v>1</v>
      </c>
      <c r="P1269" s="4" t="s">
        <v>8265</v>
      </c>
      <c r="Q1269" s="9">
        <f t="shared" si="116"/>
        <v>1.018</v>
      </c>
      <c r="R1269" s="10">
        <f t="shared" si="117"/>
        <v>123.05494505494505</v>
      </c>
      <c r="S1269" s="4" t="str">
        <f t="shared" si="118"/>
        <v>film &amp; video</v>
      </c>
      <c r="T1269" s="4" t="str">
        <f t="shared" si="119"/>
        <v>television</v>
      </c>
    </row>
    <row r="1270" spans="1:20" ht="28.5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7">
        <f t="shared" si="114"/>
        <v>41537.512118055551</v>
      </c>
      <c r="L1270" s="7">
        <f t="shared" si="115"/>
        <v>41507.512118055551</v>
      </c>
      <c r="M1270" s="4" t="b">
        <v>0</v>
      </c>
      <c r="N1270" s="4">
        <v>182</v>
      </c>
      <c r="O1270" s="4" t="b">
        <v>1</v>
      </c>
      <c r="P1270" s="4" t="s">
        <v>8265</v>
      </c>
      <c r="Q1270" s="9">
        <f t="shared" si="116"/>
        <v>1.1666666666666667</v>
      </c>
      <c r="R1270" s="10">
        <f t="shared" si="117"/>
        <v>76.92307692307692</v>
      </c>
      <c r="S1270" s="4" t="str">
        <f t="shared" si="118"/>
        <v>film &amp; video</v>
      </c>
      <c r="T1270" s="4" t="str">
        <f t="shared" si="119"/>
        <v>television</v>
      </c>
    </row>
    <row r="1271" spans="1:20" ht="42.75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7">
        <f t="shared" si="114"/>
        <v>42475.666666666664</v>
      </c>
      <c r="L1271" s="7">
        <f t="shared" si="115"/>
        <v>42445.489722222221</v>
      </c>
      <c r="M1271" s="4" t="b">
        <v>0</v>
      </c>
      <c r="N1271" s="4">
        <v>182</v>
      </c>
      <c r="O1271" s="4" t="b">
        <v>1</v>
      </c>
      <c r="P1271" s="4" t="s">
        <v>8265</v>
      </c>
      <c r="Q1271" s="9">
        <f t="shared" si="116"/>
        <v>1.0864893617021276</v>
      </c>
      <c r="R1271" s="10">
        <f t="shared" si="117"/>
        <v>112.23076923076923</v>
      </c>
      <c r="S1271" s="4" t="str">
        <f t="shared" si="118"/>
        <v>film &amp; video</v>
      </c>
      <c r="T1271" s="4" t="str">
        <f t="shared" si="119"/>
        <v>television</v>
      </c>
    </row>
    <row r="1272" spans="1:20" ht="28.5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7">
        <f t="shared" si="114"/>
        <v>40993.48196759259</v>
      </c>
      <c r="L1272" s="7">
        <f t="shared" si="115"/>
        <v>40933.523634259254</v>
      </c>
      <c r="M1272" s="4" t="b">
        <v>0</v>
      </c>
      <c r="N1272" s="4">
        <v>182</v>
      </c>
      <c r="O1272" s="4" t="b">
        <v>1</v>
      </c>
      <c r="P1272" s="4" t="s">
        <v>8265</v>
      </c>
      <c r="Q1272" s="9">
        <f t="shared" si="116"/>
        <v>1.1472</v>
      </c>
      <c r="R1272" s="10">
        <f t="shared" si="117"/>
        <v>63.032967032967036</v>
      </c>
      <c r="S1272" s="4" t="str">
        <f t="shared" si="118"/>
        <v>film &amp; video</v>
      </c>
      <c r="T1272" s="4" t="str">
        <f t="shared" si="119"/>
        <v>television</v>
      </c>
    </row>
    <row r="1273" spans="1:20" ht="42.75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7">
        <f t="shared" si="114"/>
        <v>41591.391886574071</v>
      </c>
      <c r="L1273" s="7">
        <f t="shared" si="115"/>
        <v>41561.350219907406</v>
      </c>
      <c r="M1273" s="4" t="b">
        <v>0</v>
      </c>
      <c r="N1273" s="4">
        <v>182</v>
      </c>
      <c r="O1273" s="4" t="b">
        <v>1</v>
      </c>
      <c r="P1273" s="4" t="s">
        <v>8265</v>
      </c>
      <c r="Q1273" s="9">
        <f t="shared" si="116"/>
        <v>1.018</v>
      </c>
      <c r="R1273" s="10">
        <f t="shared" si="117"/>
        <v>41.950549450549453</v>
      </c>
      <c r="S1273" s="4" t="str">
        <f t="shared" si="118"/>
        <v>film &amp; video</v>
      </c>
      <c r="T1273" s="4" t="str">
        <f t="shared" si="119"/>
        <v>television</v>
      </c>
    </row>
    <row r="1274" spans="1:20" ht="57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7">
        <f t="shared" si="114"/>
        <v>40343.833333333328</v>
      </c>
      <c r="L1274" s="7">
        <f t="shared" si="115"/>
        <v>40274.411793981482</v>
      </c>
      <c r="M1274" s="4" t="b">
        <v>0</v>
      </c>
      <c r="N1274" s="4">
        <v>182</v>
      </c>
      <c r="O1274" s="4" t="b">
        <v>1</v>
      </c>
      <c r="P1274" s="4" t="s">
        <v>8265</v>
      </c>
      <c r="Q1274" s="9">
        <f t="shared" si="116"/>
        <v>1.06</v>
      </c>
      <c r="R1274" s="10">
        <f t="shared" si="117"/>
        <v>29.12087912087912</v>
      </c>
      <c r="S1274" s="4" t="str">
        <f t="shared" si="118"/>
        <v>film &amp; video</v>
      </c>
      <c r="T1274" s="4" t="str">
        <f t="shared" si="119"/>
        <v>television</v>
      </c>
    </row>
    <row r="1275" spans="1:20" ht="42.75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7">
        <f t="shared" si="114"/>
        <v>41882.396886574068</v>
      </c>
      <c r="L1275" s="7">
        <f t="shared" si="115"/>
        <v>41852.396886574068</v>
      </c>
      <c r="M1275" s="4" t="b">
        <v>0</v>
      </c>
      <c r="N1275" s="4">
        <v>182</v>
      </c>
      <c r="O1275" s="4" t="b">
        <v>1</v>
      </c>
      <c r="P1275" s="4" t="s">
        <v>8265</v>
      </c>
      <c r="Q1275" s="9">
        <f t="shared" si="116"/>
        <v>1.0349999999999999</v>
      </c>
      <c r="R1275" s="10">
        <f t="shared" si="117"/>
        <v>22.747252747252748</v>
      </c>
      <c r="S1275" s="4" t="str">
        <f t="shared" si="118"/>
        <v>film &amp; video</v>
      </c>
      <c r="T1275" s="4" t="str">
        <f t="shared" si="119"/>
        <v>television</v>
      </c>
    </row>
    <row r="1276" spans="1:20" ht="42.75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7">
        <f t="shared" si="114"/>
        <v>41151.356770833328</v>
      </c>
      <c r="L1276" s="7">
        <f t="shared" si="115"/>
        <v>41116.356770833328</v>
      </c>
      <c r="M1276" s="4" t="b">
        <v>0</v>
      </c>
      <c r="N1276" s="4">
        <v>182</v>
      </c>
      <c r="O1276" s="4" t="b">
        <v>1</v>
      </c>
      <c r="P1276" s="4" t="s">
        <v>8265</v>
      </c>
      <c r="Q1276" s="9">
        <f t="shared" si="116"/>
        <v>1.5497535999999998</v>
      </c>
      <c r="R1276" s="10">
        <f t="shared" si="117"/>
        <v>212.87824175824173</v>
      </c>
      <c r="S1276" s="4" t="str">
        <f t="shared" si="118"/>
        <v>film &amp; video</v>
      </c>
      <c r="T1276" s="4" t="str">
        <f t="shared" si="119"/>
        <v>television</v>
      </c>
    </row>
    <row r="1277" spans="1:20" ht="42.75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7">
        <f t="shared" si="114"/>
        <v>41493.534571759257</v>
      </c>
      <c r="L1277" s="7">
        <f t="shared" si="115"/>
        <v>41458.534571759257</v>
      </c>
      <c r="M1277" s="4" t="b">
        <v>0</v>
      </c>
      <c r="N1277" s="4">
        <v>182</v>
      </c>
      <c r="O1277" s="4" t="b">
        <v>1</v>
      </c>
      <c r="P1277" s="4" t="s">
        <v>8265</v>
      </c>
      <c r="Q1277" s="9">
        <f t="shared" si="116"/>
        <v>1.6214066666666667</v>
      </c>
      <c r="R1277" s="10">
        <f t="shared" si="117"/>
        <v>133.63241758241759</v>
      </c>
      <c r="S1277" s="4" t="str">
        <f t="shared" si="118"/>
        <v>film &amp; video</v>
      </c>
      <c r="T1277" s="4" t="str">
        <f t="shared" si="119"/>
        <v>television</v>
      </c>
    </row>
    <row r="1278" spans="1:20" ht="28.5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7">
        <f t="shared" si="114"/>
        <v>40056.833333333328</v>
      </c>
      <c r="L1278" s="7">
        <f t="shared" si="115"/>
        <v>40007.37091435185</v>
      </c>
      <c r="M1278" s="4" t="b">
        <v>0</v>
      </c>
      <c r="N1278" s="4">
        <v>182</v>
      </c>
      <c r="O1278" s="4" t="b">
        <v>1</v>
      </c>
      <c r="P1278" s="4" t="s">
        <v>8265</v>
      </c>
      <c r="Q1278" s="9">
        <f t="shared" si="116"/>
        <v>1.0442100000000001</v>
      </c>
      <c r="R1278" s="10">
        <f t="shared" si="117"/>
        <v>17.212252747252748</v>
      </c>
      <c r="S1278" s="4" t="str">
        <f t="shared" si="118"/>
        <v>film &amp; video</v>
      </c>
      <c r="T1278" s="4" t="str">
        <f t="shared" si="119"/>
        <v>television</v>
      </c>
    </row>
    <row r="1279" spans="1:20" ht="42.75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7">
        <f t="shared" si="114"/>
        <v>41156.22855324074</v>
      </c>
      <c r="L1279" s="7">
        <f t="shared" si="115"/>
        <v>41121.22855324074</v>
      </c>
      <c r="M1279" s="4" t="b">
        <v>0</v>
      </c>
      <c r="N1279" s="4">
        <v>182</v>
      </c>
      <c r="O1279" s="4" t="b">
        <v>1</v>
      </c>
      <c r="P1279" s="4" t="s">
        <v>8265</v>
      </c>
      <c r="Q1279" s="9">
        <f t="shared" si="116"/>
        <v>1.0612433333333333</v>
      </c>
      <c r="R1279" s="10">
        <f t="shared" si="117"/>
        <v>87.465109890109886</v>
      </c>
      <c r="S1279" s="4" t="str">
        <f t="shared" si="118"/>
        <v>film &amp; video</v>
      </c>
      <c r="T1279" s="4" t="str">
        <f t="shared" si="119"/>
        <v>television</v>
      </c>
    </row>
    <row r="1280" spans="1:20" ht="42.75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7">
        <f t="shared" si="114"/>
        <v>41814.75</v>
      </c>
      <c r="L1280" s="7">
        <f t="shared" si="115"/>
        <v>41786.221828703703</v>
      </c>
      <c r="M1280" s="4" t="b">
        <v>0</v>
      </c>
      <c r="N1280" s="4">
        <v>182</v>
      </c>
      <c r="O1280" s="4" t="b">
        <v>1</v>
      </c>
      <c r="P1280" s="4" t="s">
        <v>8265</v>
      </c>
      <c r="Q1280" s="9">
        <f t="shared" si="116"/>
        <v>1.5493846153846154</v>
      </c>
      <c r="R1280" s="10">
        <f t="shared" si="117"/>
        <v>55.335164835164832</v>
      </c>
      <c r="S1280" s="4" t="str">
        <f t="shared" si="118"/>
        <v>film &amp; video</v>
      </c>
      <c r="T1280" s="4" t="str">
        <f t="shared" si="119"/>
        <v>television</v>
      </c>
    </row>
    <row r="1281" spans="1:20" ht="42.75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7">
        <f t="shared" si="114"/>
        <v>41721.724189814813</v>
      </c>
      <c r="L1281" s="7">
        <f t="shared" si="115"/>
        <v>41681.765856481477</v>
      </c>
      <c r="M1281" s="4" t="b">
        <v>0</v>
      </c>
      <c r="N1281" s="4">
        <v>182</v>
      </c>
      <c r="O1281" s="4" t="b">
        <v>1</v>
      </c>
      <c r="P1281" s="4" t="s">
        <v>8265</v>
      </c>
      <c r="Q1281" s="9">
        <f t="shared" si="116"/>
        <v>1.1077157238734421</v>
      </c>
      <c r="R1281" s="10">
        <f t="shared" si="117"/>
        <v>76.176758241758236</v>
      </c>
      <c r="S1281" s="4" t="str">
        <f t="shared" si="118"/>
        <v>film &amp; video</v>
      </c>
      <c r="T1281" s="4" t="str">
        <f t="shared" si="119"/>
        <v>television</v>
      </c>
    </row>
    <row r="1282" spans="1:20" ht="42.75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7">
        <f t="shared" si="114"/>
        <v>40603.42423611111</v>
      </c>
      <c r="L1282" s="7">
        <f t="shared" si="115"/>
        <v>40513.42423611111</v>
      </c>
      <c r="M1282" s="4" t="b">
        <v>0</v>
      </c>
      <c r="N1282" s="4">
        <v>182</v>
      </c>
      <c r="O1282" s="4" t="b">
        <v>1</v>
      </c>
      <c r="P1282" s="4" t="s">
        <v>8265</v>
      </c>
      <c r="Q1282" s="9">
        <f t="shared" si="116"/>
        <v>1.1091186666666666</v>
      </c>
      <c r="R1282" s="10">
        <f t="shared" si="117"/>
        <v>91.410879120879116</v>
      </c>
      <c r="S1282" s="4" t="str">
        <f t="shared" si="118"/>
        <v>film &amp; video</v>
      </c>
      <c r="T1282" s="4" t="str">
        <f t="shared" si="119"/>
        <v>television</v>
      </c>
    </row>
    <row r="1283" spans="1:20" ht="42.75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7">
        <f t="shared" ref="K1283:K1346" si="120">(I1283/86400)+25569+(-8/24)</f>
        <v>41483.410138888888</v>
      </c>
      <c r="L1283" s="7">
        <f t="shared" ref="L1283:L1346" si="121">(J1283/86400)+25569+(-8/24)</f>
        <v>41463.410138888888</v>
      </c>
      <c r="M1283" s="4" t="b">
        <v>0</v>
      </c>
      <c r="N1283" s="4">
        <v>182</v>
      </c>
      <c r="O1283" s="4" t="b">
        <v>1</v>
      </c>
      <c r="P1283" s="4" t="s">
        <v>8265</v>
      </c>
      <c r="Q1283" s="9">
        <f t="shared" ref="Q1283:Q1346" si="122">E1283/D1283</f>
        <v>1.1071428571428572</v>
      </c>
      <c r="R1283" s="10">
        <f t="shared" ref="R1283:R1346" si="123">IFERROR(E1283/N1283, "Zero Backers")</f>
        <v>42.582417582417584</v>
      </c>
      <c r="S1283" s="4" t="str">
        <f t="shared" ref="S1283:S1346" si="124">LEFT(P1283,FIND("/",P1283)-1)</f>
        <v>film &amp; video</v>
      </c>
      <c r="T1283" s="4" t="str">
        <f t="shared" ref="T1283:T1346" si="125">RIGHT(P1283,LEN(P1283)-FIND("/",P1283))</f>
        <v>television</v>
      </c>
    </row>
    <row r="1284" spans="1:20" ht="42.75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7">
        <f t="shared" si="120"/>
        <v>41616.874305555553</v>
      </c>
      <c r="L1284" s="7">
        <f t="shared" si="121"/>
        <v>41586.141840277771</v>
      </c>
      <c r="M1284" s="4" t="b">
        <v>0</v>
      </c>
      <c r="N1284" s="4">
        <v>182</v>
      </c>
      <c r="O1284" s="4" t="b">
        <v>1</v>
      </c>
      <c r="P1284" s="4" t="s">
        <v>8265</v>
      </c>
      <c r="Q1284" s="9">
        <f t="shared" si="122"/>
        <v>1.2361333333333333</v>
      </c>
      <c r="R1284" s="10">
        <f t="shared" si="123"/>
        <v>101.87912087912088</v>
      </c>
      <c r="S1284" s="4" t="str">
        <f t="shared" si="124"/>
        <v>film &amp; video</v>
      </c>
      <c r="T1284" s="4" t="str">
        <f t="shared" si="125"/>
        <v>television</v>
      </c>
    </row>
    <row r="1285" spans="1:20" ht="42.75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7">
        <f t="shared" si="120"/>
        <v>41343.833333333328</v>
      </c>
      <c r="L1285" s="7">
        <f t="shared" si="121"/>
        <v>41320.38413194444</v>
      </c>
      <c r="M1285" s="4" t="b">
        <v>0</v>
      </c>
      <c r="N1285" s="4">
        <v>182</v>
      </c>
      <c r="O1285" s="4" t="b">
        <v>1</v>
      </c>
      <c r="P1285" s="4" t="s">
        <v>8265</v>
      </c>
      <c r="Q1285" s="9">
        <f t="shared" si="122"/>
        <v>2.1105</v>
      </c>
      <c r="R1285" s="10">
        <f t="shared" si="123"/>
        <v>11.596153846153847</v>
      </c>
      <c r="S1285" s="4" t="str">
        <f t="shared" si="124"/>
        <v>film &amp; video</v>
      </c>
      <c r="T1285" s="4" t="str">
        <f t="shared" si="125"/>
        <v>television</v>
      </c>
    </row>
    <row r="1286" spans="1:20" ht="42.75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7">
        <f t="shared" si="120"/>
        <v>42735.374305555553</v>
      </c>
      <c r="L1286" s="7">
        <f t="shared" si="121"/>
        <v>42711.901412037034</v>
      </c>
      <c r="M1286" s="4" t="b">
        <v>0</v>
      </c>
      <c r="N1286" s="4">
        <v>182</v>
      </c>
      <c r="O1286" s="4" t="b">
        <v>1</v>
      </c>
      <c r="P1286" s="4" t="s">
        <v>8265</v>
      </c>
      <c r="Q1286" s="9">
        <f t="shared" si="122"/>
        <v>1.01</v>
      </c>
      <c r="R1286" s="10">
        <f t="shared" si="123"/>
        <v>11.098901098901099</v>
      </c>
      <c r="S1286" s="4" t="str">
        <f t="shared" si="124"/>
        <v>film &amp; video</v>
      </c>
      <c r="T1286" s="4" t="str">
        <f t="shared" si="125"/>
        <v>television</v>
      </c>
    </row>
    <row r="1287" spans="1:20" ht="42.75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7">
        <f t="shared" si="120"/>
        <v>42175.249710648146</v>
      </c>
      <c r="L1287" s="7">
        <f t="shared" si="121"/>
        <v>42160.249710648146</v>
      </c>
      <c r="M1287" s="4" t="b">
        <v>0</v>
      </c>
      <c r="N1287" s="4">
        <v>182</v>
      </c>
      <c r="O1287" s="4" t="b">
        <v>1</v>
      </c>
      <c r="P1287" s="4" t="s">
        <v>8265</v>
      </c>
      <c r="Q1287" s="9">
        <f t="shared" si="122"/>
        <v>1.0165</v>
      </c>
      <c r="R1287" s="10">
        <f t="shared" si="123"/>
        <v>11.17032967032967</v>
      </c>
      <c r="S1287" s="4" t="str">
        <f t="shared" si="124"/>
        <v>film &amp; video</v>
      </c>
      <c r="T1287" s="4" t="str">
        <f t="shared" si="125"/>
        <v>television</v>
      </c>
    </row>
    <row r="1288" spans="1:20" ht="42.75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7">
        <f t="shared" si="120"/>
        <v>42052.249999999993</v>
      </c>
      <c r="L1288" s="7">
        <f t="shared" si="121"/>
        <v>42039.051238425927</v>
      </c>
      <c r="M1288" s="4" t="b">
        <v>0</v>
      </c>
      <c r="N1288" s="4">
        <v>182</v>
      </c>
      <c r="O1288" s="4" t="b">
        <v>1</v>
      </c>
      <c r="P1288" s="4" t="s">
        <v>8265</v>
      </c>
      <c r="Q1288" s="9">
        <f t="shared" si="122"/>
        <v>1.0833333333333333</v>
      </c>
      <c r="R1288" s="10">
        <f t="shared" si="123"/>
        <v>8.9285714285714288</v>
      </c>
      <c r="S1288" s="4" t="str">
        <f t="shared" si="124"/>
        <v>film &amp; video</v>
      </c>
      <c r="T1288" s="4" t="str">
        <f t="shared" si="125"/>
        <v>television</v>
      </c>
    </row>
    <row r="1289" spans="1:20" ht="57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7">
        <f t="shared" si="120"/>
        <v>42167.287685185183</v>
      </c>
      <c r="L1289" s="7">
        <f t="shared" si="121"/>
        <v>42107.287685185183</v>
      </c>
      <c r="M1289" s="4" t="b">
        <v>0</v>
      </c>
      <c r="N1289" s="4">
        <v>182</v>
      </c>
      <c r="O1289" s="4" t="b">
        <v>1</v>
      </c>
      <c r="P1289" s="4" t="s">
        <v>8265</v>
      </c>
      <c r="Q1289" s="9">
        <f t="shared" si="122"/>
        <v>2.42</v>
      </c>
      <c r="R1289" s="10">
        <f t="shared" si="123"/>
        <v>3.3241758241758244</v>
      </c>
      <c r="S1289" s="4" t="str">
        <f t="shared" si="124"/>
        <v>film &amp; video</v>
      </c>
      <c r="T1289" s="4" t="str">
        <f t="shared" si="125"/>
        <v>television</v>
      </c>
    </row>
    <row r="1290" spans="1:20" ht="42.75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7">
        <f t="shared" si="120"/>
        <v>42591.833333333336</v>
      </c>
      <c r="L1290" s="7">
        <f t="shared" si="121"/>
        <v>42560.821331018517</v>
      </c>
      <c r="M1290" s="4" t="b">
        <v>0</v>
      </c>
      <c r="N1290" s="4">
        <v>182</v>
      </c>
      <c r="O1290" s="4" t="b">
        <v>1</v>
      </c>
      <c r="P1290" s="4" t="s">
        <v>8265</v>
      </c>
      <c r="Q1290" s="9">
        <f t="shared" si="122"/>
        <v>1.0044999999999999</v>
      </c>
      <c r="R1290" s="10">
        <f t="shared" si="123"/>
        <v>22.076923076923077</v>
      </c>
      <c r="S1290" s="4" t="str">
        <f t="shared" si="124"/>
        <v>film &amp; video</v>
      </c>
      <c r="T1290" s="4" t="str">
        <f t="shared" si="125"/>
        <v>television</v>
      </c>
    </row>
    <row r="1291" spans="1:20" ht="42.75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7">
        <f t="shared" si="120"/>
        <v>42738.801446759258</v>
      </c>
      <c r="L1291" s="7">
        <f t="shared" si="121"/>
        <v>42708.801446759258</v>
      </c>
      <c r="M1291" s="4" t="b">
        <v>0</v>
      </c>
      <c r="N1291" s="4">
        <v>182</v>
      </c>
      <c r="O1291" s="4" t="b">
        <v>1</v>
      </c>
      <c r="P1291" s="4" t="s">
        <v>8265</v>
      </c>
      <c r="Q1291" s="9">
        <f t="shared" si="122"/>
        <v>1.2506666666666666</v>
      </c>
      <c r="R1291" s="10">
        <f t="shared" si="123"/>
        <v>10.307692307692308</v>
      </c>
      <c r="S1291" s="4" t="str">
        <f t="shared" si="124"/>
        <v>film &amp; video</v>
      </c>
      <c r="T1291" s="4" t="str">
        <f t="shared" si="125"/>
        <v>television</v>
      </c>
    </row>
    <row r="1292" spans="1:20" ht="28.5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7">
        <f t="shared" si="120"/>
        <v>42116.957638888889</v>
      </c>
      <c r="L1292" s="7">
        <f t="shared" si="121"/>
        <v>42086.281608796293</v>
      </c>
      <c r="M1292" s="4" t="b">
        <v>0</v>
      </c>
      <c r="N1292" s="4">
        <v>182</v>
      </c>
      <c r="O1292" s="4" t="b">
        <v>1</v>
      </c>
      <c r="P1292" s="4" t="s">
        <v>8265</v>
      </c>
      <c r="Q1292" s="9">
        <f t="shared" si="122"/>
        <v>1.0857142857142856</v>
      </c>
      <c r="R1292" s="10">
        <f t="shared" si="123"/>
        <v>20.87912087912088</v>
      </c>
      <c r="S1292" s="4" t="str">
        <f t="shared" si="124"/>
        <v>film &amp; video</v>
      </c>
      <c r="T1292" s="4" t="str">
        <f t="shared" si="125"/>
        <v>television</v>
      </c>
    </row>
    <row r="1293" spans="1:20" ht="42.75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7">
        <f t="shared" si="120"/>
        <v>42100.958333333336</v>
      </c>
      <c r="L1293" s="7">
        <f t="shared" si="121"/>
        <v>42064.319340277776</v>
      </c>
      <c r="M1293" s="4" t="b">
        <v>0</v>
      </c>
      <c r="N1293" s="4">
        <v>182</v>
      </c>
      <c r="O1293" s="4" t="b">
        <v>1</v>
      </c>
      <c r="P1293" s="4" t="s">
        <v>8265</v>
      </c>
      <c r="Q1293" s="9">
        <f t="shared" si="122"/>
        <v>1.4570000000000001</v>
      </c>
      <c r="R1293" s="10">
        <f t="shared" si="123"/>
        <v>24.016483516483518</v>
      </c>
      <c r="S1293" s="4" t="str">
        <f t="shared" si="124"/>
        <v>film &amp; video</v>
      </c>
      <c r="T1293" s="4" t="str">
        <f t="shared" si="125"/>
        <v>television</v>
      </c>
    </row>
    <row r="1294" spans="1:20" ht="57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7">
        <f t="shared" si="120"/>
        <v>42283.624305555553</v>
      </c>
      <c r="L1294" s="7">
        <f t="shared" si="121"/>
        <v>42256.430879629632</v>
      </c>
      <c r="M1294" s="4" t="b">
        <v>0</v>
      </c>
      <c r="N1294" s="4">
        <v>182</v>
      </c>
      <c r="O1294" s="4" t="b">
        <v>1</v>
      </c>
      <c r="P1294" s="4" t="s">
        <v>8265</v>
      </c>
      <c r="Q1294" s="9">
        <f t="shared" si="122"/>
        <v>1.1000000000000001</v>
      </c>
      <c r="R1294" s="10">
        <f t="shared" si="123"/>
        <v>10.274725274725276</v>
      </c>
      <c r="S1294" s="4" t="str">
        <f t="shared" si="124"/>
        <v>film &amp; video</v>
      </c>
      <c r="T1294" s="4" t="str">
        <f t="shared" si="125"/>
        <v>television</v>
      </c>
    </row>
    <row r="1295" spans="1:20" ht="42.75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7">
        <f t="shared" si="120"/>
        <v>42322.409386574072</v>
      </c>
      <c r="L1295" s="7">
        <f t="shared" si="121"/>
        <v>42292.367719907408</v>
      </c>
      <c r="M1295" s="4" t="b">
        <v>0</v>
      </c>
      <c r="N1295" s="4">
        <v>182</v>
      </c>
      <c r="O1295" s="4" t="b">
        <v>1</v>
      </c>
      <c r="P1295" s="4" t="s">
        <v>8265</v>
      </c>
      <c r="Q1295" s="9">
        <f t="shared" si="122"/>
        <v>1.0223333333333333</v>
      </c>
      <c r="R1295" s="10">
        <f t="shared" si="123"/>
        <v>84.258241758241752</v>
      </c>
      <c r="S1295" s="4" t="str">
        <f t="shared" si="124"/>
        <v>film &amp; video</v>
      </c>
      <c r="T1295" s="4" t="str">
        <f t="shared" si="125"/>
        <v>television</v>
      </c>
    </row>
    <row r="1296" spans="1:20" ht="42.75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7">
        <f t="shared" si="120"/>
        <v>42296.124999999993</v>
      </c>
      <c r="L1296" s="7">
        <f t="shared" si="121"/>
        <v>42278.120335648149</v>
      </c>
      <c r="M1296" s="4" t="b">
        <v>0</v>
      </c>
      <c r="N1296" s="4">
        <v>182</v>
      </c>
      <c r="O1296" s="4" t="b">
        <v>1</v>
      </c>
      <c r="P1296" s="4" t="s">
        <v>8265</v>
      </c>
      <c r="Q1296" s="9">
        <f t="shared" si="122"/>
        <v>1.22</v>
      </c>
      <c r="R1296" s="10">
        <f t="shared" si="123"/>
        <v>3.3516483516483517</v>
      </c>
      <c r="S1296" s="4" t="str">
        <f t="shared" si="124"/>
        <v>film &amp; video</v>
      </c>
      <c r="T1296" s="4" t="str">
        <f t="shared" si="125"/>
        <v>television</v>
      </c>
    </row>
    <row r="1297" spans="1:20" ht="42.75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7">
        <f t="shared" si="120"/>
        <v>42214.374999999993</v>
      </c>
      <c r="L1297" s="7">
        <f t="shared" si="121"/>
        <v>42184.239548611113</v>
      </c>
      <c r="M1297" s="4" t="b">
        <v>0</v>
      </c>
      <c r="N1297" s="4">
        <v>182</v>
      </c>
      <c r="O1297" s="4" t="b">
        <v>1</v>
      </c>
      <c r="P1297" s="4" t="s">
        <v>8265</v>
      </c>
      <c r="Q1297" s="9">
        <f t="shared" si="122"/>
        <v>1.0196000000000001</v>
      </c>
      <c r="R1297" s="10">
        <f t="shared" si="123"/>
        <v>14.005494505494505</v>
      </c>
      <c r="S1297" s="4" t="str">
        <f t="shared" si="124"/>
        <v>film &amp; video</v>
      </c>
      <c r="T1297" s="4" t="str">
        <f t="shared" si="125"/>
        <v>television</v>
      </c>
    </row>
    <row r="1298" spans="1:20" ht="57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7">
        <f t="shared" si="120"/>
        <v>42442.675613425927</v>
      </c>
      <c r="L1298" s="7">
        <f t="shared" si="121"/>
        <v>42422.717280092591</v>
      </c>
      <c r="M1298" s="4" t="b">
        <v>0</v>
      </c>
      <c r="N1298" s="4">
        <v>182</v>
      </c>
      <c r="O1298" s="4" t="b">
        <v>1</v>
      </c>
      <c r="P1298" s="4" t="s">
        <v>8265</v>
      </c>
      <c r="Q1298" s="9">
        <f t="shared" si="122"/>
        <v>1.411764705882353</v>
      </c>
      <c r="R1298" s="10">
        <f t="shared" si="123"/>
        <v>6.5934065934065931</v>
      </c>
      <c r="S1298" s="4" t="str">
        <f t="shared" si="124"/>
        <v>film &amp; video</v>
      </c>
      <c r="T1298" s="4" t="str">
        <f t="shared" si="125"/>
        <v>television</v>
      </c>
    </row>
    <row r="1299" spans="1:20" ht="42.75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7">
        <f t="shared" si="120"/>
        <v>42491.413865740738</v>
      </c>
      <c r="L1299" s="7">
        <f t="shared" si="121"/>
        <v>42461.413865740738</v>
      </c>
      <c r="M1299" s="4" t="b">
        <v>0</v>
      </c>
      <c r="N1299" s="4">
        <v>182</v>
      </c>
      <c r="O1299" s="4" t="b">
        <v>1</v>
      </c>
      <c r="P1299" s="4" t="s">
        <v>8265</v>
      </c>
      <c r="Q1299" s="9">
        <f t="shared" si="122"/>
        <v>1.0952500000000001</v>
      </c>
      <c r="R1299" s="10">
        <f t="shared" si="123"/>
        <v>120.35714285714286</v>
      </c>
      <c r="S1299" s="4" t="str">
        <f t="shared" si="124"/>
        <v>film &amp; video</v>
      </c>
      <c r="T1299" s="4" t="str">
        <f t="shared" si="125"/>
        <v>television</v>
      </c>
    </row>
    <row r="1300" spans="1:20" ht="42.75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7">
        <f t="shared" si="120"/>
        <v>42488.347592592589</v>
      </c>
      <c r="L1300" s="7">
        <f t="shared" si="121"/>
        <v>42458.347592592589</v>
      </c>
      <c r="M1300" s="4" t="b">
        <v>0</v>
      </c>
      <c r="N1300" s="4">
        <v>182</v>
      </c>
      <c r="O1300" s="4" t="b">
        <v>1</v>
      </c>
      <c r="P1300" s="4" t="s">
        <v>8265</v>
      </c>
      <c r="Q1300" s="9">
        <f t="shared" si="122"/>
        <v>1.0465</v>
      </c>
      <c r="R1300" s="10">
        <f t="shared" si="123"/>
        <v>11.5</v>
      </c>
      <c r="S1300" s="4" t="str">
        <f t="shared" si="124"/>
        <v>film &amp; video</v>
      </c>
      <c r="T1300" s="4" t="str">
        <f t="shared" si="125"/>
        <v>television</v>
      </c>
    </row>
    <row r="1301" spans="1:20" ht="42.75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7">
        <f t="shared" si="120"/>
        <v>42199.481006944443</v>
      </c>
      <c r="L1301" s="7">
        <f t="shared" si="121"/>
        <v>42169.481006944443</v>
      </c>
      <c r="M1301" s="4" t="b">
        <v>0</v>
      </c>
      <c r="N1301" s="4">
        <v>182</v>
      </c>
      <c r="O1301" s="4" t="b">
        <v>1</v>
      </c>
      <c r="P1301" s="4" t="s">
        <v>8265</v>
      </c>
      <c r="Q1301" s="9">
        <f t="shared" si="122"/>
        <v>1.24</v>
      </c>
      <c r="R1301" s="10">
        <f t="shared" si="123"/>
        <v>23.846153846153847</v>
      </c>
      <c r="S1301" s="4" t="str">
        <f t="shared" si="124"/>
        <v>film &amp; video</v>
      </c>
      <c r="T1301" s="4" t="str">
        <f t="shared" si="125"/>
        <v>television</v>
      </c>
    </row>
    <row r="1302" spans="1:20" ht="42.75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7">
        <f t="shared" si="120"/>
        <v>42522.456249999996</v>
      </c>
      <c r="L1302" s="7">
        <f t="shared" si="121"/>
        <v>42483.341874999998</v>
      </c>
      <c r="M1302" s="4" t="b">
        <v>0</v>
      </c>
      <c r="N1302" s="4">
        <v>182</v>
      </c>
      <c r="O1302" s="4" t="b">
        <v>1</v>
      </c>
      <c r="P1302" s="4" t="s">
        <v>8265</v>
      </c>
      <c r="Q1302" s="9">
        <f t="shared" si="122"/>
        <v>1.35</v>
      </c>
      <c r="R1302" s="10">
        <f t="shared" si="123"/>
        <v>22.252747252747252</v>
      </c>
      <c r="S1302" s="4" t="str">
        <f t="shared" si="124"/>
        <v>film &amp; video</v>
      </c>
      <c r="T1302" s="4" t="str">
        <f t="shared" si="125"/>
        <v>television</v>
      </c>
    </row>
    <row r="1303" spans="1:20" ht="42.75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7">
        <f t="shared" si="120"/>
        <v>42205.791666666664</v>
      </c>
      <c r="L1303" s="7">
        <f t="shared" si="121"/>
        <v>42195.416412037033</v>
      </c>
      <c r="M1303" s="4" t="b">
        <v>0</v>
      </c>
      <c r="N1303" s="4">
        <v>182</v>
      </c>
      <c r="O1303" s="4" t="b">
        <v>1</v>
      </c>
      <c r="P1303" s="4" t="s">
        <v>8265</v>
      </c>
      <c r="Q1303" s="9">
        <f t="shared" si="122"/>
        <v>1.0275000000000001</v>
      </c>
      <c r="R1303" s="10">
        <f t="shared" si="123"/>
        <v>11.291208791208792</v>
      </c>
      <c r="S1303" s="4" t="str">
        <f t="shared" si="124"/>
        <v>film &amp; video</v>
      </c>
      <c r="T1303" s="4" t="str">
        <f t="shared" si="125"/>
        <v>television</v>
      </c>
    </row>
    <row r="1304" spans="1:20" ht="42.75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7">
        <f t="shared" si="120"/>
        <v>42704.766331018516</v>
      </c>
      <c r="L1304" s="7">
        <f t="shared" si="121"/>
        <v>42674.724664351852</v>
      </c>
      <c r="M1304" s="4" t="b">
        <v>0</v>
      </c>
      <c r="N1304" s="4">
        <v>182</v>
      </c>
      <c r="O1304" s="4" t="b">
        <v>1</v>
      </c>
      <c r="P1304" s="4" t="s">
        <v>8265</v>
      </c>
      <c r="Q1304" s="9">
        <f t="shared" si="122"/>
        <v>1</v>
      </c>
      <c r="R1304" s="10">
        <f t="shared" si="123"/>
        <v>13.736263736263735</v>
      </c>
      <c r="S1304" s="4" t="str">
        <f t="shared" si="124"/>
        <v>film &amp; video</v>
      </c>
      <c r="T1304" s="4" t="str">
        <f t="shared" si="125"/>
        <v>television</v>
      </c>
    </row>
    <row r="1305" spans="1:20" ht="28.5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7">
        <f t="shared" si="120"/>
        <v>42582.124999999993</v>
      </c>
      <c r="L1305" s="7">
        <f t="shared" si="121"/>
        <v>42566.107870370368</v>
      </c>
      <c r="M1305" s="4" t="b">
        <v>0</v>
      </c>
      <c r="N1305" s="4">
        <v>182</v>
      </c>
      <c r="O1305" s="4" t="b">
        <v>1</v>
      </c>
      <c r="P1305" s="4" t="s">
        <v>8265</v>
      </c>
      <c r="Q1305" s="9">
        <f t="shared" si="122"/>
        <v>1.3026085714285716</v>
      </c>
      <c r="R1305" s="10">
        <f t="shared" si="123"/>
        <v>25.050164835164836</v>
      </c>
      <c r="S1305" s="4" t="str">
        <f t="shared" si="124"/>
        <v>film &amp; video</v>
      </c>
      <c r="T1305" s="4" t="str">
        <f t="shared" si="125"/>
        <v>television</v>
      </c>
    </row>
    <row r="1306" spans="1:20" ht="42.75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7">
        <f t="shared" si="120"/>
        <v>42806.819502314807</v>
      </c>
      <c r="L1306" s="7">
        <f t="shared" si="121"/>
        <v>42746.861168981479</v>
      </c>
      <c r="M1306" s="4" t="b">
        <v>0</v>
      </c>
      <c r="N1306" s="4">
        <v>182</v>
      </c>
      <c r="O1306" s="4" t="b">
        <v>1</v>
      </c>
      <c r="P1306" s="4" t="s">
        <v>8265</v>
      </c>
      <c r="Q1306" s="9">
        <f t="shared" si="122"/>
        <v>0.39627499999999999</v>
      </c>
      <c r="R1306" s="10">
        <f t="shared" si="123"/>
        <v>87.093406593406598</v>
      </c>
      <c r="S1306" s="4" t="str">
        <f t="shared" si="124"/>
        <v>film &amp; video</v>
      </c>
      <c r="T1306" s="4" t="str">
        <f t="shared" si="125"/>
        <v>television</v>
      </c>
    </row>
    <row r="1307" spans="1:20" ht="42.75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7">
        <f t="shared" si="120"/>
        <v>42572.395833333336</v>
      </c>
      <c r="L1307" s="7">
        <f t="shared" si="121"/>
        <v>42543.332268518519</v>
      </c>
      <c r="M1307" s="4" t="b">
        <v>0</v>
      </c>
      <c r="N1307" s="4">
        <v>182</v>
      </c>
      <c r="O1307" s="4" t="b">
        <v>1</v>
      </c>
      <c r="P1307" s="4" t="s">
        <v>8265</v>
      </c>
      <c r="Q1307" s="9">
        <f t="shared" si="122"/>
        <v>0.25976666666666665</v>
      </c>
      <c r="R1307" s="10">
        <f t="shared" si="123"/>
        <v>42.818681318681321</v>
      </c>
      <c r="S1307" s="4" t="str">
        <f t="shared" si="124"/>
        <v>film &amp; video</v>
      </c>
      <c r="T1307" s="4" t="str">
        <f t="shared" si="125"/>
        <v>television</v>
      </c>
    </row>
    <row r="1308" spans="1:20" ht="57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7">
        <f t="shared" si="120"/>
        <v>41977.124236111107</v>
      </c>
      <c r="L1308" s="7">
        <f t="shared" si="121"/>
        <v>41947.124236111107</v>
      </c>
      <c r="M1308" s="4" t="b">
        <v>0</v>
      </c>
      <c r="N1308" s="4">
        <v>182</v>
      </c>
      <c r="O1308" s="4" t="b">
        <v>1</v>
      </c>
      <c r="P1308" s="4" t="s">
        <v>8265</v>
      </c>
      <c r="Q1308" s="9">
        <f t="shared" si="122"/>
        <v>0.65246363636363636</v>
      </c>
      <c r="R1308" s="10">
        <f t="shared" si="123"/>
        <v>394.34615384615387</v>
      </c>
      <c r="S1308" s="4" t="str">
        <f t="shared" si="124"/>
        <v>film &amp; video</v>
      </c>
      <c r="T1308" s="4" t="str">
        <f t="shared" si="125"/>
        <v>television</v>
      </c>
    </row>
    <row r="1309" spans="1:20" ht="28.5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7">
        <f t="shared" si="120"/>
        <v>42417.169895833336</v>
      </c>
      <c r="L1309" s="7">
        <f t="shared" si="121"/>
        <v>42387.169895833336</v>
      </c>
      <c r="M1309" s="4" t="b">
        <v>0</v>
      </c>
      <c r="N1309" s="4">
        <v>182</v>
      </c>
      <c r="O1309" s="4" t="b">
        <v>1</v>
      </c>
      <c r="P1309" s="4" t="s">
        <v>8265</v>
      </c>
      <c r="Q1309" s="9">
        <f t="shared" si="122"/>
        <v>0.11514000000000001</v>
      </c>
      <c r="R1309" s="10">
        <f t="shared" si="123"/>
        <v>31.631868131868131</v>
      </c>
      <c r="S1309" s="4" t="str">
        <f t="shared" si="124"/>
        <v>film &amp; video</v>
      </c>
      <c r="T1309" s="4" t="str">
        <f t="shared" si="125"/>
        <v>television</v>
      </c>
    </row>
    <row r="1310" spans="1:20" ht="28.5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7">
        <f t="shared" si="120"/>
        <v>42651.280231481483</v>
      </c>
      <c r="L1310" s="7">
        <f t="shared" si="121"/>
        <v>42611.280231481483</v>
      </c>
      <c r="M1310" s="4" t="b">
        <v>0</v>
      </c>
      <c r="N1310" s="4">
        <v>182</v>
      </c>
      <c r="O1310" s="4" t="b">
        <v>1</v>
      </c>
      <c r="P1310" s="4" t="s">
        <v>8265</v>
      </c>
      <c r="Q1310" s="9">
        <f t="shared" si="122"/>
        <v>0.11360000000000001</v>
      </c>
      <c r="R1310" s="10">
        <f t="shared" si="123"/>
        <v>6.2417582417582418</v>
      </c>
      <c r="S1310" s="4" t="str">
        <f t="shared" si="124"/>
        <v>film &amp; video</v>
      </c>
      <c r="T1310" s="4" t="str">
        <f t="shared" si="125"/>
        <v>television</v>
      </c>
    </row>
    <row r="1311" spans="1:20" ht="42.75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7">
        <f t="shared" si="120"/>
        <v>42292.549398148149</v>
      </c>
      <c r="L1311" s="7">
        <f t="shared" si="121"/>
        <v>42257.549398148149</v>
      </c>
      <c r="M1311" s="4" t="b">
        <v>0</v>
      </c>
      <c r="N1311" s="4">
        <v>182</v>
      </c>
      <c r="O1311" s="4" t="b">
        <v>1</v>
      </c>
      <c r="P1311" s="4" t="s">
        <v>8265</v>
      </c>
      <c r="Q1311" s="9">
        <f t="shared" si="122"/>
        <v>1.1199130434782609</v>
      </c>
      <c r="R1311" s="10">
        <f t="shared" si="123"/>
        <v>70.763736263736263</v>
      </c>
      <c r="S1311" s="4" t="str">
        <f t="shared" si="124"/>
        <v>film &amp; video</v>
      </c>
      <c r="T1311" s="4" t="str">
        <f t="shared" si="125"/>
        <v>television</v>
      </c>
    </row>
    <row r="1312" spans="1:20" ht="42.75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7">
        <f t="shared" si="120"/>
        <v>42601.333912037029</v>
      </c>
      <c r="L1312" s="7">
        <f t="shared" si="121"/>
        <v>42556.333912037029</v>
      </c>
      <c r="M1312" s="4" t="b">
        <v>0</v>
      </c>
      <c r="N1312" s="4">
        <v>182</v>
      </c>
      <c r="O1312" s="4" t="b">
        <v>1</v>
      </c>
      <c r="P1312" s="4" t="s">
        <v>8265</v>
      </c>
      <c r="Q1312" s="9">
        <f t="shared" si="122"/>
        <v>0.155</v>
      </c>
      <c r="R1312" s="10">
        <f t="shared" si="123"/>
        <v>17.032967032967033</v>
      </c>
      <c r="S1312" s="4" t="str">
        <f t="shared" si="124"/>
        <v>film &amp; video</v>
      </c>
      <c r="T1312" s="4" t="str">
        <f t="shared" si="125"/>
        <v>television</v>
      </c>
    </row>
    <row r="1313" spans="1:20" ht="42.75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7">
        <f t="shared" si="120"/>
        <v>42704.510636574072</v>
      </c>
      <c r="L1313" s="7">
        <f t="shared" si="121"/>
        <v>42669.468969907401</v>
      </c>
      <c r="M1313" s="4" t="b">
        <v>0</v>
      </c>
      <c r="N1313" s="4">
        <v>182</v>
      </c>
      <c r="O1313" s="4" t="b">
        <v>1</v>
      </c>
      <c r="P1313" s="4" t="s">
        <v>8265</v>
      </c>
      <c r="Q1313" s="9">
        <f t="shared" si="122"/>
        <v>0.32028000000000001</v>
      </c>
      <c r="R1313" s="10">
        <f t="shared" si="123"/>
        <v>439.94505494505495</v>
      </c>
      <c r="S1313" s="4" t="str">
        <f t="shared" si="124"/>
        <v>film &amp; video</v>
      </c>
      <c r="T1313" s="4" t="str">
        <f t="shared" si="125"/>
        <v>television</v>
      </c>
    </row>
    <row r="1314" spans="1:20" ht="42.75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7">
        <f t="shared" si="120"/>
        <v>42112.369467592587</v>
      </c>
      <c r="L1314" s="7">
        <f t="shared" si="121"/>
        <v>42082.369467592587</v>
      </c>
      <c r="M1314" s="4" t="b">
        <v>0</v>
      </c>
      <c r="N1314" s="4">
        <v>182</v>
      </c>
      <c r="O1314" s="4" t="b">
        <v>1</v>
      </c>
      <c r="P1314" s="4" t="s">
        <v>8265</v>
      </c>
      <c r="Q1314" s="9">
        <f t="shared" si="122"/>
        <v>6.0869565217391303E-3</v>
      </c>
      <c r="R1314" s="10">
        <f t="shared" si="123"/>
        <v>0.15384615384615385</v>
      </c>
      <c r="S1314" s="4" t="str">
        <f t="shared" si="124"/>
        <v>film &amp; video</v>
      </c>
      <c r="T1314" s="4" t="str">
        <f t="shared" si="125"/>
        <v>television</v>
      </c>
    </row>
    <row r="1315" spans="1:20" ht="42.75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7">
        <f t="shared" si="120"/>
        <v>42432.37631944444</v>
      </c>
      <c r="L1315" s="7">
        <f t="shared" si="121"/>
        <v>42402.37631944444</v>
      </c>
      <c r="M1315" s="4" t="b">
        <v>0</v>
      </c>
      <c r="N1315" s="4">
        <v>182</v>
      </c>
      <c r="O1315" s="4" t="b">
        <v>1</v>
      </c>
      <c r="P1315" s="4" t="s">
        <v>8265</v>
      </c>
      <c r="Q1315" s="9">
        <f t="shared" si="122"/>
        <v>0.31114999999999998</v>
      </c>
      <c r="R1315" s="10">
        <f t="shared" si="123"/>
        <v>68.384615384615387</v>
      </c>
      <c r="S1315" s="4" t="str">
        <f t="shared" si="124"/>
        <v>film &amp; video</v>
      </c>
      <c r="T1315" s="4" t="str">
        <f t="shared" si="125"/>
        <v>television</v>
      </c>
    </row>
    <row r="1316" spans="1:20" ht="42.75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7">
        <f t="shared" si="120"/>
        <v>42664.336342592585</v>
      </c>
      <c r="L1316" s="7">
        <f t="shared" si="121"/>
        <v>42604.336342592585</v>
      </c>
      <c r="M1316" s="4" t="b">
        <v>0</v>
      </c>
      <c r="N1316" s="4">
        <v>182</v>
      </c>
      <c r="O1316" s="4" t="b">
        <v>1</v>
      </c>
      <c r="P1316" s="4" t="s">
        <v>8265</v>
      </c>
      <c r="Q1316" s="9">
        <f t="shared" si="122"/>
        <v>1.1266666666666666E-2</v>
      </c>
      <c r="R1316" s="10">
        <f t="shared" si="123"/>
        <v>11.142857142857142</v>
      </c>
      <c r="S1316" s="4" t="str">
        <f t="shared" si="124"/>
        <v>film &amp; video</v>
      </c>
      <c r="T1316" s="4" t="str">
        <f t="shared" si="125"/>
        <v>television</v>
      </c>
    </row>
    <row r="1317" spans="1:20" ht="28.5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7">
        <f t="shared" si="120"/>
        <v>42313.708333333336</v>
      </c>
      <c r="L1317" s="7">
        <f t="shared" si="121"/>
        <v>42278.164907407401</v>
      </c>
      <c r="M1317" s="4" t="b">
        <v>0</v>
      </c>
      <c r="N1317" s="4">
        <v>182</v>
      </c>
      <c r="O1317" s="4" t="b">
        <v>1</v>
      </c>
      <c r="P1317" s="4" t="s">
        <v>8265</v>
      </c>
      <c r="Q1317" s="9">
        <f t="shared" si="122"/>
        <v>0.40404000000000001</v>
      </c>
      <c r="R1317" s="10">
        <f t="shared" si="123"/>
        <v>222</v>
      </c>
      <c r="S1317" s="4" t="str">
        <f t="shared" si="124"/>
        <v>film &amp; video</v>
      </c>
      <c r="T1317" s="4" t="str">
        <f t="shared" si="125"/>
        <v>television</v>
      </c>
    </row>
    <row r="1318" spans="1:20" ht="42.75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7">
        <f t="shared" si="120"/>
        <v>42428.628576388888</v>
      </c>
      <c r="L1318" s="7">
        <f t="shared" si="121"/>
        <v>42393.628576388888</v>
      </c>
      <c r="M1318" s="4" t="b">
        <v>0</v>
      </c>
      <c r="N1318" s="4">
        <v>182</v>
      </c>
      <c r="O1318" s="4" t="b">
        <v>1</v>
      </c>
      <c r="P1318" s="4" t="s">
        <v>8265</v>
      </c>
      <c r="Q1318" s="9">
        <f t="shared" si="122"/>
        <v>1.3333333333333333E-5</v>
      </c>
      <c r="R1318" s="10">
        <f t="shared" si="123"/>
        <v>5.4945054945054949E-3</v>
      </c>
      <c r="S1318" s="4" t="str">
        <f t="shared" si="124"/>
        <v>film &amp; video</v>
      </c>
      <c r="T1318" s="4" t="str">
        <f t="shared" si="125"/>
        <v>television</v>
      </c>
    </row>
    <row r="1319" spans="1:20" ht="57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7">
        <f t="shared" si="120"/>
        <v>42572.249999999993</v>
      </c>
      <c r="L1319" s="7">
        <f t="shared" si="121"/>
        <v>42519.902152777773</v>
      </c>
      <c r="M1319" s="4" t="b">
        <v>0</v>
      </c>
      <c r="N1319" s="4">
        <v>182</v>
      </c>
      <c r="O1319" s="4" t="b">
        <v>1</v>
      </c>
      <c r="P1319" s="4" t="s">
        <v>8265</v>
      </c>
      <c r="Q1319" s="9">
        <f t="shared" si="122"/>
        <v>5.7334999999999997E-2</v>
      </c>
      <c r="R1319" s="10">
        <f t="shared" si="123"/>
        <v>63.005494505494504</v>
      </c>
      <c r="S1319" s="4" t="str">
        <f t="shared" si="124"/>
        <v>film &amp; video</v>
      </c>
      <c r="T1319" s="4" t="str">
        <f t="shared" si="125"/>
        <v>television</v>
      </c>
    </row>
    <row r="1320" spans="1:20" ht="42.75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7">
        <f t="shared" si="120"/>
        <v>42014.710324074076</v>
      </c>
      <c r="L1320" s="7">
        <f t="shared" si="121"/>
        <v>41984.710324074076</v>
      </c>
      <c r="M1320" s="4" t="b">
        <v>0</v>
      </c>
      <c r="N1320" s="4">
        <v>182</v>
      </c>
      <c r="O1320" s="4" t="b">
        <v>1</v>
      </c>
      <c r="P1320" s="4" t="s">
        <v>8265</v>
      </c>
      <c r="Q1320" s="9">
        <f t="shared" si="122"/>
        <v>0.15325</v>
      </c>
      <c r="R1320" s="10">
        <f t="shared" si="123"/>
        <v>33.681318681318679</v>
      </c>
      <c r="S1320" s="4" t="str">
        <f t="shared" si="124"/>
        <v>film &amp; video</v>
      </c>
      <c r="T1320" s="4" t="str">
        <f t="shared" si="125"/>
        <v>television</v>
      </c>
    </row>
    <row r="1321" spans="1:20" ht="42.75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7">
        <f t="shared" si="120"/>
        <v>41831.333333333328</v>
      </c>
      <c r="L1321" s="7">
        <f t="shared" si="121"/>
        <v>41816.478761574072</v>
      </c>
      <c r="M1321" s="4" t="b">
        <v>0</v>
      </c>
      <c r="N1321" s="4">
        <v>182</v>
      </c>
      <c r="O1321" s="4" t="b">
        <v>1</v>
      </c>
      <c r="P1321" s="4" t="s">
        <v>8265</v>
      </c>
      <c r="Q1321" s="9">
        <f t="shared" si="122"/>
        <v>0.15103448275862069</v>
      </c>
      <c r="R1321" s="10">
        <f t="shared" si="123"/>
        <v>4.813186813186813</v>
      </c>
      <c r="S1321" s="4" t="str">
        <f t="shared" si="124"/>
        <v>film &amp; video</v>
      </c>
      <c r="T1321" s="4" t="str">
        <f t="shared" si="125"/>
        <v>television</v>
      </c>
    </row>
    <row r="1322" spans="1:20" ht="42.75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7">
        <f t="shared" si="120"/>
        <v>42734.624999999993</v>
      </c>
      <c r="L1322" s="7">
        <f t="shared" si="121"/>
        <v>42705.357013888883</v>
      </c>
      <c r="M1322" s="4" t="b">
        <v>0</v>
      </c>
      <c r="N1322" s="4">
        <v>182</v>
      </c>
      <c r="O1322" s="4" t="b">
        <v>1</v>
      </c>
      <c r="P1322" s="4" t="s">
        <v>8265</v>
      </c>
      <c r="Q1322" s="9">
        <f t="shared" si="122"/>
        <v>5.0299999999999997E-3</v>
      </c>
      <c r="R1322" s="10">
        <f t="shared" si="123"/>
        <v>2.7637362637362637</v>
      </c>
      <c r="S1322" s="4" t="str">
        <f t="shared" si="124"/>
        <v>film &amp; video</v>
      </c>
      <c r="T1322" s="4" t="str">
        <f t="shared" si="125"/>
        <v>television</v>
      </c>
    </row>
    <row r="1323" spans="1:20" ht="42.75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7">
        <f t="shared" si="120"/>
        <v>42727.415937499994</v>
      </c>
      <c r="L1323" s="7">
        <f t="shared" si="121"/>
        <v>42697.415937499994</v>
      </c>
      <c r="M1323" s="4" t="b">
        <v>0</v>
      </c>
      <c r="N1323" s="4">
        <v>182</v>
      </c>
      <c r="O1323" s="4" t="b">
        <v>1</v>
      </c>
      <c r="P1323" s="4" t="s">
        <v>8265</v>
      </c>
      <c r="Q1323" s="9">
        <f t="shared" si="122"/>
        <v>1.3028138528138528E-2</v>
      </c>
      <c r="R1323" s="10">
        <f t="shared" si="123"/>
        <v>33.071428571428569</v>
      </c>
      <c r="S1323" s="4" t="str">
        <f t="shared" si="124"/>
        <v>film &amp; video</v>
      </c>
      <c r="T1323" s="4" t="str">
        <f t="shared" si="125"/>
        <v>television</v>
      </c>
    </row>
    <row r="1324" spans="1:20" ht="42.75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7">
        <f t="shared" si="120"/>
        <v>42145.323206018518</v>
      </c>
      <c r="L1324" s="7">
        <f t="shared" si="121"/>
        <v>42115.323206018518</v>
      </c>
      <c r="M1324" s="4" t="b">
        <v>0</v>
      </c>
      <c r="N1324" s="4">
        <v>182</v>
      </c>
      <c r="O1324" s="4" t="b">
        <v>1</v>
      </c>
      <c r="P1324" s="4" t="s">
        <v>8265</v>
      </c>
      <c r="Q1324" s="9">
        <f t="shared" si="122"/>
        <v>3.0285714285714286E-3</v>
      </c>
      <c r="R1324" s="10">
        <f t="shared" si="123"/>
        <v>0.58241758241758246</v>
      </c>
      <c r="S1324" s="4" t="str">
        <f t="shared" si="124"/>
        <v>film &amp; video</v>
      </c>
      <c r="T1324" s="4" t="str">
        <f t="shared" si="125"/>
        <v>television</v>
      </c>
    </row>
    <row r="1325" spans="1:20" ht="42.75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7">
        <f t="shared" si="120"/>
        <v>42485.954861111109</v>
      </c>
      <c r="L1325" s="7">
        <f t="shared" si="121"/>
        <v>42451.365115740737</v>
      </c>
      <c r="M1325" s="4" t="b">
        <v>0</v>
      </c>
      <c r="N1325" s="4">
        <v>182</v>
      </c>
      <c r="O1325" s="4" t="b">
        <v>1</v>
      </c>
      <c r="P1325" s="4" t="s">
        <v>8265</v>
      </c>
      <c r="Q1325" s="9">
        <f t="shared" si="122"/>
        <v>8.8800000000000004E-2</v>
      </c>
      <c r="R1325" s="10">
        <f t="shared" si="123"/>
        <v>7.3186813186813184</v>
      </c>
      <c r="S1325" s="4" t="str">
        <f t="shared" si="124"/>
        <v>film &amp; video</v>
      </c>
      <c r="T1325" s="4" t="str">
        <f t="shared" si="125"/>
        <v>television</v>
      </c>
    </row>
    <row r="1326" spans="1:20" ht="42.75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7">
        <f t="shared" si="120"/>
        <v>42656.300370370365</v>
      </c>
      <c r="L1326" s="7">
        <f t="shared" si="121"/>
        <v>42626.300370370365</v>
      </c>
      <c r="M1326" s="4" t="b">
        <v>0</v>
      </c>
      <c r="N1326" s="4">
        <v>182</v>
      </c>
      <c r="O1326" s="4" t="b">
        <v>1</v>
      </c>
      <c r="P1326" s="4" t="s">
        <v>8265</v>
      </c>
      <c r="Q1326" s="9">
        <f t="shared" si="122"/>
        <v>9.8400000000000001E-2</v>
      </c>
      <c r="R1326" s="10">
        <f t="shared" si="123"/>
        <v>27.032967032967033</v>
      </c>
      <c r="S1326" s="4" t="str">
        <f t="shared" si="124"/>
        <v>film &amp; video</v>
      </c>
      <c r="T1326" s="4" t="str">
        <f t="shared" si="125"/>
        <v>television</v>
      </c>
    </row>
    <row r="1327" spans="1:20" ht="42.75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7">
        <f t="shared" si="120"/>
        <v>42733.752719907403</v>
      </c>
      <c r="L1327" s="7">
        <f t="shared" si="121"/>
        <v>42703.752719907403</v>
      </c>
      <c r="M1327" s="4" t="b">
        <v>0</v>
      </c>
      <c r="N1327" s="4">
        <v>182</v>
      </c>
      <c r="O1327" s="4" t="b">
        <v>1</v>
      </c>
      <c r="P1327" s="4" t="s">
        <v>8265</v>
      </c>
      <c r="Q1327" s="9">
        <f t="shared" si="122"/>
        <v>2.4299999999999999E-2</v>
      </c>
      <c r="R1327" s="10">
        <f t="shared" si="123"/>
        <v>2.6703296703296702</v>
      </c>
      <c r="S1327" s="4" t="str">
        <f t="shared" si="124"/>
        <v>film &amp; video</v>
      </c>
      <c r="T1327" s="4" t="str">
        <f t="shared" si="125"/>
        <v>television</v>
      </c>
    </row>
    <row r="1328" spans="1:20" ht="42.75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7">
        <f t="shared" si="120"/>
        <v>42019.458657407406</v>
      </c>
      <c r="L1328" s="7">
        <f t="shared" si="121"/>
        <v>41974.458657407406</v>
      </c>
      <c r="M1328" s="4" t="b">
        <v>0</v>
      </c>
      <c r="N1328" s="4">
        <v>182</v>
      </c>
      <c r="O1328" s="4" t="b">
        <v>1</v>
      </c>
      <c r="P1328" s="4" t="s">
        <v>8265</v>
      </c>
      <c r="Q1328" s="9">
        <f t="shared" si="122"/>
        <v>1.1299999999999999E-2</v>
      </c>
      <c r="R1328" s="10">
        <f t="shared" si="123"/>
        <v>6.2087912087912089</v>
      </c>
      <c r="S1328" s="4" t="str">
        <f t="shared" si="124"/>
        <v>film &amp; video</v>
      </c>
      <c r="T1328" s="4" t="str">
        <f t="shared" si="125"/>
        <v>television</v>
      </c>
    </row>
    <row r="1329" spans="1:20" ht="42.75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7">
        <f t="shared" si="120"/>
        <v>42153.345312500001</v>
      </c>
      <c r="L1329" s="7">
        <f t="shared" si="121"/>
        <v>42123.345312500001</v>
      </c>
      <c r="M1329" s="4" t="b">
        <v>0</v>
      </c>
      <c r="N1329" s="4">
        <v>182</v>
      </c>
      <c r="O1329" s="4" t="b">
        <v>1</v>
      </c>
      <c r="P1329" s="4" t="s">
        <v>8265</v>
      </c>
      <c r="Q1329" s="9">
        <f t="shared" si="122"/>
        <v>3.5520833333333335E-2</v>
      </c>
      <c r="R1329" s="10">
        <f t="shared" si="123"/>
        <v>9.3681318681318686</v>
      </c>
      <c r="S1329" s="4" t="str">
        <f t="shared" si="124"/>
        <v>film &amp; video</v>
      </c>
      <c r="T1329" s="4" t="str">
        <f t="shared" si="125"/>
        <v>television</v>
      </c>
    </row>
    <row r="1330" spans="1:20" ht="42.75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7">
        <f t="shared" si="120"/>
        <v>42657.309421296297</v>
      </c>
      <c r="L1330" s="7">
        <f t="shared" si="121"/>
        <v>42612.309421296297</v>
      </c>
      <c r="M1330" s="4" t="b">
        <v>0</v>
      </c>
      <c r="N1330" s="4">
        <v>182</v>
      </c>
      <c r="O1330" s="4" t="b">
        <v>1</v>
      </c>
      <c r="P1330" s="4" t="s">
        <v>8265</v>
      </c>
      <c r="Q1330" s="9">
        <f t="shared" si="122"/>
        <v>2.3306666666666667E-2</v>
      </c>
      <c r="R1330" s="10">
        <f t="shared" si="123"/>
        <v>9.604395604395604</v>
      </c>
      <c r="S1330" s="4" t="str">
        <f t="shared" si="124"/>
        <v>film &amp; video</v>
      </c>
      <c r="T1330" s="4" t="str">
        <f t="shared" si="125"/>
        <v>television</v>
      </c>
    </row>
    <row r="1331" spans="1:20" ht="42.75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7">
        <f t="shared" si="120"/>
        <v>41974.929918981477</v>
      </c>
      <c r="L1331" s="7">
        <f t="shared" si="121"/>
        <v>41934.888252314813</v>
      </c>
      <c r="M1331" s="4" t="b">
        <v>0</v>
      </c>
      <c r="N1331" s="4">
        <v>182</v>
      </c>
      <c r="O1331" s="4" t="b">
        <v>1</v>
      </c>
      <c r="P1331" s="4" t="s">
        <v>8265</v>
      </c>
      <c r="Q1331" s="9">
        <f t="shared" si="122"/>
        <v>8.1600000000000006E-3</v>
      </c>
      <c r="R1331" s="10">
        <f t="shared" si="123"/>
        <v>2.2417582417582418</v>
      </c>
      <c r="S1331" s="4" t="str">
        <f t="shared" si="124"/>
        <v>film &amp; video</v>
      </c>
      <c r="T1331" s="4" t="str">
        <f t="shared" si="125"/>
        <v>television</v>
      </c>
    </row>
    <row r="1332" spans="1:20" ht="42.75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7">
        <f t="shared" si="120"/>
        <v>42552.833333333336</v>
      </c>
      <c r="L1332" s="7">
        <f t="shared" si="121"/>
        <v>42521.943391203698</v>
      </c>
      <c r="M1332" s="4" t="b">
        <v>0</v>
      </c>
      <c r="N1332" s="4">
        <v>182</v>
      </c>
      <c r="O1332" s="4" t="b">
        <v>1</v>
      </c>
      <c r="P1332" s="4" t="s">
        <v>8265</v>
      </c>
      <c r="Q1332" s="9">
        <f t="shared" si="122"/>
        <v>0.22494285714285714</v>
      </c>
      <c r="R1332" s="10">
        <f t="shared" si="123"/>
        <v>43.258241758241759</v>
      </c>
      <c r="S1332" s="4" t="str">
        <f t="shared" si="124"/>
        <v>film &amp; video</v>
      </c>
      <c r="T1332" s="4" t="str">
        <f t="shared" si="125"/>
        <v>television</v>
      </c>
    </row>
    <row r="1333" spans="1:20" ht="42.75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7">
        <f t="shared" si="120"/>
        <v>42599.170763888884</v>
      </c>
      <c r="L1333" s="7">
        <f t="shared" si="121"/>
        <v>42569.170763888884</v>
      </c>
      <c r="M1333" s="4" t="b">
        <v>0</v>
      </c>
      <c r="N1333" s="4">
        <v>182</v>
      </c>
      <c r="O1333" s="4" t="b">
        <v>1</v>
      </c>
      <c r="P1333" s="4" t="s">
        <v>8265</v>
      </c>
      <c r="Q1333" s="9">
        <f t="shared" si="122"/>
        <v>1.3668E-2</v>
      </c>
      <c r="R1333" s="10">
        <f t="shared" si="123"/>
        <v>18.774725274725274</v>
      </c>
      <c r="S1333" s="4" t="str">
        <f t="shared" si="124"/>
        <v>film &amp; video</v>
      </c>
      <c r="T1333" s="4" t="str">
        <f t="shared" si="125"/>
        <v>television</v>
      </c>
    </row>
    <row r="1334" spans="1:20" ht="42.75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7">
        <f t="shared" si="120"/>
        <v>42761.726944444446</v>
      </c>
      <c r="L1334" s="7">
        <f t="shared" si="121"/>
        <v>42731.726944444446</v>
      </c>
      <c r="M1334" s="4" t="b">
        <v>0</v>
      </c>
      <c r="N1334" s="4">
        <v>182</v>
      </c>
      <c r="O1334" s="4" t="b">
        <v>1</v>
      </c>
      <c r="P1334" s="4" t="s">
        <v>8265</v>
      </c>
      <c r="Q1334" s="9">
        <f t="shared" si="122"/>
        <v>0</v>
      </c>
      <c r="R1334" s="10">
        <f t="shared" si="123"/>
        <v>0</v>
      </c>
      <c r="S1334" s="4" t="str">
        <f t="shared" si="124"/>
        <v>film &amp; video</v>
      </c>
      <c r="T1334" s="4" t="str">
        <f t="shared" si="125"/>
        <v>television</v>
      </c>
    </row>
    <row r="1335" spans="1:20" ht="42.75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7">
        <f t="shared" si="120"/>
        <v>41835.7734375</v>
      </c>
      <c r="L1335" s="7">
        <f t="shared" si="121"/>
        <v>41805.7734375</v>
      </c>
      <c r="M1335" s="4" t="b">
        <v>0</v>
      </c>
      <c r="N1335" s="4">
        <v>182</v>
      </c>
      <c r="O1335" s="4" t="b">
        <v>1</v>
      </c>
      <c r="P1335" s="4" t="s">
        <v>8265</v>
      </c>
      <c r="Q1335" s="9">
        <f t="shared" si="122"/>
        <v>0</v>
      </c>
      <c r="R1335" s="10">
        <f t="shared" si="123"/>
        <v>0</v>
      </c>
      <c r="S1335" s="4" t="str">
        <f t="shared" si="124"/>
        <v>film &amp; video</v>
      </c>
      <c r="T1335" s="4" t="str">
        <f t="shared" si="125"/>
        <v>television</v>
      </c>
    </row>
    <row r="1336" spans="1:20" ht="42.75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7">
        <f t="shared" si="120"/>
        <v>42440.440821759257</v>
      </c>
      <c r="L1336" s="7">
        <f t="shared" si="121"/>
        <v>42410.440821759257</v>
      </c>
      <c r="M1336" s="4" t="b">
        <v>0</v>
      </c>
      <c r="N1336" s="4">
        <v>182</v>
      </c>
      <c r="O1336" s="4" t="b">
        <v>1</v>
      </c>
      <c r="P1336" s="4" t="s">
        <v>8265</v>
      </c>
      <c r="Q1336" s="9">
        <f t="shared" si="122"/>
        <v>0.10754135338345865</v>
      </c>
      <c r="R1336" s="10">
        <f t="shared" si="123"/>
        <v>78.587912087912088</v>
      </c>
      <c r="S1336" s="4" t="str">
        <f t="shared" si="124"/>
        <v>film &amp; video</v>
      </c>
      <c r="T1336" s="4" t="str">
        <f t="shared" si="125"/>
        <v>television</v>
      </c>
    </row>
    <row r="1337" spans="1:20" ht="42.75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7">
        <f t="shared" si="120"/>
        <v>42343.603032407402</v>
      </c>
      <c r="L1337" s="7">
        <f t="shared" si="121"/>
        <v>42313.603032407402</v>
      </c>
      <c r="M1337" s="4" t="b">
        <v>0</v>
      </c>
      <c r="N1337" s="4">
        <v>182</v>
      </c>
      <c r="O1337" s="4" t="b">
        <v>1</v>
      </c>
      <c r="P1337" s="4" t="s">
        <v>8265</v>
      </c>
      <c r="Q1337" s="9">
        <f t="shared" si="122"/>
        <v>0.1976</v>
      </c>
      <c r="R1337" s="10">
        <f t="shared" si="123"/>
        <v>27.142857142857142</v>
      </c>
      <c r="S1337" s="4" t="str">
        <f t="shared" si="124"/>
        <v>film &amp; video</v>
      </c>
      <c r="T1337" s="4" t="str">
        <f t="shared" si="125"/>
        <v>television</v>
      </c>
    </row>
    <row r="1338" spans="1:20" ht="42.75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7">
        <f t="shared" si="120"/>
        <v>41990.530416666668</v>
      </c>
      <c r="L1338" s="7">
        <f t="shared" si="121"/>
        <v>41955.530416666668</v>
      </c>
      <c r="M1338" s="4" t="b">
        <v>0</v>
      </c>
      <c r="N1338" s="4">
        <v>182</v>
      </c>
      <c r="O1338" s="4" t="b">
        <v>1</v>
      </c>
      <c r="P1338" s="4" t="s">
        <v>8265</v>
      </c>
      <c r="Q1338" s="9">
        <f t="shared" si="122"/>
        <v>0.84946999999999995</v>
      </c>
      <c r="R1338" s="10">
        <f t="shared" si="123"/>
        <v>466.74175824175825</v>
      </c>
      <c r="S1338" s="4" t="str">
        <f t="shared" si="124"/>
        <v>film &amp; video</v>
      </c>
      <c r="T1338" s="4" t="str">
        <f t="shared" si="125"/>
        <v>television</v>
      </c>
    </row>
    <row r="1339" spans="1:20" ht="42.75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7">
        <f t="shared" si="120"/>
        <v>42797.243969907409</v>
      </c>
      <c r="L1339" s="7">
        <f t="shared" si="121"/>
        <v>42767.243969907409</v>
      </c>
      <c r="M1339" s="4" t="b">
        <v>0</v>
      </c>
      <c r="N1339" s="4">
        <v>182</v>
      </c>
      <c r="O1339" s="4" t="b">
        <v>1</v>
      </c>
      <c r="P1339" s="4" t="s">
        <v>8265</v>
      </c>
      <c r="Q1339" s="9">
        <f t="shared" si="122"/>
        <v>0.49381999999999998</v>
      </c>
      <c r="R1339" s="10">
        <f t="shared" si="123"/>
        <v>135.66483516483515</v>
      </c>
      <c r="S1339" s="4" t="str">
        <f t="shared" si="124"/>
        <v>film &amp; video</v>
      </c>
      <c r="T1339" s="4" t="str">
        <f t="shared" si="125"/>
        <v>television</v>
      </c>
    </row>
    <row r="1340" spans="1:20" ht="42.75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7">
        <f t="shared" si="120"/>
        <v>42218.470289351848</v>
      </c>
      <c r="L1340" s="7">
        <f t="shared" si="121"/>
        <v>42188.470289351848</v>
      </c>
      <c r="M1340" s="4" t="b">
        <v>0</v>
      </c>
      <c r="N1340" s="4">
        <v>182</v>
      </c>
      <c r="O1340" s="4" t="b">
        <v>1</v>
      </c>
      <c r="P1340" s="4" t="s">
        <v>8265</v>
      </c>
      <c r="Q1340" s="9">
        <f t="shared" si="122"/>
        <v>3.3033333333333331E-2</v>
      </c>
      <c r="R1340" s="10">
        <f t="shared" si="123"/>
        <v>5.4450549450549453</v>
      </c>
      <c r="S1340" s="4" t="str">
        <f t="shared" si="124"/>
        <v>film &amp; video</v>
      </c>
      <c r="T1340" s="4" t="str">
        <f t="shared" si="125"/>
        <v>television</v>
      </c>
    </row>
    <row r="1341" spans="1:20" ht="28.5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7">
        <f t="shared" si="120"/>
        <v>41981.355497685181</v>
      </c>
      <c r="L1341" s="7">
        <f t="shared" si="121"/>
        <v>41936.313831018517</v>
      </c>
      <c r="M1341" s="4" t="b">
        <v>0</v>
      </c>
      <c r="N1341" s="4">
        <v>182</v>
      </c>
      <c r="O1341" s="4" t="b">
        <v>1</v>
      </c>
      <c r="P1341" s="4" t="s">
        <v>8265</v>
      </c>
      <c r="Q1341" s="9">
        <f t="shared" si="122"/>
        <v>6.6339999999999996E-2</v>
      </c>
      <c r="R1341" s="10">
        <f t="shared" si="123"/>
        <v>18.225274725274726</v>
      </c>
      <c r="S1341" s="4" t="str">
        <f t="shared" si="124"/>
        <v>film &amp; video</v>
      </c>
      <c r="T1341" s="4" t="str">
        <f t="shared" si="125"/>
        <v>television</v>
      </c>
    </row>
    <row r="1342" spans="1:20" ht="42.75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7">
        <f t="shared" si="120"/>
        <v>41866.262187499997</v>
      </c>
      <c r="L1342" s="7">
        <f t="shared" si="121"/>
        <v>41836.262187499997</v>
      </c>
      <c r="M1342" s="4" t="b">
        <v>0</v>
      </c>
      <c r="N1342" s="4">
        <v>182</v>
      </c>
      <c r="O1342" s="4" t="b">
        <v>1</v>
      </c>
      <c r="P1342" s="4" t="s">
        <v>8265</v>
      </c>
      <c r="Q1342" s="9">
        <f t="shared" si="122"/>
        <v>0</v>
      </c>
      <c r="R1342" s="10">
        <f t="shared" si="123"/>
        <v>0</v>
      </c>
      <c r="S1342" s="4" t="str">
        <f t="shared" si="124"/>
        <v>film &amp; video</v>
      </c>
      <c r="T1342" s="4" t="str">
        <f t="shared" si="125"/>
        <v>television</v>
      </c>
    </row>
    <row r="1343" spans="1:20" ht="42.75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7">
        <f t="shared" si="120"/>
        <v>42644.290706018517</v>
      </c>
      <c r="L1343" s="7">
        <f t="shared" si="121"/>
        <v>42612.290706018517</v>
      </c>
      <c r="M1343" s="4" t="b">
        <v>0</v>
      </c>
      <c r="N1343" s="4">
        <v>182</v>
      </c>
      <c r="O1343" s="4" t="b">
        <v>1</v>
      </c>
      <c r="P1343" s="4" t="s">
        <v>8265</v>
      </c>
      <c r="Q1343" s="9">
        <f t="shared" si="122"/>
        <v>0.7036</v>
      </c>
      <c r="R1343" s="10">
        <f t="shared" si="123"/>
        <v>96.64835164835165</v>
      </c>
      <c r="S1343" s="4" t="str">
        <f t="shared" si="124"/>
        <v>film &amp; video</v>
      </c>
      <c r="T1343" s="4" t="str">
        <f t="shared" si="125"/>
        <v>television</v>
      </c>
    </row>
    <row r="1344" spans="1:20" ht="42.75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7">
        <f t="shared" si="120"/>
        <v>42202.483090277776</v>
      </c>
      <c r="L1344" s="7">
        <f t="shared" si="121"/>
        <v>42172.483090277776</v>
      </c>
      <c r="M1344" s="4" t="b">
        <v>0</v>
      </c>
      <c r="N1344" s="4">
        <v>182</v>
      </c>
      <c r="O1344" s="4" t="b">
        <v>1</v>
      </c>
      <c r="P1344" s="4" t="s">
        <v>8265</v>
      </c>
      <c r="Q1344" s="9">
        <f t="shared" si="122"/>
        <v>2E-3</v>
      </c>
      <c r="R1344" s="10">
        <f t="shared" si="123"/>
        <v>0.5494505494505495</v>
      </c>
      <c r="S1344" s="4" t="str">
        <f t="shared" si="124"/>
        <v>film &amp; video</v>
      </c>
      <c r="T1344" s="4" t="str">
        <f t="shared" si="125"/>
        <v>television</v>
      </c>
    </row>
    <row r="1345" spans="1:20" ht="42.75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7">
        <f t="shared" si="120"/>
        <v>42600.832638888889</v>
      </c>
      <c r="L1345" s="7">
        <f t="shared" si="121"/>
        <v>42542.193090277775</v>
      </c>
      <c r="M1345" s="4" t="b">
        <v>0</v>
      </c>
      <c r="N1345" s="4">
        <v>182</v>
      </c>
      <c r="O1345" s="4" t="b">
        <v>1</v>
      </c>
      <c r="P1345" s="4" t="s">
        <v>8265</v>
      </c>
      <c r="Q1345" s="9">
        <f t="shared" si="122"/>
        <v>1.02298</v>
      </c>
      <c r="R1345" s="10">
        <f t="shared" si="123"/>
        <v>281.03846153846155</v>
      </c>
      <c r="S1345" s="4" t="str">
        <f t="shared" si="124"/>
        <v>film &amp; video</v>
      </c>
      <c r="T1345" s="4" t="str">
        <f t="shared" si="125"/>
        <v>television</v>
      </c>
    </row>
    <row r="1346" spans="1:20" ht="42.75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7">
        <f t="shared" si="120"/>
        <v>42551.456469907404</v>
      </c>
      <c r="L1346" s="7">
        <f t="shared" si="121"/>
        <v>42522.456469907404</v>
      </c>
      <c r="M1346" s="4" t="b">
        <v>0</v>
      </c>
      <c r="N1346" s="4">
        <v>182</v>
      </c>
      <c r="O1346" s="4" t="b">
        <v>1</v>
      </c>
      <c r="P1346" s="4" t="s">
        <v>8265</v>
      </c>
      <c r="Q1346" s="9">
        <f t="shared" si="122"/>
        <v>3.7773333333333334</v>
      </c>
      <c r="R1346" s="10">
        <f t="shared" si="123"/>
        <v>31.131868131868131</v>
      </c>
      <c r="S1346" s="4" t="str">
        <f t="shared" si="124"/>
        <v>film &amp; video</v>
      </c>
      <c r="T1346" s="4" t="str">
        <f t="shared" si="125"/>
        <v>television</v>
      </c>
    </row>
    <row r="1347" spans="1:20" ht="42.75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7">
        <f t="shared" ref="K1347:K1410" si="126">(I1347/86400)+25569+(-8/24)</f>
        <v>41834.481006944443</v>
      </c>
      <c r="L1347" s="7">
        <f t="shared" ref="L1347:L1410" si="127">(J1347/86400)+25569+(-8/24)</f>
        <v>41799.481006944443</v>
      </c>
      <c r="M1347" s="4" t="b">
        <v>0</v>
      </c>
      <c r="N1347" s="4">
        <v>182</v>
      </c>
      <c r="O1347" s="4" t="b">
        <v>1</v>
      </c>
      <c r="P1347" s="4" t="s">
        <v>8265</v>
      </c>
      <c r="Q1347" s="9">
        <f t="shared" ref="Q1347:Q1410" si="128">E1347/D1347</f>
        <v>1.25</v>
      </c>
      <c r="R1347" s="10">
        <f t="shared" ref="R1347:R1410" si="129">IFERROR(E1347/N1347, "Zero Backers")</f>
        <v>2.0604395604395602</v>
      </c>
      <c r="S1347" s="4" t="str">
        <f t="shared" ref="S1347:S1410" si="130">LEFT(P1347,FIND("/",P1347)-1)</f>
        <v>film &amp; video</v>
      </c>
      <c r="T1347" s="4" t="str">
        <f t="shared" ref="T1347:T1410" si="131">RIGHT(P1347,LEN(P1347)-FIND("/",P1347))</f>
        <v>television</v>
      </c>
    </row>
    <row r="1348" spans="1:20" ht="42.75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7">
        <f t="shared" si="126"/>
        <v>41451.742488425924</v>
      </c>
      <c r="L1348" s="7">
        <f t="shared" si="127"/>
        <v>41421.742488425924</v>
      </c>
      <c r="M1348" s="4" t="b">
        <v>0</v>
      </c>
      <c r="N1348" s="4">
        <v>182</v>
      </c>
      <c r="O1348" s="4" t="b">
        <v>1</v>
      </c>
      <c r="P1348" s="4" t="s">
        <v>8265</v>
      </c>
      <c r="Q1348" s="9">
        <f t="shared" si="128"/>
        <v>1.473265306122449</v>
      </c>
      <c r="R1348" s="10">
        <f t="shared" si="129"/>
        <v>39.664835164835168</v>
      </c>
      <c r="S1348" s="4" t="str">
        <f t="shared" si="130"/>
        <v>film &amp; video</v>
      </c>
      <c r="T1348" s="4" t="str">
        <f t="shared" si="131"/>
        <v>television</v>
      </c>
    </row>
    <row r="1349" spans="1:20" ht="42.75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7">
        <f t="shared" si="126"/>
        <v>42070.304687499993</v>
      </c>
      <c r="L1349" s="7">
        <f t="shared" si="127"/>
        <v>42040.304687499993</v>
      </c>
      <c r="M1349" s="4" t="b">
        <v>0</v>
      </c>
      <c r="N1349" s="4">
        <v>182</v>
      </c>
      <c r="O1349" s="4" t="b">
        <v>1</v>
      </c>
      <c r="P1349" s="4" t="s">
        <v>8265</v>
      </c>
      <c r="Q1349" s="9">
        <f t="shared" si="128"/>
        <v>1.022</v>
      </c>
      <c r="R1349" s="10">
        <f t="shared" si="129"/>
        <v>14.038461538461538</v>
      </c>
      <c r="S1349" s="4" t="str">
        <f t="shared" si="130"/>
        <v>film &amp; video</v>
      </c>
      <c r="T1349" s="4" t="str">
        <f t="shared" si="131"/>
        <v>television</v>
      </c>
    </row>
    <row r="1350" spans="1:20" ht="42.75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7">
        <f t="shared" si="126"/>
        <v>41991.172835648147</v>
      </c>
      <c r="L1350" s="7">
        <f t="shared" si="127"/>
        <v>41963.172835648147</v>
      </c>
      <c r="M1350" s="4" t="b">
        <v>0</v>
      </c>
      <c r="N1350" s="4">
        <v>182</v>
      </c>
      <c r="O1350" s="4" t="b">
        <v>1</v>
      </c>
      <c r="P1350" s="4" t="s">
        <v>8265</v>
      </c>
      <c r="Q1350" s="9">
        <f t="shared" si="128"/>
        <v>1.018723404255319</v>
      </c>
      <c r="R1350" s="10">
        <f t="shared" si="129"/>
        <v>32.884615384615387</v>
      </c>
      <c r="S1350" s="4" t="str">
        <f t="shared" si="130"/>
        <v>film &amp; video</v>
      </c>
      <c r="T1350" s="4" t="str">
        <f t="shared" si="131"/>
        <v>television</v>
      </c>
    </row>
    <row r="1351" spans="1:20" ht="42.75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7">
        <f t="shared" si="126"/>
        <v>42353.957638888889</v>
      </c>
      <c r="L1351" s="7">
        <f t="shared" si="127"/>
        <v>42316.999247685184</v>
      </c>
      <c r="M1351" s="4" t="b">
        <v>0</v>
      </c>
      <c r="N1351" s="4">
        <v>182</v>
      </c>
      <c r="O1351" s="4" t="b">
        <v>1</v>
      </c>
      <c r="P1351" s="4" t="s">
        <v>8265</v>
      </c>
      <c r="Q1351" s="9">
        <f t="shared" si="128"/>
        <v>2.0419999999999998</v>
      </c>
      <c r="R1351" s="10">
        <f t="shared" si="129"/>
        <v>56.098901098901102</v>
      </c>
      <c r="S1351" s="4" t="str">
        <f t="shared" si="130"/>
        <v>film &amp; video</v>
      </c>
      <c r="T1351" s="4" t="str">
        <f t="shared" si="131"/>
        <v>television</v>
      </c>
    </row>
    <row r="1352" spans="1:20" ht="42.75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7">
        <f t="shared" si="126"/>
        <v>42363.679791666662</v>
      </c>
      <c r="L1352" s="7">
        <f t="shared" si="127"/>
        <v>42333.679791666662</v>
      </c>
      <c r="M1352" s="4" t="b">
        <v>0</v>
      </c>
      <c r="N1352" s="4">
        <v>182</v>
      </c>
      <c r="O1352" s="4" t="b">
        <v>1</v>
      </c>
      <c r="P1352" s="4" t="s">
        <v>8265</v>
      </c>
      <c r="Q1352" s="9">
        <f t="shared" si="128"/>
        <v>1.0405</v>
      </c>
      <c r="R1352" s="10">
        <f t="shared" si="129"/>
        <v>28.585164835164836</v>
      </c>
      <c r="S1352" s="4" t="str">
        <f t="shared" si="130"/>
        <v>film &amp; video</v>
      </c>
      <c r="T1352" s="4" t="str">
        <f t="shared" si="131"/>
        <v>television</v>
      </c>
    </row>
    <row r="1353" spans="1:20" ht="28.5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7">
        <f t="shared" si="126"/>
        <v>42412.406759259255</v>
      </c>
      <c r="L1353" s="7">
        <f t="shared" si="127"/>
        <v>42382.406759259255</v>
      </c>
      <c r="M1353" s="4" t="b">
        <v>0</v>
      </c>
      <c r="N1353" s="4">
        <v>182</v>
      </c>
      <c r="O1353" s="4" t="b">
        <v>1</v>
      </c>
      <c r="P1353" s="4" t="s">
        <v>8265</v>
      </c>
      <c r="Q1353" s="9">
        <f t="shared" si="128"/>
        <v>1.0126500000000001</v>
      </c>
      <c r="R1353" s="10">
        <f t="shared" si="129"/>
        <v>111.28021978021978</v>
      </c>
      <c r="S1353" s="4" t="str">
        <f t="shared" si="130"/>
        <v>film &amp; video</v>
      </c>
      <c r="T1353" s="4" t="str">
        <f t="shared" si="131"/>
        <v>television</v>
      </c>
    </row>
    <row r="1354" spans="1:20" ht="42.75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7">
        <f t="shared" si="126"/>
        <v>42251.832638888889</v>
      </c>
      <c r="L1354" s="7">
        <f t="shared" si="127"/>
        <v>42200.244976851849</v>
      </c>
      <c r="M1354" s="4" t="b">
        <v>0</v>
      </c>
      <c r="N1354" s="4">
        <v>182</v>
      </c>
      <c r="O1354" s="4" t="b">
        <v>1</v>
      </c>
      <c r="P1354" s="4" t="s">
        <v>8265</v>
      </c>
      <c r="Q1354" s="9">
        <f t="shared" si="128"/>
        <v>1.3613999999999999</v>
      </c>
      <c r="R1354" s="10">
        <f t="shared" si="129"/>
        <v>74.802197802197796</v>
      </c>
      <c r="S1354" s="4" t="str">
        <f t="shared" si="130"/>
        <v>film &amp; video</v>
      </c>
      <c r="T1354" s="4" t="str">
        <f t="shared" si="131"/>
        <v>television</v>
      </c>
    </row>
    <row r="1355" spans="1:20" ht="28.5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7">
        <f t="shared" si="126"/>
        <v>41343.666666666664</v>
      </c>
      <c r="L1355" s="7">
        <f t="shared" si="127"/>
        <v>41308.784583333334</v>
      </c>
      <c r="M1355" s="4" t="b">
        <v>0</v>
      </c>
      <c r="N1355" s="4">
        <v>182</v>
      </c>
      <c r="O1355" s="4" t="b">
        <v>1</v>
      </c>
      <c r="P1355" s="4" t="s">
        <v>8265</v>
      </c>
      <c r="Q1355" s="9">
        <f t="shared" si="128"/>
        <v>1.3360000000000001</v>
      </c>
      <c r="R1355" s="10">
        <f t="shared" si="129"/>
        <v>7.3406593406593403</v>
      </c>
      <c r="S1355" s="4" t="str">
        <f t="shared" si="130"/>
        <v>film &amp; video</v>
      </c>
      <c r="T1355" s="4" t="str">
        <f t="shared" si="131"/>
        <v>television</v>
      </c>
    </row>
    <row r="1356" spans="1:20" ht="42.75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7">
        <f t="shared" si="126"/>
        <v>42532.474293981482</v>
      </c>
      <c r="L1356" s="7">
        <f t="shared" si="127"/>
        <v>42502.474293981482</v>
      </c>
      <c r="M1356" s="4" t="b">
        <v>0</v>
      </c>
      <c r="N1356" s="4">
        <v>182</v>
      </c>
      <c r="O1356" s="4" t="b">
        <v>1</v>
      </c>
      <c r="P1356" s="4" t="s">
        <v>8265</v>
      </c>
      <c r="Q1356" s="9">
        <f t="shared" si="128"/>
        <v>1.3025</v>
      </c>
      <c r="R1356" s="10">
        <f t="shared" si="129"/>
        <v>8.5879120879120876</v>
      </c>
      <c r="S1356" s="4" t="str">
        <f t="shared" si="130"/>
        <v>film &amp; video</v>
      </c>
      <c r="T1356" s="4" t="str">
        <f t="shared" si="131"/>
        <v>television</v>
      </c>
    </row>
    <row r="1357" spans="1:20" ht="57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7">
        <f t="shared" si="126"/>
        <v>41243.083333333328</v>
      </c>
      <c r="L1357" s="7">
        <f t="shared" si="127"/>
        <v>41212.921354166661</v>
      </c>
      <c r="M1357" s="4" t="b">
        <v>0</v>
      </c>
      <c r="N1357" s="4">
        <v>182</v>
      </c>
      <c r="O1357" s="4" t="b">
        <v>1</v>
      </c>
      <c r="P1357" s="4" t="s">
        <v>8265</v>
      </c>
      <c r="Q1357" s="9">
        <f t="shared" si="128"/>
        <v>1.2267999999999999</v>
      </c>
      <c r="R1357" s="10">
        <f t="shared" si="129"/>
        <v>16.85164835164835</v>
      </c>
      <c r="S1357" s="4" t="str">
        <f t="shared" si="130"/>
        <v>film &amp; video</v>
      </c>
      <c r="T1357" s="4" t="str">
        <f t="shared" si="131"/>
        <v>television</v>
      </c>
    </row>
    <row r="1358" spans="1:20" ht="42.75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7">
        <f t="shared" si="126"/>
        <v>41459.705555555549</v>
      </c>
      <c r="L1358" s="7">
        <f t="shared" si="127"/>
        <v>41429.705555555549</v>
      </c>
      <c r="M1358" s="4" t="b">
        <v>0</v>
      </c>
      <c r="N1358" s="4">
        <v>182</v>
      </c>
      <c r="O1358" s="4" t="b">
        <v>1</v>
      </c>
      <c r="P1358" s="4" t="s">
        <v>8265</v>
      </c>
      <c r="Q1358" s="9">
        <f t="shared" si="128"/>
        <v>1.8281058823529412</v>
      </c>
      <c r="R1358" s="10">
        <f t="shared" si="129"/>
        <v>34.151428571428575</v>
      </c>
      <c r="S1358" s="4" t="str">
        <f t="shared" si="130"/>
        <v>film &amp; video</v>
      </c>
      <c r="T1358" s="4" t="str">
        <f t="shared" si="131"/>
        <v>television</v>
      </c>
    </row>
    <row r="1359" spans="1:20" ht="42.75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7">
        <f t="shared" si="126"/>
        <v>41333.915972222218</v>
      </c>
      <c r="L1359" s="7">
        <f t="shared" si="127"/>
        <v>41304.628900462958</v>
      </c>
      <c r="M1359" s="4" t="b">
        <v>0</v>
      </c>
      <c r="N1359" s="4">
        <v>182</v>
      </c>
      <c r="O1359" s="4" t="b">
        <v>1</v>
      </c>
      <c r="P1359" s="4" t="s">
        <v>8265</v>
      </c>
      <c r="Q1359" s="9">
        <f t="shared" si="128"/>
        <v>1.2529999999999999</v>
      </c>
      <c r="R1359" s="10">
        <f t="shared" si="129"/>
        <v>13.76923076923077</v>
      </c>
      <c r="S1359" s="4" t="str">
        <f t="shared" si="130"/>
        <v>film &amp; video</v>
      </c>
      <c r="T1359" s="4" t="str">
        <f t="shared" si="131"/>
        <v>television</v>
      </c>
    </row>
    <row r="1360" spans="1:20" ht="42.75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7">
        <f t="shared" si="126"/>
        <v>40719.237534722219</v>
      </c>
      <c r="L1360" s="7">
        <f t="shared" si="127"/>
        <v>40689.237534722219</v>
      </c>
      <c r="M1360" s="4" t="b">
        <v>0</v>
      </c>
      <c r="N1360" s="4">
        <v>182</v>
      </c>
      <c r="O1360" s="4" t="b">
        <v>1</v>
      </c>
      <c r="P1360" s="4" t="s">
        <v>8265</v>
      </c>
      <c r="Q1360" s="9">
        <f t="shared" si="128"/>
        <v>1.1166666666666667</v>
      </c>
      <c r="R1360" s="10">
        <f t="shared" si="129"/>
        <v>18.406593406593405</v>
      </c>
      <c r="S1360" s="4" t="str">
        <f t="shared" si="130"/>
        <v>film &amp; video</v>
      </c>
      <c r="T1360" s="4" t="str">
        <f t="shared" si="131"/>
        <v>television</v>
      </c>
    </row>
    <row r="1361" spans="1:20" ht="42.75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7">
        <f t="shared" si="126"/>
        <v>40730.481365740736</v>
      </c>
      <c r="L1361" s="7">
        <f t="shared" si="127"/>
        <v>40668.481365740736</v>
      </c>
      <c r="M1361" s="4" t="b">
        <v>0</v>
      </c>
      <c r="N1361" s="4">
        <v>182</v>
      </c>
      <c r="O1361" s="4" t="b">
        <v>1</v>
      </c>
      <c r="P1361" s="4" t="s">
        <v>8265</v>
      </c>
      <c r="Q1361" s="9">
        <f t="shared" si="128"/>
        <v>1.1575757575757575</v>
      </c>
      <c r="R1361" s="10">
        <f t="shared" si="129"/>
        <v>4.197802197802198</v>
      </c>
      <c r="S1361" s="4" t="str">
        <f t="shared" si="130"/>
        <v>film &amp; video</v>
      </c>
      <c r="T1361" s="4" t="str">
        <f t="shared" si="131"/>
        <v>television</v>
      </c>
    </row>
    <row r="1362" spans="1:20" ht="28.5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7">
        <f t="shared" si="126"/>
        <v>41123.567361111105</v>
      </c>
      <c r="L1362" s="7">
        <f t="shared" si="127"/>
        <v>41095.567361111105</v>
      </c>
      <c r="M1362" s="4" t="b">
        <v>0</v>
      </c>
      <c r="N1362" s="4">
        <v>182</v>
      </c>
      <c r="O1362" s="4" t="b">
        <v>1</v>
      </c>
      <c r="P1362" s="4" t="s">
        <v>8265</v>
      </c>
      <c r="Q1362" s="9">
        <f t="shared" si="128"/>
        <v>1.732</v>
      </c>
      <c r="R1362" s="10">
        <f t="shared" si="129"/>
        <v>14.274725274725276</v>
      </c>
      <c r="S1362" s="4" t="str">
        <f t="shared" si="130"/>
        <v>film &amp; video</v>
      </c>
      <c r="T1362" s="4" t="str">
        <f t="shared" si="131"/>
        <v>television</v>
      </c>
    </row>
    <row r="1363" spans="1:20" ht="42.75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7">
        <f t="shared" si="126"/>
        <v>41811.383935185186</v>
      </c>
      <c r="L1363" s="7">
        <f t="shared" si="127"/>
        <v>41781.383935185186</v>
      </c>
      <c r="M1363" s="4" t="b">
        <v>0</v>
      </c>
      <c r="N1363" s="4">
        <v>182</v>
      </c>
      <c r="O1363" s="4" t="b">
        <v>1</v>
      </c>
      <c r="P1363" s="4" t="s">
        <v>8265</v>
      </c>
      <c r="Q1363" s="9">
        <f t="shared" si="128"/>
        <v>1.2598333333333334</v>
      </c>
      <c r="R1363" s="10">
        <f t="shared" si="129"/>
        <v>41.532967032967036</v>
      </c>
      <c r="S1363" s="4" t="str">
        <f t="shared" si="130"/>
        <v>film &amp; video</v>
      </c>
      <c r="T1363" s="4" t="str">
        <f t="shared" si="131"/>
        <v>television</v>
      </c>
    </row>
    <row r="1364" spans="1:20" ht="28.5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7">
        <f t="shared" si="126"/>
        <v>41524.601053240738</v>
      </c>
      <c r="L1364" s="7">
        <f t="shared" si="127"/>
        <v>41464.601053240738</v>
      </c>
      <c r="M1364" s="4" t="b">
        <v>0</v>
      </c>
      <c r="N1364" s="4">
        <v>182</v>
      </c>
      <c r="O1364" s="4" t="b">
        <v>1</v>
      </c>
      <c r="P1364" s="4" t="s">
        <v>8265</v>
      </c>
      <c r="Q1364" s="9">
        <f t="shared" si="128"/>
        <v>1.091</v>
      </c>
      <c r="R1364" s="10">
        <f t="shared" si="129"/>
        <v>5.9945054945054945</v>
      </c>
      <c r="S1364" s="4" t="str">
        <f t="shared" si="130"/>
        <v>film &amp; video</v>
      </c>
      <c r="T1364" s="4" t="str">
        <f t="shared" si="131"/>
        <v>television</v>
      </c>
    </row>
    <row r="1365" spans="1:20" ht="42.75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7">
        <f t="shared" si="126"/>
        <v>42414.999305555553</v>
      </c>
      <c r="L1365" s="7">
        <f t="shared" si="127"/>
        <v>42396.510729166665</v>
      </c>
      <c r="M1365" s="4" t="b">
        <v>0</v>
      </c>
      <c r="N1365" s="4">
        <v>182</v>
      </c>
      <c r="O1365" s="4" t="b">
        <v>1</v>
      </c>
      <c r="P1365" s="4" t="s">
        <v>8265</v>
      </c>
      <c r="Q1365" s="9">
        <f t="shared" si="128"/>
        <v>1</v>
      </c>
      <c r="R1365" s="10">
        <f t="shared" si="129"/>
        <v>1.098901098901099</v>
      </c>
      <c r="S1365" s="4" t="str">
        <f t="shared" si="130"/>
        <v>film &amp; video</v>
      </c>
      <c r="T1365" s="4" t="str">
        <f t="shared" si="131"/>
        <v>television</v>
      </c>
    </row>
    <row r="1366" spans="1:20" ht="42.75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7">
        <f t="shared" si="126"/>
        <v>42011.362337962964</v>
      </c>
      <c r="L1366" s="7">
        <f t="shared" si="127"/>
        <v>41951.362337962964</v>
      </c>
      <c r="M1366" s="4" t="b">
        <v>0</v>
      </c>
      <c r="N1366" s="4">
        <v>182</v>
      </c>
      <c r="O1366" s="4" t="b">
        <v>1</v>
      </c>
      <c r="P1366" s="4" t="s">
        <v>8265</v>
      </c>
      <c r="Q1366" s="9">
        <f t="shared" si="128"/>
        <v>1.1864285714285714</v>
      </c>
      <c r="R1366" s="10">
        <f t="shared" si="129"/>
        <v>273.79120879120882</v>
      </c>
      <c r="S1366" s="4" t="str">
        <f t="shared" si="130"/>
        <v>film &amp; video</v>
      </c>
      <c r="T1366" s="4" t="str">
        <f t="shared" si="131"/>
        <v>television</v>
      </c>
    </row>
    <row r="1367" spans="1:20" ht="42.75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7">
        <f t="shared" si="126"/>
        <v>42079.358240740738</v>
      </c>
      <c r="L1367" s="7">
        <f t="shared" si="127"/>
        <v>42049.399907407402</v>
      </c>
      <c r="M1367" s="4" t="b">
        <v>0</v>
      </c>
      <c r="N1367" s="4">
        <v>182</v>
      </c>
      <c r="O1367" s="4" t="b">
        <v>1</v>
      </c>
      <c r="P1367" s="4" t="s">
        <v>8265</v>
      </c>
      <c r="Q1367" s="9">
        <f t="shared" si="128"/>
        <v>1.0026666666666666</v>
      </c>
      <c r="R1367" s="10">
        <f t="shared" si="129"/>
        <v>41.318681318681321</v>
      </c>
      <c r="S1367" s="4" t="str">
        <f t="shared" si="130"/>
        <v>film &amp; video</v>
      </c>
      <c r="T1367" s="4" t="str">
        <f t="shared" si="131"/>
        <v>television</v>
      </c>
    </row>
    <row r="1368" spans="1:20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7">
        <f t="shared" si="126"/>
        <v>41969.704432870371</v>
      </c>
      <c r="L1368" s="7">
        <f t="shared" si="127"/>
        <v>41924.662766203699</v>
      </c>
      <c r="M1368" s="4" t="b">
        <v>0</v>
      </c>
      <c r="N1368" s="4">
        <v>182</v>
      </c>
      <c r="O1368" s="4" t="b">
        <v>1</v>
      </c>
      <c r="P1368" s="4" t="s">
        <v>8265</v>
      </c>
      <c r="Q1368" s="9">
        <f t="shared" si="128"/>
        <v>1.2648920000000001</v>
      </c>
      <c r="R1368" s="10">
        <f t="shared" si="129"/>
        <v>52.12467032967033</v>
      </c>
      <c r="S1368" s="4" t="str">
        <f t="shared" si="130"/>
        <v>film &amp; video</v>
      </c>
      <c r="T1368" s="4" t="str">
        <f t="shared" si="131"/>
        <v>television</v>
      </c>
    </row>
    <row r="1369" spans="1:20" ht="42.75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7">
        <f t="shared" si="126"/>
        <v>42321.711226851847</v>
      </c>
      <c r="L1369" s="7">
        <f t="shared" si="127"/>
        <v>42291.669560185182</v>
      </c>
      <c r="M1369" s="4" t="b">
        <v>0</v>
      </c>
      <c r="N1369" s="4">
        <v>182</v>
      </c>
      <c r="O1369" s="4" t="b">
        <v>1</v>
      </c>
      <c r="P1369" s="4" t="s">
        <v>8265</v>
      </c>
      <c r="Q1369" s="9">
        <f t="shared" si="128"/>
        <v>1.1426000000000001</v>
      </c>
      <c r="R1369" s="10">
        <f t="shared" si="129"/>
        <v>31.390109890109891</v>
      </c>
      <c r="S1369" s="4" t="str">
        <f t="shared" si="130"/>
        <v>film &amp; video</v>
      </c>
      <c r="T1369" s="4" t="str">
        <f t="shared" si="131"/>
        <v>television</v>
      </c>
    </row>
    <row r="1370" spans="1:20" ht="42.75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7">
        <f t="shared" si="126"/>
        <v>42169.857569444437</v>
      </c>
      <c r="L1370" s="7">
        <f t="shared" si="127"/>
        <v>42145.857569444437</v>
      </c>
      <c r="M1370" s="4" t="b">
        <v>0</v>
      </c>
      <c r="N1370" s="4">
        <v>182</v>
      </c>
      <c r="O1370" s="4" t="b">
        <v>1</v>
      </c>
      <c r="P1370" s="4" t="s">
        <v>8265</v>
      </c>
      <c r="Q1370" s="9">
        <f t="shared" si="128"/>
        <v>1.107</v>
      </c>
      <c r="R1370" s="10">
        <f t="shared" si="129"/>
        <v>30.412087912087912</v>
      </c>
      <c r="S1370" s="4" t="str">
        <f t="shared" si="130"/>
        <v>film &amp; video</v>
      </c>
      <c r="T1370" s="4" t="str">
        <f t="shared" si="131"/>
        <v>television</v>
      </c>
    </row>
    <row r="1371" spans="1:20" ht="42.75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7">
        <f t="shared" si="126"/>
        <v>41740.260949074072</v>
      </c>
      <c r="L1371" s="7">
        <f t="shared" si="127"/>
        <v>41710.260949074072</v>
      </c>
      <c r="M1371" s="4" t="b">
        <v>0</v>
      </c>
      <c r="N1371" s="4">
        <v>182</v>
      </c>
      <c r="O1371" s="4" t="b">
        <v>1</v>
      </c>
      <c r="P1371" s="4" t="s">
        <v>8265</v>
      </c>
      <c r="Q1371" s="9">
        <f t="shared" si="128"/>
        <v>1.0534805315203954</v>
      </c>
      <c r="R1371" s="10">
        <f t="shared" si="129"/>
        <v>187.31115384615384</v>
      </c>
      <c r="S1371" s="4" t="str">
        <f t="shared" si="130"/>
        <v>film &amp; video</v>
      </c>
      <c r="T1371" s="4" t="str">
        <f t="shared" si="131"/>
        <v>television</v>
      </c>
    </row>
    <row r="1372" spans="1:20" ht="28.5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7">
        <f t="shared" si="126"/>
        <v>41562.670023148145</v>
      </c>
      <c r="L1372" s="7">
        <f t="shared" si="127"/>
        <v>41547.670023148145</v>
      </c>
      <c r="M1372" s="4" t="b">
        <v>0</v>
      </c>
      <c r="N1372" s="4">
        <v>182</v>
      </c>
      <c r="O1372" s="4" t="b">
        <v>1</v>
      </c>
      <c r="P1372" s="4" t="s">
        <v>8265</v>
      </c>
      <c r="Q1372" s="9">
        <f t="shared" si="128"/>
        <v>1.0366666666666666</v>
      </c>
      <c r="R1372" s="10">
        <f t="shared" si="129"/>
        <v>8.5439560439560438</v>
      </c>
      <c r="S1372" s="4" t="str">
        <f t="shared" si="130"/>
        <v>film &amp; video</v>
      </c>
      <c r="T1372" s="4" t="str">
        <f t="shared" si="131"/>
        <v>television</v>
      </c>
    </row>
    <row r="1373" spans="1:20" ht="42.75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7">
        <f t="shared" si="126"/>
        <v>42131.425254629627</v>
      </c>
      <c r="L1373" s="7">
        <f t="shared" si="127"/>
        <v>42101.425254629627</v>
      </c>
      <c r="M1373" s="4" t="b">
        <v>0</v>
      </c>
      <c r="N1373" s="4">
        <v>182</v>
      </c>
      <c r="O1373" s="4" t="b">
        <v>1</v>
      </c>
      <c r="P1373" s="4" t="s">
        <v>8265</v>
      </c>
      <c r="Q1373" s="9">
        <f t="shared" si="128"/>
        <v>1.0708672667523933</v>
      </c>
      <c r="R1373" s="10">
        <f t="shared" si="129"/>
        <v>41.181318681318679</v>
      </c>
      <c r="S1373" s="4" t="str">
        <f t="shared" si="130"/>
        <v>film &amp; video</v>
      </c>
      <c r="T1373" s="4" t="str">
        <f t="shared" si="131"/>
        <v>television</v>
      </c>
    </row>
    <row r="1374" spans="1:20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7">
        <f t="shared" si="126"/>
        <v>41102.40662037037</v>
      </c>
      <c r="L1374" s="7">
        <f t="shared" si="127"/>
        <v>41072.40662037037</v>
      </c>
      <c r="M1374" s="4" t="b">
        <v>0</v>
      </c>
      <c r="N1374" s="4">
        <v>182</v>
      </c>
      <c r="O1374" s="4" t="b">
        <v>1</v>
      </c>
      <c r="P1374" s="4" t="s">
        <v>8265</v>
      </c>
      <c r="Q1374" s="9">
        <f t="shared" si="128"/>
        <v>1.24</v>
      </c>
      <c r="R1374" s="10">
        <f t="shared" si="129"/>
        <v>3.4065934065934065</v>
      </c>
      <c r="S1374" s="4" t="str">
        <f t="shared" si="130"/>
        <v>film &amp; video</v>
      </c>
      <c r="T1374" s="4" t="str">
        <f t="shared" si="131"/>
        <v>television</v>
      </c>
    </row>
    <row r="1375" spans="1:20" ht="28.5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7">
        <f t="shared" si="126"/>
        <v>42734.618437499994</v>
      </c>
      <c r="L1375" s="7">
        <f t="shared" si="127"/>
        <v>42704.618437499994</v>
      </c>
      <c r="M1375" s="4" t="b">
        <v>0</v>
      </c>
      <c r="N1375" s="4">
        <v>182</v>
      </c>
      <c r="O1375" s="4" t="b">
        <v>1</v>
      </c>
      <c r="P1375" s="4" t="s">
        <v>8265</v>
      </c>
      <c r="Q1375" s="9">
        <f t="shared" si="128"/>
        <v>1.0501</v>
      </c>
      <c r="R1375" s="10">
        <f t="shared" si="129"/>
        <v>57.697802197802197</v>
      </c>
      <c r="S1375" s="4" t="str">
        <f t="shared" si="130"/>
        <v>film &amp; video</v>
      </c>
      <c r="T1375" s="4" t="str">
        <f t="shared" si="131"/>
        <v>television</v>
      </c>
    </row>
    <row r="1376" spans="1:20" ht="42.75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7">
        <f t="shared" si="126"/>
        <v>42453.786898148144</v>
      </c>
      <c r="L1376" s="7">
        <f t="shared" si="127"/>
        <v>42423.828564814808</v>
      </c>
      <c r="M1376" s="4" t="b">
        <v>0</v>
      </c>
      <c r="N1376" s="4">
        <v>182</v>
      </c>
      <c r="O1376" s="4" t="b">
        <v>1</v>
      </c>
      <c r="P1376" s="4" t="s">
        <v>8265</v>
      </c>
      <c r="Q1376" s="9">
        <f t="shared" si="128"/>
        <v>1.8946666666666667</v>
      </c>
      <c r="R1376" s="10">
        <f t="shared" si="129"/>
        <v>15.615384615384615</v>
      </c>
      <c r="S1376" s="4" t="str">
        <f t="shared" si="130"/>
        <v>film &amp; video</v>
      </c>
      <c r="T1376" s="4" t="str">
        <f t="shared" si="131"/>
        <v>television</v>
      </c>
    </row>
    <row r="1377" spans="1:20" ht="42.75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7">
        <f t="shared" si="126"/>
        <v>42749.732858796291</v>
      </c>
      <c r="L1377" s="7">
        <f t="shared" si="127"/>
        <v>42719.732858796291</v>
      </c>
      <c r="M1377" s="4" t="b">
        <v>0</v>
      </c>
      <c r="N1377" s="4">
        <v>182</v>
      </c>
      <c r="O1377" s="4" t="b">
        <v>1</v>
      </c>
      <c r="P1377" s="4" t="s">
        <v>8265</v>
      </c>
      <c r="Q1377" s="9">
        <f t="shared" si="128"/>
        <v>1.7132499999999999</v>
      </c>
      <c r="R1377" s="10">
        <f t="shared" si="129"/>
        <v>37.653846153846153</v>
      </c>
      <c r="S1377" s="4" t="str">
        <f t="shared" si="130"/>
        <v>film &amp; video</v>
      </c>
      <c r="T1377" s="4" t="str">
        <f t="shared" si="131"/>
        <v>television</v>
      </c>
    </row>
    <row r="1378" spans="1:20" ht="28.5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7">
        <f t="shared" si="126"/>
        <v>42707.377384259256</v>
      </c>
      <c r="L1378" s="7">
        <f t="shared" si="127"/>
        <v>42677.335717592585</v>
      </c>
      <c r="M1378" s="4" t="b">
        <v>0</v>
      </c>
      <c r="N1378" s="4">
        <v>182</v>
      </c>
      <c r="O1378" s="4" t="b">
        <v>1</v>
      </c>
      <c r="P1378" s="4" t="s">
        <v>8265</v>
      </c>
      <c r="Q1378" s="9">
        <f t="shared" si="128"/>
        <v>2.5248648648648651</v>
      </c>
      <c r="R1378" s="10">
        <f t="shared" si="129"/>
        <v>51.329670329670328</v>
      </c>
      <c r="S1378" s="4" t="str">
        <f t="shared" si="130"/>
        <v>film &amp; video</v>
      </c>
      <c r="T1378" s="4" t="str">
        <f t="shared" si="131"/>
        <v>television</v>
      </c>
    </row>
    <row r="1379" spans="1:20" ht="42.75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7">
        <f t="shared" si="126"/>
        <v>42768.84097222222</v>
      </c>
      <c r="L1379" s="7">
        <f t="shared" si="127"/>
        <v>42746.88622685185</v>
      </c>
      <c r="M1379" s="4" t="b">
        <v>0</v>
      </c>
      <c r="N1379" s="4">
        <v>182</v>
      </c>
      <c r="O1379" s="4" t="b">
        <v>1</v>
      </c>
      <c r="P1379" s="4" t="s">
        <v>8265</v>
      </c>
      <c r="Q1379" s="9">
        <f t="shared" si="128"/>
        <v>1.1615384615384616</v>
      </c>
      <c r="R1379" s="10">
        <f t="shared" si="129"/>
        <v>8.2967032967032974</v>
      </c>
      <c r="S1379" s="4" t="str">
        <f t="shared" si="130"/>
        <v>film &amp; video</v>
      </c>
      <c r="T1379" s="4" t="str">
        <f t="shared" si="131"/>
        <v>television</v>
      </c>
    </row>
    <row r="1380" spans="1:20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7">
        <f t="shared" si="126"/>
        <v>42583.426041666666</v>
      </c>
      <c r="L1380" s="7">
        <f t="shared" si="127"/>
        <v>42568.426041666666</v>
      </c>
      <c r="M1380" s="4" t="b">
        <v>0</v>
      </c>
      <c r="N1380" s="4">
        <v>182</v>
      </c>
      <c r="O1380" s="4" t="b">
        <v>1</v>
      </c>
      <c r="P1380" s="4" t="s">
        <v>8265</v>
      </c>
      <c r="Q1380" s="9">
        <f t="shared" si="128"/>
        <v>2.0335000000000001</v>
      </c>
      <c r="R1380" s="10">
        <f t="shared" si="129"/>
        <v>22.346153846153847</v>
      </c>
      <c r="S1380" s="4" t="str">
        <f t="shared" si="130"/>
        <v>film &amp; video</v>
      </c>
      <c r="T1380" s="4" t="str">
        <f t="shared" si="131"/>
        <v>television</v>
      </c>
    </row>
    <row r="1381" spans="1:20" ht="28.5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7">
        <f t="shared" si="126"/>
        <v>42160.158287037033</v>
      </c>
      <c r="L1381" s="7">
        <f t="shared" si="127"/>
        <v>42130.158287037033</v>
      </c>
      <c r="M1381" s="4" t="b">
        <v>0</v>
      </c>
      <c r="N1381" s="4">
        <v>182</v>
      </c>
      <c r="O1381" s="4" t="b">
        <v>1</v>
      </c>
      <c r="P1381" s="4" t="s">
        <v>8265</v>
      </c>
      <c r="Q1381" s="9">
        <f t="shared" si="128"/>
        <v>1.1160000000000001</v>
      </c>
      <c r="R1381" s="10">
        <f t="shared" si="129"/>
        <v>61.318681318681321</v>
      </c>
      <c r="S1381" s="4" t="str">
        <f t="shared" si="130"/>
        <v>film &amp; video</v>
      </c>
      <c r="T1381" s="4" t="str">
        <f t="shared" si="131"/>
        <v>television</v>
      </c>
    </row>
    <row r="1382" spans="1:20" ht="28.5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7">
        <f t="shared" si="126"/>
        <v>42163.749999999993</v>
      </c>
      <c r="L1382" s="7">
        <f t="shared" si="127"/>
        <v>42141.429467592585</v>
      </c>
      <c r="M1382" s="4" t="b">
        <v>0</v>
      </c>
      <c r="N1382" s="4">
        <v>182</v>
      </c>
      <c r="O1382" s="4" t="b">
        <v>1</v>
      </c>
      <c r="P1382" s="4" t="s">
        <v>8265</v>
      </c>
      <c r="Q1382" s="9">
        <f t="shared" si="128"/>
        <v>4.24</v>
      </c>
      <c r="R1382" s="10">
        <f t="shared" si="129"/>
        <v>0.58241758241758246</v>
      </c>
      <c r="S1382" s="4" t="str">
        <f t="shared" si="130"/>
        <v>film &amp; video</v>
      </c>
      <c r="T1382" s="4" t="str">
        <f t="shared" si="131"/>
        <v>television</v>
      </c>
    </row>
    <row r="1383" spans="1:20" ht="42.75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7">
        <f t="shared" si="126"/>
        <v>42732.881076388883</v>
      </c>
      <c r="L1383" s="7">
        <f t="shared" si="127"/>
        <v>42702.881076388883</v>
      </c>
      <c r="M1383" s="4" t="b">
        <v>0</v>
      </c>
      <c r="N1383" s="4">
        <v>182</v>
      </c>
      <c r="O1383" s="4" t="b">
        <v>1</v>
      </c>
      <c r="P1383" s="4" t="s">
        <v>8265</v>
      </c>
      <c r="Q1383" s="9">
        <f t="shared" si="128"/>
        <v>1.071</v>
      </c>
      <c r="R1383" s="10">
        <f t="shared" si="129"/>
        <v>29.423076923076923</v>
      </c>
      <c r="S1383" s="4" t="str">
        <f t="shared" si="130"/>
        <v>film &amp; video</v>
      </c>
      <c r="T1383" s="4" t="str">
        <f t="shared" si="131"/>
        <v>television</v>
      </c>
    </row>
    <row r="1384" spans="1:20" ht="42.75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7">
        <f t="shared" si="126"/>
        <v>41400.466851851852</v>
      </c>
      <c r="L1384" s="7">
        <f t="shared" si="127"/>
        <v>41370.466851851852</v>
      </c>
      <c r="M1384" s="4" t="b">
        <v>0</v>
      </c>
      <c r="N1384" s="4">
        <v>182</v>
      </c>
      <c r="O1384" s="4" t="b">
        <v>1</v>
      </c>
      <c r="P1384" s="4" t="s">
        <v>8265</v>
      </c>
      <c r="Q1384" s="9">
        <f t="shared" si="128"/>
        <v>1.043625</v>
      </c>
      <c r="R1384" s="10">
        <f t="shared" si="129"/>
        <v>45.873626373626372</v>
      </c>
      <c r="S1384" s="4" t="str">
        <f t="shared" si="130"/>
        <v>film &amp; video</v>
      </c>
      <c r="T1384" s="4" t="str">
        <f t="shared" si="131"/>
        <v>television</v>
      </c>
    </row>
    <row r="1385" spans="1:20" ht="42.75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7">
        <f t="shared" si="126"/>
        <v>42726.741643518515</v>
      </c>
      <c r="L1385" s="7">
        <f t="shared" si="127"/>
        <v>42706.741643518515</v>
      </c>
      <c r="M1385" s="4" t="b">
        <v>0</v>
      </c>
      <c r="N1385" s="4">
        <v>182</v>
      </c>
      <c r="O1385" s="4" t="b">
        <v>1</v>
      </c>
      <c r="P1385" s="4" t="s">
        <v>8265</v>
      </c>
      <c r="Q1385" s="9">
        <f t="shared" si="128"/>
        <v>2.124090909090909</v>
      </c>
      <c r="R1385" s="10">
        <f t="shared" si="129"/>
        <v>25.675824175824175</v>
      </c>
      <c r="S1385" s="4" t="str">
        <f t="shared" si="130"/>
        <v>film &amp; video</v>
      </c>
      <c r="T1385" s="4" t="str">
        <f t="shared" si="131"/>
        <v>television</v>
      </c>
    </row>
    <row r="1386" spans="1:20" ht="42.75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7">
        <f t="shared" si="126"/>
        <v>42190.401874999996</v>
      </c>
      <c r="L1386" s="7">
        <f t="shared" si="127"/>
        <v>42160.401874999996</v>
      </c>
      <c r="M1386" s="4" t="b">
        <v>0</v>
      </c>
      <c r="N1386" s="4">
        <v>182</v>
      </c>
      <c r="O1386" s="4" t="b">
        <v>1</v>
      </c>
      <c r="P1386" s="4" t="s">
        <v>8265</v>
      </c>
      <c r="Q1386" s="9">
        <f t="shared" si="128"/>
        <v>1.2408571428571429</v>
      </c>
      <c r="R1386" s="10">
        <f t="shared" si="129"/>
        <v>23.862637362637361</v>
      </c>
      <c r="S1386" s="4" t="str">
        <f t="shared" si="130"/>
        <v>film &amp; video</v>
      </c>
      <c r="T1386" s="4" t="str">
        <f t="shared" si="131"/>
        <v>television</v>
      </c>
    </row>
    <row r="1387" spans="1:20" ht="42.75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7">
        <f t="shared" si="126"/>
        <v>42489.174305555549</v>
      </c>
      <c r="L1387" s="7">
        <f t="shared" si="127"/>
        <v>42433.355567129627</v>
      </c>
      <c r="M1387" s="4" t="b">
        <v>0</v>
      </c>
      <c r="N1387" s="4">
        <v>182</v>
      </c>
      <c r="O1387" s="4" t="b">
        <v>1</v>
      </c>
      <c r="P1387" s="4" t="s">
        <v>8265</v>
      </c>
      <c r="Q1387" s="9">
        <f t="shared" si="128"/>
        <v>1.10406125</v>
      </c>
      <c r="R1387" s="10">
        <f t="shared" si="129"/>
        <v>48.530164835164832</v>
      </c>
      <c r="S1387" s="4" t="str">
        <f t="shared" si="130"/>
        <v>film &amp; video</v>
      </c>
      <c r="T1387" s="4" t="str">
        <f t="shared" si="131"/>
        <v>television</v>
      </c>
    </row>
    <row r="1388" spans="1:20" ht="28.5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7">
        <f t="shared" si="126"/>
        <v>42214.313530092586</v>
      </c>
      <c r="L1388" s="7">
        <f t="shared" si="127"/>
        <v>42184.313530092586</v>
      </c>
      <c r="M1388" s="4" t="b">
        <v>0</v>
      </c>
      <c r="N1388" s="4">
        <v>182</v>
      </c>
      <c r="O1388" s="4" t="b">
        <v>1</v>
      </c>
      <c r="P1388" s="4" t="s">
        <v>8265</v>
      </c>
      <c r="Q1388" s="9">
        <f t="shared" si="128"/>
        <v>2.1875</v>
      </c>
      <c r="R1388" s="10">
        <f t="shared" si="129"/>
        <v>4.8076923076923075</v>
      </c>
      <c r="S1388" s="4" t="str">
        <f t="shared" si="130"/>
        <v>film &amp; video</v>
      </c>
      <c r="T1388" s="4" t="str">
        <f t="shared" si="131"/>
        <v>television</v>
      </c>
    </row>
    <row r="1389" spans="1:20" ht="42.75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7">
        <f t="shared" si="126"/>
        <v>42157.854166666664</v>
      </c>
      <c r="L1389" s="7">
        <f t="shared" si="127"/>
        <v>42126.587905092594</v>
      </c>
      <c r="M1389" s="4" t="b">
        <v>0</v>
      </c>
      <c r="N1389" s="4">
        <v>182</v>
      </c>
      <c r="O1389" s="4" t="b">
        <v>1</v>
      </c>
      <c r="P1389" s="4" t="s">
        <v>8265</v>
      </c>
      <c r="Q1389" s="9">
        <f t="shared" si="128"/>
        <v>1.36625</v>
      </c>
      <c r="R1389" s="10">
        <f t="shared" si="129"/>
        <v>30.027472527472529</v>
      </c>
      <c r="S1389" s="4" t="str">
        <f t="shared" si="130"/>
        <v>film &amp; video</v>
      </c>
      <c r="T1389" s="4" t="str">
        <f t="shared" si="131"/>
        <v>television</v>
      </c>
    </row>
    <row r="1390" spans="1:20" ht="42.75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7">
        <f t="shared" si="126"/>
        <v>42660.343055555553</v>
      </c>
      <c r="L1390" s="7">
        <f t="shared" si="127"/>
        <v>42634.281446759262</v>
      </c>
      <c r="M1390" s="4" t="b">
        <v>0</v>
      </c>
      <c r="N1390" s="4">
        <v>182</v>
      </c>
      <c r="O1390" s="4" t="b">
        <v>1</v>
      </c>
      <c r="P1390" s="4" t="s">
        <v>8265</v>
      </c>
      <c r="Q1390" s="9">
        <f t="shared" si="128"/>
        <v>1.348074</v>
      </c>
      <c r="R1390" s="10">
        <f t="shared" si="129"/>
        <v>37.034999999999997</v>
      </c>
      <c r="S1390" s="4" t="str">
        <f t="shared" si="130"/>
        <v>film &amp; video</v>
      </c>
      <c r="T1390" s="4" t="str">
        <f t="shared" si="131"/>
        <v>television</v>
      </c>
    </row>
    <row r="1391" spans="1:20" ht="28.5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7">
        <f t="shared" si="126"/>
        <v>42595.147650462961</v>
      </c>
      <c r="L1391" s="7">
        <f t="shared" si="127"/>
        <v>42565.147650462961</v>
      </c>
      <c r="M1391" s="4" t="b">
        <v>0</v>
      </c>
      <c r="N1391" s="4">
        <v>182</v>
      </c>
      <c r="O1391" s="4" t="b">
        <v>1</v>
      </c>
      <c r="P1391" s="4" t="s">
        <v>8265</v>
      </c>
      <c r="Q1391" s="9">
        <f t="shared" si="128"/>
        <v>1.454</v>
      </c>
      <c r="R1391" s="10">
        <f t="shared" si="129"/>
        <v>3.9945054945054945</v>
      </c>
      <c r="S1391" s="4" t="str">
        <f t="shared" si="130"/>
        <v>film &amp; video</v>
      </c>
      <c r="T1391" s="4" t="str">
        <f t="shared" si="131"/>
        <v>television</v>
      </c>
    </row>
    <row r="1392" spans="1:20" ht="42.75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7">
        <f t="shared" si="126"/>
        <v>42121.383333333331</v>
      </c>
      <c r="L1392" s="7">
        <f t="shared" si="127"/>
        <v>42087.469976851855</v>
      </c>
      <c r="M1392" s="4" t="b">
        <v>0</v>
      </c>
      <c r="N1392" s="4">
        <v>182</v>
      </c>
      <c r="O1392" s="4" t="b">
        <v>1</v>
      </c>
      <c r="P1392" s="4" t="s">
        <v>8265</v>
      </c>
      <c r="Q1392" s="9">
        <f t="shared" si="128"/>
        <v>1.0910714285714285</v>
      </c>
      <c r="R1392" s="10">
        <f t="shared" si="129"/>
        <v>16.785714285714285</v>
      </c>
      <c r="S1392" s="4" t="str">
        <f t="shared" si="130"/>
        <v>film &amp; video</v>
      </c>
      <c r="T1392" s="4" t="str">
        <f t="shared" si="131"/>
        <v>television</v>
      </c>
    </row>
    <row r="1393" spans="1:20" ht="42.75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7">
        <f t="shared" si="126"/>
        <v>42237.874305555553</v>
      </c>
      <c r="L1393" s="7">
        <f t="shared" si="127"/>
        <v>42193.317337962959</v>
      </c>
      <c r="M1393" s="4" t="b">
        <v>0</v>
      </c>
      <c r="N1393" s="4">
        <v>182</v>
      </c>
      <c r="O1393" s="4" t="b">
        <v>1</v>
      </c>
      <c r="P1393" s="4" t="s">
        <v>8265</v>
      </c>
      <c r="Q1393" s="9">
        <f t="shared" si="128"/>
        <v>1.1020000000000001</v>
      </c>
      <c r="R1393" s="10">
        <f t="shared" si="129"/>
        <v>3.0274725274725274</v>
      </c>
      <c r="S1393" s="4" t="str">
        <f t="shared" si="130"/>
        <v>film &amp; video</v>
      </c>
      <c r="T1393" s="4" t="str">
        <f t="shared" si="131"/>
        <v>television</v>
      </c>
    </row>
    <row r="1394" spans="1:20" ht="42.75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7">
        <f t="shared" si="126"/>
        <v>42431.821597222217</v>
      </c>
      <c r="L1394" s="7">
        <f t="shared" si="127"/>
        <v>42400.821597222217</v>
      </c>
      <c r="M1394" s="4" t="b">
        <v>0</v>
      </c>
      <c r="N1394" s="4">
        <v>182</v>
      </c>
      <c r="O1394" s="4" t="b">
        <v>1</v>
      </c>
      <c r="P1394" s="4" t="s">
        <v>8265</v>
      </c>
      <c r="Q1394" s="9">
        <f t="shared" si="128"/>
        <v>1.1364000000000001</v>
      </c>
      <c r="R1394" s="10">
        <f t="shared" si="129"/>
        <v>15.609890109890109</v>
      </c>
      <c r="S1394" s="4" t="str">
        <f t="shared" si="130"/>
        <v>film &amp; video</v>
      </c>
      <c r="T1394" s="4" t="str">
        <f t="shared" si="131"/>
        <v>television</v>
      </c>
    </row>
    <row r="1395" spans="1:20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7">
        <f t="shared" si="126"/>
        <v>42583.348645833328</v>
      </c>
      <c r="L1395" s="7">
        <f t="shared" si="127"/>
        <v>42553.348645833328</v>
      </c>
      <c r="M1395" s="4" t="b">
        <v>0</v>
      </c>
      <c r="N1395" s="4">
        <v>182</v>
      </c>
      <c r="O1395" s="4" t="b">
        <v>1</v>
      </c>
      <c r="P1395" s="4" t="s">
        <v>8265</v>
      </c>
      <c r="Q1395" s="9">
        <f t="shared" si="128"/>
        <v>1.0235000000000001</v>
      </c>
      <c r="R1395" s="10">
        <f t="shared" si="129"/>
        <v>56.236263736263737</v>
      </c>
      <c r="S1395" s="4" t="str">
        <f t="shared" si="130"/>
        <v>film &amp; video</v>
      </c>
      <c r="T1395" s="4" t="str">
        <f t="shared" si="131"/>
        <v>television</v>
      </c>
    </row>
    <row r="1396" spans="1:20" ht="42.75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7">
        <f t="shared" si="126"/>
        <v>42794.791666666664</v>
      </c>
      <c r="L1396" s="7">
        <f t="shared" si="127"/>
        <v>42751.811643518515</v>
      </c>
      <c r="M1396" s="4" t="b">
        <v>0</v>
      </c>
      <c r="N1396" s="4">
        <v>182</v>
      </c>
      <c r="O1396" s="4" t="b">
        <v>1</v>
      </c>
      <c r="P1396" s="4" t="s">
        <v>8265</v>
      </c>
      <c r="Q1396" s="9">
        <f t="shared" si="128"/>
        <v>1.2213333333333334</v>
      </c>
      <c r="R1396" s="10">
        <f t="shared" si="129"/>
        <v>5.0329670329670328</v>
      </c>
      <c r="S1396" s="4" t="str">
        <f t="shared" si="130"/>
        <v>film &amp; video</v>
      </c>
      <c r="T1396" s="4" t="str">
        <f t="shared" si="131"/>
        <v>television</v>
      </c>
    </row>
    <row r="1397" spans="1:20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7">
        <f t="shared" si="126"/>
        <v>42749.575011574074</v>
      </c>
      <c r="L1397" s="7">
        <f t="shared" si="127"/>
        <v>42719.575011574074</v>
      </c>
      <c r="M1397" s="4" t="b">
        <v>0</v>
      </c>
      <c r="N1397" s="4">
        <v>182</v>
      </c>
      <c r="O1397" s="4" t="b">
        <v>1</v>
      </c>
      <c r="P1397" s="4" t="s">
        <v>8265</v>
      </c>
      <c r="Q1397" s="9">
        <f t="shared" si="128"/>
        <v>1.1188571428571428</v>
      </c>
      <c r="R1397" s="10">
        <f t="shared" si="129"/>
        <v>21.516483516483518</v>
      </c>
      <c r="S1397" s="4" t="str">
        <f t="shared" si="130"/>
        <v>film &amp; video</v>
      </c>
      <c r="T1397" s="4" t="str">
        <f t="shared" si="131"/>
        <v>television</v>
      </c>
    </row>
    <row r="1398" spans="1:20" ht="42.75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7">
        <f t="shared" si="126"/>
        <v>42048.665300925924</v>
      </c>
      <c r="L1398" s="7">
        <f t="shared" si="127"/>
        <v>42018.665300925924</v>
      </c>
      <c r="M1398" s="4" t="b">
        <v>0</v>
      </c>
      <c r="N1398" s="4">
        <v>182</v>
      </c>
      <c r="O1398" s="4" t="b">
        <v>1</v>
      </c>
      <c r="P1398" s="4" t="s">
        <v>8265</v>
      </c>
      <c r="Q1398" s="9">
        <f t="shared" si="128"/>
        <v>1.073</v>
      </c>
      <c r="R1398" s="10">
        <f t="shared" si="129"/>
        <v>35.373626373626372</v>
      </c>
      <c r="S1398" s="4" t="str">
        <f t="shared" si="130"/>
        <v>film &amp; video</v>
      </c>
      <c r="T1398" s="4" t="str">
        <f t="shared" si="131"/>
        <v>television</v>
      </c>
    </row>
    <row r="1399" spans="1:20" ht="42.75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7">
        <f t="shared" si="126"/>
        <v>42670.554861111108</v>
      </c>
      <c r="L1399" s="7">
        <f t="shared" si="127"/>
        <v>42640.584606481476</v>
      </c>
      <c r="M1399" s="4" t="b">
        <v>0</v>
      </c>
      <c r="N1399" s="4">
        <v>182</v>
      </c>
      <c r="O1399" s="4" t="b">
        <v>1</v>
      </c>
      <c r="P1399" s="4" t="s">
        <v>8265</v>
      </c>
      <c r="Q1399" s="9">
        <f t="shared" si="128"/>
        <v>1.1385000000000001</v>
      </c>
      <c r="R1399" s="10">
        <f t="shared" si="129"/>
        <v>62.554945054945058</v>
      </c>
      <c r="S1399" s="4" t="str">
        <f t="shared" si="130"/>
        <v>film &amp; video</v>
      </c>
      <c r="T1399" s="4" t="str">
        <f t="shared" si="131"/>
        <v>television</v>
      </c>
    </row>
    <row r="1400" spans="1:20" ht="42.75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7">
        <f t="shared" si="126"/>
        <v>42556.540902777771</v>
      </c>
      <c r="L1400" s="7">
        <f t="shared" si="127"/>
        <v>42526.540902777771</v>
      </c>
      <c r="M1400" s="4" t="b">
        <v>0</v>
      </c>
      <c r="N1400" s="4">
        <v>182</v>
      </c>
      <c r="O1400" s="4" t="b">
        <v>1</v>
      </c>
      <c r="P1400" s="4" t="s">
        <v>8265</v>
      </c>
      <c r="Q1400" s="9">
        <f t="shared" si="128"/>
        <v>1.0968181818181819</v>
      </c>
      <c r="R1400" s="10">
        <f t="shared" si="129"/>
        <v>26.516483516483518</v>
      </c>
      <c r="S1400" s="4" t="str">
        <f t="shared" si="130"/>
        <v>film &amp; video</v>
      </c>
      <c r="T1400" s="4" t="str">
        <f t="shared" si="131"/>
        <v>television</v>
      </c>
    </row>
    <row r="1401" spans="1:20" ht="42.75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7">
        <f t="shared" si="126"/>
        <v>41918.670983796292</v>
      </c>
      <c r="L1401" s="7">
        <f t="shared" si="127"/>
        <v>41888.670983796292</v>
      </c>
      <c r="M1401" s="4" t="b">
        <v>0</v>
      </c>
      <c r="N1401" s="4">
        <v>182</v>
      </c>
      <c r="O1401" s="4" t="b">
        <v>1</v>
      </c>
      <c r="P1401" s="4" t="s">
        <v>8265</v>
      </c>
      <c r="Q1401" s="9">
        <f t="shared" si="128"/>
        <v>1.2614444444444444</v>
      </c>
      <c r="R1401" s="10">
        <f t="shared" si="129"/>
        <v>62.379120879120876</v>
      </c>
      <c r="S1401" s="4" t="str">
        <f t="shared" si="130"/>
        <v>film &amp; video</v>
      </c>
      <c r="T1401" s="4" t="str">
        <f t="shared" si="131"/>
        <v>television</v>
      </c>
    </row>
    <row r="1402" spans="1:20" ht="42.75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7">
        <f t="shared" si="126"/>
        <v>42532.895833333336</v>
      </c>
      <c r="L1402" s="7">
        <f t="shared" si="127"/>
        <v>42498.007789351854</v>
      </c>
      <c r="M1402" s="4" t="b">
        <v>0</v>
      </c>
      <c r="N1402" s="4">
        <v>182</v>
      </c>
      <c r="O1402" s="4" t="b">
        <v>1</v>
      </c>
      <c r="P1402" s="4" t="s">
        <v>8265</v>
      </c>
      <c r="Q1402" s="9">
        <f t="shared" si="128"/>
        <v>1.6742857142857144</v>
      </c>
      <c r="R1402" s="10">
        <f t="shared" si="129"/>
        <v>3.2197802197802199</v>
      </c>
      <c r="S1402" s="4" t="str">
        <f t="shared" si="130"/>
        <v>film &amp; video</v>
      </c>
      <c r="T1402" s="4" t="str">
        <f t="shared" si="131"/>
        <v>television</v>
      </c>
    </row>
    <row r="1403" spans="1:20" ht="42.75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7">
        <f t="shared" si="126"/>
        <v>41420.662893518514</v>
      </c>
      <c r="L1403" s="7">
        <f t="shared" si="127"/>
        <v>41399.662893518514</v>
      </c>
      <c r="M1403" s="4" t="b">
        <v>0</v>
      </c>
      <c r="N1403" s="4">
        <v>182</v>
      </c>
      <c r="O1403" s="4" t="b">
        <v>1</v>
      </c>
      <c r="P1403" s="4" t="s">
        <v>8265</v>
      </c>
      <c r="Q1403" s="9">
        <f t="shared" si="128"/>
        <v>4.9652000000000003</v>
      </c>
      <c r="R1403" s="10">
        <f t="shared" si="129"/>
        <v>68.203296703296701</v>
      </c>
      <c r="S1403" s="4" t="str">
        <f t="shared" si="130"/>
        <v>film &amp; video</v>
      </c>
      <c r="T1403" s="4" t="str">
        <f t="shared" si="131"/>
        <v>television</v>
      </c>
    </row>
    <row r="1404" spans="1:20" ht="42.75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7">
        <f t="shared" si="126"/>
        <v>42124.678368055553</v>
      </c>
      <c r="L1404" s="7">
        <f t="shared" si="127"/>
        <v>42064.720034722217</v>
      </c>
      <c r="M1404" s="4" t="b">
        <v>0</v>
      </c>
      <c r="N1404" s="4">
        <v>182</v>
      </c>
      <c r="O1404" s="4" t="b">
        <v>1</v>
      </c>
      <c r="P1404" s="4" t="s">
        <v>8265</v>
      </c>
      <c r="Q1404" s="9">
        <f t="shared" si="128"/>
        <v>1.0915999999999999</v>
      </c>
      <c r="R1404" s="10">
        <f t="shared" si="129"/>
        <v>14.994505494505495</v>
      </c>
      <c r="S1404" s="4" t="str">
        <f t="shared" si="130"/>
        <v>film &amp; video</v>
      </c>
      <c r="T1404" s="4" t="str">
        <f t="shared" si="131"/>
        <v>television</v>
      </c>
    </row>
    <row r="1405" spans="1:20" ht="42.75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7">
        <f t="shared" si="126"/>
        <v>41480.729571759257</v>
      </c>
      <c r="L1405" s="7">
        <f t="shared" si="127"/>
        <v>41450.729571759257</v>
      </c>
      <c r="M1405" s="4" t="b">
        <v>0</v>
      </c>
      <c r="N1405" s="4">
        <v>182</v>
      </c>
      <c r="O1405" s="4" t="b">
        <v>1</v>
      </c>
      <c r="P1405" s="4" t="s">
        <v>8265</v>
      </c>
      <c r="Q1405" s="9">
        <f t="shared" si="128"/>
        <v>1.0257499999999999</v>
      </c>
      <c r="R1405" s="10">
        <f t="shared" si="129"/>
        <v>22.543956043956044</v>
      </c>
      <c r="S1405" s="4" t="str">
        <f t="shared" si="130"/>
        <v>film &amp; video</v>
      </c>
      <c r="T1405" s="4" t="str">
        <f t="shared" si="131"/>
        <v>television</v>
      </c>
    </row>
    <row r="1406" spans="1:20" ht="42.75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7">
        <f t="shared" si="126"/>
        <v>42057.17690972222</v>
      </c>
      <c r="L1406" s="7">
        <f t="shared" si="127"/>
        <v>42032.17690972222</v>
      </c>
      <c r="M1406" s="4" t="b">
        <v>0</v>
      </c>
      <c r="N1406" s="4">
        <v>182</v>
      </c>
      <c r="O1406" s="4" t="b">
        <v>1</v>
      </c>
      <c r="P1406" s="4" t="s">
        <v>8265</v>
      </c>
      <c r="Q1406" s="9">
        <f t="shared" si="128"/>
        <v>1.6620689655172414E-2</v>
      </c>
      <c r="R1406" s="10">
        <f t="shared" si="129"/>
        <v>1.3241758241758241</v>
      </c>
      <c r="S1406" s="4" t="str">
        <f t="shared" si="130"/>
        <v>film &amp; video</v>
      </c>
      <c r="T1406" s="4" t="str">
        <f t="shared" si="131"/>
        <v>television</v>
      </c>
    </row>
    <row r="1407" spans="1:20" ht="28.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7">
        <f t="shared" si="126"/>
        <v>41971.38890046296</v>
      </c>
      <c r="L1407" s="7">
        <f t="shared" si="127"/>
        <v>41941.347233796296</v>
      </c>
      <c r="M1407" s="4" t="b">
        <v>0</v>
      </c>
      <c r="N1407" s="4">
        <v>182</v>
      </c>
      <c r="O1407" s="4" t="b">
        <v>1</v>
      </c>
      <c r="P1407" s="4" t="s">
        <v>8265</v>
      </c>
      <c r="Q1407" s="9">
        <f t="shared" si="128"/>
        <v>4.1999999999999997E-3</v>
      </c>
      <c r="R1407" s="10">
        <f t="shared" si="129"/>
        <v>0.57692307692307687</v>
      </c>
      <c r="S1407" s="4" t="str">
        <f t="shared" si="130"/>
        <v>film &amp; video</v>
      </c>
      <c r="T1407" s="4" t="str">
        <f t="shared" si="131"/>
        <v>television</v>
      </c>
    </row>
    <row r="1408" spans="1:20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7">
        <f t="shared" si="126"/>
        <v>42350.083333333336</v>
      </c>
      <c r="L1408" s="7">
        <f t="shared" si="127"/>
        <v>42297.099618055552</v>
      </c>
      <c r="M1408" s="4" t="b">
        <v>0</v>
      </c>
      <c r="N1408" s="4">
        <v>182</v>
      </c>
      <c r="O1408" s="4" t="b">
        <v>1</v>
      </c>
      <c r="P1408" s="4" t="s">
        <v>8265</v>
      </c>
      <c r="Q1408" s="9">
        <f t="shared" si="128"/>
        <v>1.25E-3</v>
      </c>
      <c r="R1408" s="10">
        <f t="shared" si="129"/>
        <v>8.2417582417582416E-2</v>
      </c>
      <c r="S1408" s="4" t="str">
        <f t="shared" si="130"/>
        <v>film &amp; video</v>
      </c>
      <c r="T1408" s="4" t="str">
        <f t="shared" si="131"/>
        <v>television</v>
      </c>
    </row>
    <row r="1409" spans="1:20" ht="42.75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7">
        <f t="shared" si="126"/>
        <v>41863.20344907407</v>
      </c>
      <c r="L1409" s="7">
        <f t="shared" si="127"/>
        <v>41838.20344907407</v>
      </c>
      <c r="M1409" s="4" t="b">
        <v>0</v>
      </c>
      <c r="N1409" s="4">
        <v>182</v>
      </c>
      <c r="O1409" s="4" t="b">
        <v>1</v>
      </c>
      <c r="P1409" s="4" t="s">
        <v>8265</v>
      </c>
      <c r="Q1409" s="9">
        <f t="shared" si="128"/>
        <v>5.0000000000000001E-3</v>
      </c>
      <c r="R1409" s="10">
        <f t="shared" si="129"/>
        <v>8.2417582417582416E-2</v>
      </c>
      <c r="S1409" s="4" t="str">
        <f t="shared" si="130"/>
        <v>film &amp; video</v>
      </c>
      <c r="T1409" s="4" t="str">
        <f t="shared" si="131"/>
        <v>television</v>
      </c>
    </row>
    <row r="1410" spans="1:20" ht="42.75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7">
        <f t="shared" si="126"/>
        <v>42321.580509259256</v>
      </c>
      <c r="L1410" s="7">
        <f t="shared" si="127"/>
        <v>42291.538842592585</v>
      </c>
      <c r="M1410" s="4" t="b">
        <v>0</v>
      </c>
      <c r="N1410" s="4">
        <v>182</v>
      </c>
      <c r="O1410" s="4" t="b">
        <v>1</v>
      </c>
      <c r="P1410" s="4" t="s">
        <v>8265</v>
      </c>
      <c r="Q1410" s="9">
        <f t="shared" si="128"/>
        <v>7.1999999999999995E-2</v>
      </c>
      <c r="R1410" s="10">
        <f t="shared" si="129"/>
        <v>0.39560439560439559</v>
      </c>
      <c r="S1410" s="4" t="str">
        <f t="shared" si="130"/>
        <v>film &amp; video</v>
      </c>
      <c r="T1410" s="4" t="str">
        <f t="shared" si="131"/>
        <v>television</v>
      </c>
    </row>
    <row r="1411" spans="1:20" ht="42.75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7">
        <f t="shared" ref="K1411:K1474" si="132">(I1411/86400)+25569+(-8/24)</f>
        <v>42004.841840277775</v>
      </c>
      <c r="L1411" s="7">
        <f t="shared" ref="L1411:L1474" si="133">(J1411/86400)+25569+(-8/24)</f>
        <v>41944.800173611111</v>
      </c>
      <c r="M1411" s="4" t="b">
        <v>0</v>
      </c>
      <c r="N1411" s="4">
        <v>182</v>
      </c>
      <c r="O1411" s="4" t="b">
        <v>1</v>
      </c>
      <c r="P1411" s="4" t="s">
        <v>8265</v>
      </c>
      <c r="Q1411" s="9">
        <f t="shared" ref="Q1411:Q1474" si="134">E1411/D1411</f>
        <v>0</v>
      </c>
      <c r="R1411" s="10">
        <f t="shared" ref="R1411:R1474" si="135">IFERROR(E1411/N1411, "Zero Backers")</f>
        <v>0</v>
      </c>
      <c r="S1411" s="4" t="str">
        <f t="shared" ref="S1411:S1474" si="136">LEFT(P1411,FIND("/",P1411)-1)</f>
        <v>film &amp; video</v>
      </c>
      <c r="T1411" s="4" t="str">
        <f t="shared" ref="T1411:T1474" si="137">RIGHT(P1411,LEN(P1411)-FIND("/",P1411))</f>
        <v>television</v>
      </c>
    </row>
    <row r="1412" spans="1:20" ht="42.75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7">
        <f t="shared" si="132"/>
        <v>42523.985185185178</v>
      </c>
      <c r="L1412" s="7">
        <f t="shared" si="133"/>
        <v>42478.985185185178</v>
      </c>
      <c r="M1412" s="4" t="b">
        <v>0</v>
      </c>
      <c r="N1412" s="4">
        <v>182</v>
      </c>
      <c r="O1412" s="4" t="b">
        <v>1</v>
      </c>
      <c r="P1412" s="4" t="s">
        <v>8265</v>
      </c>
      <c r="Q1412" s="9">
        <f t="shared" si="134"/>
        <v>1.6666666666666666E-4</v>
      </c>
      <c r="R1412" s="10">
        <f t="shared" si="135"/>
        <v>5.4945054945054949E-3</v>
      </c>
      <c r="S1412" s="4" t="str">
        <f t="shared" si="136"/>
        <v>film &amp; video</v>
      </c>
      <c r="T1412" s="4" t="str">
        <f t="shared" si="137"/>
        <v>television</v>
      </c>
    </row>
    <row r="1413" spans="1:20" ht="42.75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7">
        <f t="shared" si="132"/>
        <v>42040.725694444445</v>
      </c>
      <c r="L1413" s="7">
        <f t="shared" si="133"/>
        <v>42012.725694444445</v>
      </c>
      <c r="M1413" s="4" t="b">
        <v>0</v>
      </c>
      <c r="N1413" s="4">
        <v>182</v>
      </c>
      <c r="O1413" s="4" t="b">
        <v>1</v>
      </c>
      <c r="P1413" s="4" t="s">
        <v>8265</v>
      </c>
      <c r="Q1413" s="9">
        <f t="shared" si="134"/>
        <v>2.3333333333333335E-3</v>
      </c>
      <c r="R1413" s="10">
        <f t="shared" si="135"/>
        <v>3.8461538461538464E-2</v>
      </c>
      <c r="S1413" s="4" t="str">
        <f t="shared" si="136"/>
        <v>film &amp; video</v>
      </c>
      <c r="T1413" s="4" t="str">
        <f t="shared" si="137"/>
        <v>television</v>
      </c>
    </row>
    <row r="1414" spans="1:20" ht="28.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7">
        <f t="shared" si="132"/>
        <v>41976.730312499996</v>
      </c>
      <c r="L1414" s="7">
        <f t="shared" si="133"/>
        <v>41946.730312499996</v>
      </c>
      <c r="M1414" s="4" t="b">
        <v>0</v>
      </c>
      <c r="N1414" s="4">
        <v>182</v>
      </c>
      <c r="O1414" s="4" t="b">
        <v>1</v>
      </c>
      <c r="P1414" s="4" t="s">
        <v>8265</v>
      </c>
      <c r="Q1414" s="9">
        <f t="shared" si="134"/>
        <v>4.5714285714285714E-2</v>
      </c>
      <c r="R1414" s="10">
        <f t="shared" si="135"/>
        <v>1.7582417582417582</v>
      </c>
      <c r="S1414" s="4" t="str">
        <f t="shared" si="136"/>
        <v>film &amp; video</v>
      </c>
      <c r="T1414" s="4" t="str">
        <f t="shared" si="137"/>
        <v>television</v>
      </c>
    </row>
    <row r="1415" spans="1:20" ht="57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7">
        <f t="shared" si="132"/>
        <v>42420.103819444441</v>
      </c>
      <c r="L1415" s="7">
        <f t="shared" si="133"/>
        <v>42360.103819444441</v>
      </c>
      <c r="M1415" s="4" t="b">
        <v>0</v>
      </c>
      <c r="N1415" s="4">
        <v>182</v>
      </c>
      <c r="O1415" s="4" t="b">
        <v>1</v>
      </c>
      <c r="P1415" s="4" t="s">
        <v>8265</v>
      </c>
      <c r="Q1415" s="9">
        <f t="shared" si="134"/>
        <v>0.05</v>
      </c>
      <c r="R1415" s="10">
        <f t="shared" si="135"/>
        <v>0.5494505494505495</v>
      </c>
      <c r="S1415" s="4" t="str">
        <f t="shared" si="136"/>
        <v>film &amp; video</v>
      </c>
      <c r="T1415" s="4" t="str">
        <f t="shared" si="137"/>
        <v>television</v>
      </c>
    </row>
    <row r="1416" spans="1:20" ht="42.75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7">
        <f t="shared" si="132"/>
        <v>42737.919756944444</v>
      </c>
      <c r="L1416" s="7">
        <f t="shared" si="133"/>
        <v>42707.919756944444</v>
      </c>
      <c r="M1416" s="4" t="b">
        <v>0</v>
      </c>
      <c r="N1416" s="4">
        <v>182</v>
      </c>
      <c r="O1416" s="4" t="b">
        <v>1</v>
      </c>
      <c r="P1416" s="4" t="s">
        <v>8265</v>
      </c>
      <c r="Q1416" s="9">
        <f t="shared" si="134"/>
        <v>2E-3</v>
      </c>
      <c r="R1416" s="10">
        <f t="shared" si="135"/>
        <v>5.4945054945054949E-3</v>
      </c>
      <c r="S1416" s="4" t="str">
        <f t="shared" si="136"/>
        <v>film &amp; video</v>
      </c>
      <c r="T1416" s="4" t="str">
        <f t="shared" si="137"/>
        <v>television</v>
      </c>
    </row>
    <row r="1417" spans="1:20" ht="42.75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7">
        <f t="shared" si="132"/>
        <v>42232.342488425922</v>
      </c>
      <c r="L1417" s="7">
        <f t="shared" si="133"/>
        <v>42192.342488425922</v>
      </c>
      <c r="M1417" s="4" t="b">
        <v>0</v>
      </c>
      <c r="N1417" s="4">
        <v>182</v>
      </c>
      <c r="O1417" s="4" t="b">
        <v>1</v>
      </c>
      <c r="P1417" s="4" t="s">
        <v>8265</v>
      </c>
      <c r="Q1417" s="9">
        <f t="shared" si="134"/>
        <v>0.18181818181818182</v>
      </c>
      <c r="R1417" s="10">
        <f t="shared" si="135"/>
        <v>4.395604395604396</v>
      </c>
      <c r="S1417" s="4" t="str">
        <f t="shared" si="136"/>
        <v>film &amp; video</v>
      </c>
      <c r="T1417" s="4" t="str">
        <f t="shared" si="137"/>
        <v>television</v>
      </c>
    </row>
    <row r="1418" spans="1:20" ht="42.75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7">
        <f t="shared" si="132"/>
        <v>42329.634479166663</v>
      </c>
      <c r="L1418" s="7">
        <f t="shared" si="133"/>
        <v>42299.592812499999</v>
      </c>
      <c r="M1418" s="4" t="b">
        <v>0</v>
      </c>
      <c r="N1418" s="4">
        <v>182</v>
      </c>
      <c r="O1418" s="4" t="b">
        <v>1</v>
      </c>
      <c r="P1418" s="4" t="s">
        <v>8265</v>
      </c>
      <c r="Q1418" s="9">
        <f t="shared" si="134"/>
        <v>0</v>
      </c>
      <c r="R1418" s="10">
        <f t="shared" si="135"/>
        <v>0</v>
      </c>
      <c r="S1418" s="4" t="str">
        <f t="shared" si="136"/>
        <v>film &amp; video</v>
      </c>
      <c r="T1418" s="4" t="str">
        <f t="shared" si="137"/>
        <v>television</v>
      </c>
    </row>
    <row r="1419" spans="1:20" ht="42.75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7">
        <f t="shared" si="132"/>
        <v>42262.132638888885</v>
      </c>
      <c r="L1419" s="7">
        <f t="shared" si="133"/>
        <v>42231.816828703704</v>
      </c>
      <c r="M1419" s="4" t="b">
        <v>0</v>
      </c>
      <c r="N1419" s="4">
        <v>182</v>
      </c>
      <c r="O1419" s="4" t="b">
        <v>1</v>
      </c>
      <c r="P1419" s="4" t="s">
        <v>8265</v>
      </c>
      <c r="Q1419" s="9">
        <f t="shared" si="134"/>
        <v>1.2222222222222223E-2</v>
      </c>
      <c r="R1419" s="10">
        <f t="shared" si="135"/>
        <v>0.30219780219780218</v>
      </c>
      <c r="S1419" s="4" t="str">
        <f t="shared" si="136"/>
        <v>film &amp; video</v>
      </c>
      <c r="T1419" s="4" t="str">
        <f t="shared" si="137"/>
        <v>television</v>
      </c>
    </row>
    <row r="1420" spans="1:20" ht="57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7">
        <f t="shared" si="132"/>
        <v>42425.123078703698</v>
      </c>
      <c r="L1420" s="7">
        <f t="shared" si="133"/>
        <v>42395.123078703698</v>
      </c>
      <c r="M1420" s="4" t="b">
        <v>0</v>
      </c>
      <c r="N1420" s="4">
        <v>182</v>
      </c>
      <c r="O1420" s="4" t="b">
        <v>1</v>
      </c>
      <c r="P1420" s="4" t="s">
        <v>8265</v>
      </c>
      <c r="Q1420" s="9">
        <f t="shared" si="134"/>
        <v>2E-3</v>
      </c>
      <c r="R1420" s="10">
        <f t="shared" si="135"/>
        <v>3.2967032967032968E-2</v>
      </c>
      <c r="S1420" s="4" t="str">
        <f t="shared" si="136"/>
        <v>film &amp; video</v>
      </c>
      <c r="T1420" s="4" t="str">
        <f t="shared" si="137"/>
        <v>television</v>
      </c>
    </row>
    <row r="1421" spans="1:20" ht="42.75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7">
        <f t="shared" si="132"/>
        <v>42652.12290509259</v>
      </c>
      <c r="L1421" s="7">
        <f t="shared" si="133"/>
        <v>42622.12290509259</v>
      </c>
      <c r="M1421" s="4" t="b">
        <v>0</v>
      </c>
      <c r="N1421" s="4">
        <v>182</v>
      </c>
      <c r="O1421" s="4" t="b">
        <v>1</v>
      </c>
      <c r="P1421" s="4" t="s">
        <v>8265</v>
      </c>
      <c r="Q1421" s="9">
        <f t="shared" si="134"/>
        <v>7.0634920634920634E-2</v>
      </c>
      <c r="R1421" s="10">
        <f t="shared" si="135"/>
        <v>2.4450549450549453</v>
      </c>
      <c r="S1421" s="4" t="str">
        <f t="shared" si="136"/>
        <v>film &amp; video</v>
      </c>
      <c r="T1421" s="4" t="str">
        <f t="shared" si="137"/>
        <v>television</v>
      </c>
    </row>
    <row r="1422" spans="1:20" ht="28.5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7">
        <f t="shared" si="132"/>
        <v>42549.334328703706</v>
      </c>
      <c r="L1422" s="7">
        <f t="shared" si="133"/>
        <v>42524.334328703706</v>
      </c>
      <c r="M1422" s="4" t="b">
        <v>0</v>
      </c>
      <c r="N1422" s="4">
        <v>182</v>
      </c>
      <c r="O1422" s="4" t="b">
        <v>1</v>
      </c>
      <c r="P1422" s="4" t="s">
        <v>8265</v>
      </c>
      <c r="Q1422" s="9">
        <f t="shared" si="134"/>
        <v>2.7272727272727271E-2</v>
      </c>
      <c r="R1422" s="10">
        <f t="shared" si="135"/>
        <v>1.6483516483516484E-2</v>
      </c>
      <c r="S1422" s="4" t="str">
        <f t="shared" si="136"/>
        <v>film &amp; video</v>
      </c>
      <c r="T1422" s="4" t="str">
        <f t="shared" si="137"/>
        <v>television</v>
      </c>
    </row>
    <row r="1423" spans="1:20" ht="42.75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7">
        <f t="shared" si="132"/>
        <v>42043.582280092589</v>
      </c>
      <c r="L1423" s="7">
        <f t="shared" si="133"/>
        <v>42013.582280092589</v>
      </c>
      <c r="M1423" s="4" t="b">
        <v>0</v>
      </c>
      <c r="N1423" s="4">
        <v>182</v>
      </c>
      <c r="O1423" s="4" t="b">
        <v>1</v>
      </c>
      <c r="P1423" s="4" t="s">
        <v>8265</v>
      </c>
      <c r="Q1423" s="9">
        <f t="shared" si="134"/>
        <v>1E-3</v>
      </c>
      <c r="R1423" s="10">
        <f t="shared" si="135"/>
        <v>1.098901098901099</v>
      </c>
      <c r="S1423" s="4" t="str">
        <f t="shared" si="136"/>
        <v>film &amp; video</v>
      </c>
      <c r="T1423" s="4" t="str">
        <f t="shared" si="137"/>
        <v>television</v>
      </c>
    </row>
    <row r="1424" spans="1:20" ht="42.75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7">
        <f t="shared" si="132"/>
        <v>42633.906296296293</v>
      </c>
      <c r="L1424" s="7">
        <f t="shared" si="133"/>
        <v>42603.906296296293</v>
      </c>
      <c r="M1424" s="4" t="b">
        <v>0</v>
      </c>
      <c r="N1424" s="4">
        <v>182</v>
      </c>
      <c r="O1424" s="4" t="b">
        <v>1</v>
      </c>
      <c r="P1424" s="4" t="s">
        <v>8265</v>
      </c>
      <c r="Q1424" s="9">
        <f t="shared" si="134"/>
        <v>1.0399999999999999E-3</v>
      </c>
      <c r="R1424" s="10">
        <f t="shared" si="135"/>
        <v>0.14285714285714285</v>
      </c>
      <c r="S1424" s="4" t="str">
        <f t="shared" si="136"/>
        <v>film &amp; video</v>
      </c>
      <c r="T1424" s="4" t="str">
        <f t="shared" si="137"/>
        <v>television</v>
      </c>
    </row>
    <row r="1425" spans="1:20" ht="42.75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7">
        <f t="shared" si="132"/>
        <v>42370.026979166665</v>
      </c>
      <c r="L1425" s="7">
        <f t="shared" si="133"/>
        <v>42340.026979166665</v>
      </c>
      <c r="M1425" s="4" t="b">
        <v>0</v>
      </c>
      <c r="N1425" s="4">
        <v>182</v>
      </c>
      <c r="O1425" s="4" t="b">
        <v>1</v>
      </c>
      <c r="P1425" s="4" t="s">
        <v>8265</v>
      </c>
      <c r="Q1425" s="9">
        <f t="shared" si="134"/>
        <v>3.3333333333333335E-3</v>
      </c>
      <c r="R1425" s="10">
        <f t="shared" si="135"/>
        <v>0.5494505494505495</v>
      </c>
      <c r="S1425" s="4" t="str">
        <f t="shared" si="136"/>
        <v>film &amp; video</v>
      </c>
      <c r="T1425" s="4" t="str">
        <f t="shared" si="137"/>
        <v>television</v>
      </c>
    </row>
    <row r="1426" spans="1:20" ht="42.75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7">
        <f t="shared" si="132"/>
        <v>42689.425949074073</v>
      </c>
      <c r="L1426" s="7">
        <f t="shared" si="133"/>
        <v>42676.384282407402</v>
      </c>
      <c r="M1426" s="4" t="b">
        <v>0</v>
      </c>
      <c r="N1426" s="4">
        <v>182</v>
      </c>
      <c r="O1426" s="4" t="b">
        <v>1</v>
      </c>
      <c r="P1426" s="4" t="s">
        <v>8265</v>
      </c>
      <c r="Q1426" s="9">
        <f t="shared" si="134"/>
        <v>0.2036</v>
      </c>
      <c r="R1426" s="10">
        <f t="shared" si="135"/>
        <v>8.3901098901098905</v>
      </c>
      <c r="S1426" s="4" t="str">
        <f t="shared" si="136"/>
        <v>film &amp; video</v>
      </c>
      <c r="T1426" s="4" t="str">
        <f t="shared" si="137"/>
        <v>television</v>
      </c>
    </row>
    <row r="1427" spans="1:20" ht="42.75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7">
        <f t="shared" si="132"/>
        <v>42122.798136574071</v>
      </c>
      <c r="L1427" s="7">
        <f t="shared" si="133"/>
        <v>42092.798136574071</v>
      </c>
      <c r="M1427" s="4" t="b">
        <v>0</v>
      </c>
      <c r="N1427" s="4">
        <v>182</v>
      </c>
      <c r="O1427" s="4" t="b">
        <v>1</v>
      </c>
      <c r="P1427" s="4" t="s">
        <v>8265</v>
      </c>
      <c r="Q1427" s="9">
        <f t="shared" si="134"/>
        <v>0</v>
      </c>
      <c r="R1427" s="10">
        <f t="shared" si="135"/>
        <v>0</v>
      </c>
      <c r="S1427" s="4" t="str">
        <f t="shared" si="136"/>
        <v>film &amp; video</v>
      </c>
      <c r="T1427" s="4" t="str">
        <f t="shared" si="137"/>
        <v>television</v>
      </c>
    </row>
    <row r="1428" spans="1:20" ht="42.75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7">
        <f t="shared" si="132"/>
        <v>42240.056944444441</v>
      </c>
      <c r="L1428" s="7">
        <f t="shared" si="133"/>
        <v>42180.056944444441</v>
      </c>
      <c r="M1428" s="4" t="b">
        <v>0</v>
      </c>
      <c r="N1428" s="4">
        <v>182</v>
      </c>
      <c r="O1428" s="4" t="b">
        <v>1</v>
      </c>
      <c r="P1428" s="4" t="s">
        <v>8265</v>
      </c>
      <c r="Q1428" s="9">
        <f t="shared" si="134"/>
        <v>0</v>
      </c>
      <c r="R1428" s="10">
        <f t="shared" si="135"/>
        <v>0</v>
      </c>
      <c r="S1428" s="4" t="str">
        <f t="shared" si="136"/>
        <v>film &amp; video</v>
      </c>
      <c r="T1428" s="4" t="str">
        <f t="shared" si="137"/>
        <v>television</v>
      </c>
    </row>
    <row r="1429" spans="1:20" ht="42.75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7">
        <f t="shared" si="132"/>
        <v>42631.518344907403</v>
      </c>
      <c r="L1429" s="7">
        <f t="shared" si="133"/>
        <v>42601.518344907403</v>
      </c>
      <c r="M1429" s="4" t="b">
        <v>0</v>
      </c>
      <c r="N1429" s="4">
        <v>182</v>
      </c>
      <c r="O1429" s="4" t="b">
        <v>1</v>
      </c>
      <c r="P1429" s="4" t="s">
        <v>8265</v>
      </c>
      <c r="Q1429" s="9">
        <f t="shared" si="134"/>
        <v>8.3799999999999999E-2</v>
      </c>
      <c r="R1429" s="10">
        <f t="shared" si="135"/>
        <v>2.302197802197802</v>
      </c>
      <c r="S1429" s="4" t="str">
        <f t="shared" si="136"/>
        <v>film &amp; video</v>
      </c>
      <c r="T1429" s="4" t="str">
        <f t="shared" si="137"/>
        <v>television</v>
      </c>
    </row>
    <row r="1430" spans="1:20" ht="42.75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7">
        <f t="shared" si="132"/>
        <v>42462.004826388882</v>
      </c>
      <c r="L1430" s="7">
        <f t="shared" si="133"/>
        <v>42432.046493055554</v>
      </c>
      <c r="M1430" s="4" t="b">
        <v>0</v>
      </c>
      <c r="N1430" s="4">
        <v>182</v>
      </c>
      <c r="O1430" s="4" t="b">
        <v>1</v>
      </c>
      <c r="P1430" s="4" t="s">
        <v>8265</v>
      </c>
      <c r="Q1430" s="9">
        <f t="shared" si="134"/>
        <v>4.4999999999999998E-2</v>
      </c>
      <c r="R1430" s="10">
        <f t="shared" si="135"/>
        <v>0.24725274725274726</v>
      </c>
      <c r="S1430" s="4" t="str">
        <f t="shared" si="136"/>
        <v>film &amp; video</v>
      </c>
      <c r="T1430" s="4" t="str">
        <f t="shared" si="137"/>
        <v>television</v>
      </c>
    </row>
    <row r="1431" spans="1:20" ht="42.75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7">
        <f t="shared" si="132"/>
        <v>42103.727337962962</v>
      </c>
      <c r="L1431" s="7">
        <f t="shared" si="133"/>
        <v>42073.727337962962</v>
      </c>
      <c r="M1431" s="4" t="b">
        <v>0</v>
      </c>
      <c r="N1431" s="4">
        <v>182</v>
      </c>
      <c r="O1431" s="4" t="b">
        <v>1</v>
      </c>
      <c r="P1431" s="4" t="s">
        <v>8265</v>
      </c>
      <c r="Q1431" s="9">
        <f t="shared" si="134"/>
        <v>0</v>
      </c>
      <c r="R1431" s="10">
        <f t="shared" si="135"/>
        <v>0</v>
      </c>
      <c r="S1431" s="4" t="str">
        <f t="shared" si="136"/>
        <v>film &amp; video</v>
      </c>
      <c r="T1431" s="4" t="str">
        <f t="shared" si="137"/>
        <v>television</v>
      </c>
    </row>
    <row r="1432" spans="1:20" ht="42.75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7">
        <f t="shared" si="132"/>
        <v>41992.480185185188</v>
      </c>
      <c r="L1432" s="7">
        <f t="shared" si="133"/>
        <v>41961.480185185188</v>
      </c>
      <c r="M1432" s="4" t="b">
        <v>0</v>
      </c>
      <c r="N1432" s="4">
        <v>182</v>
      </c>
      <c r="O1432" s="4" t="b">
        <v>1</v>
      </c>
      <c r="P1432" s="4" t="s">
        <v>8265</v>
      </c>
      <c r="Q1432" s="9">
        <f t="shared" si="134"/>
        <v>8.0600000000000005E-2</v>
      </c>
      <c r="R1432" s="10">
        <f t="shared" si="135"/>
        <v>2.2142857142857144</v>
      </c>
      <c r="S1432" s="4" t="str">
        <f t="shared" si="136"/>
        <v>film &amp; video</v>
      </c>
      <c r="T1432" s="4" t="str">
        <f t="shared" si="137"/>
        <v>television</v>
      </c>
    </row>
    <row r="1433" spans="1:20" ht="42.75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7">
        <f t="shared" si="132"/>
        <v>42333.919166666667</v>
      </c>
      <c r="L1433" s="7">
        <f t="shared" si="133"/>
        <v>42303.877499999995</v>
      </c>
      <c r="M1433" s="4" t="b">
        <v>0</v>
      </c>
      <c r="N1433" s="4">
        <v>182</v>
      </c>
      <c r="O1433" s="4" t="b">
        <v>1</v>
      </c>
      <c r="P1433" s="4" t="s">
        <v>8265</v>
      </c>
      <c r="Q1433" s="9">
        <f t="shared" si="134"/>
        <v>0.31947058823529412</v>
      </c>
      <c r="R1433" s="10">
        <f t="shared" si="135"/>
        <v>29.840659340659339</v>
      </c>
      <c r="S1433" s="4" t="str">
        <f t="shared" si="136"/>
        <v>film &amp; video</v>
      </c>
      <c r="T1433" s="4" t="str">
        <f t="shared" si="137"/>
        <v>television</v>
      </c>
    </row>
    <row r="1434" spans="1:20" ht="42.75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7">
        <f t="shared" si="132"/>
        <v>42205.447083333333</v>
      </c>
      <c r="L1434" s="7">
        <f t="shared" si="133"/>
        <v>42175.447083333333</v>
      </c>
      <c r="M1434" s="4" t="b">
        <v>0</v>
      </c>
      <c r="N1434" s="4">
        <v>182</v>
      </c>
      <c r="O1434" s="4" t="b">
        <v>1</v>
      </c>
      <c r="P1434" s="4" t="s">
        <v>8265</v>
      </c>
      <c r="Q1434" s="9">
        <f t="shared" si="134"/>
        <v>0</v>
      </c>
      <c r="R1434" s="10">
        <f t="shared" si="135"/>
        <v>0</v>
      </c>
      <c r="S1434" s="4" t="str">
        <f t="shared" si="136"/>
        <v>film &amp; video</v>
      </c>
      <c r="T1434" s="4" t="str">
        <f t="shared" si="137"/>
        <v>television</v>
      </c>
    </row>
    <row r="1435" spans="1:20" ht="42.75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7">
        <f t="shared" si="132"/>
        <v>42714.124999999993</v>
      </c>
      <c r="L1435" s="7">
        <f t="shared" si="133"/>
        <v>42673.292534722219</v>
      </c>
      <c r="M1435" s="4" t="b">
        <v>0</v>
      </c>
      <c r="N1435" s="4">
        <v>182</v>
      </c>
      <c r="O1435" s="4" t="b">
        <v>1</v>
      </c>
      <c r="P1435" s="4" t="s">
        <v>8265</v>
      </c>
      <c r="Q1435" s="9">
        <f t="shared" si="134"/>
        <v>6.7083333333333328E-2</v>
      </c>
      <c r="R1435" s="10">
        <f t="shared" si="135"/>
        <v>4.4230769230769234</v>
      </c>
      <c r="S1435" s="4" t="str">
        <f t="shared" si="136"/>
        <v>film &amp; video</v>
      </c>
      <c r="T1435" s="4" t="str">
        <f t="shared" si="137"/>
        <v>television</v>
      </c>
    </row>
    <row r="1436" spans="1:20" ht="42.75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7">
        <f t="shared" si="132"/>
        <v>42163.291666666664</v>
      </c>
      <c r="L1436" s="7">
        <f t="shared" si="133"/>
        <v>42142.433773148143</v>
      </c>
      <c r="M1436" s="4" t="b">
        <v>0</v>
      </c>
      <c r="N1436" s="4">
        <v>182</v>
      </c>
      <c r="O1436" s="4" t="b">
        <v>1</v>
      </c>
      <c r="P1436" s="4" t="s">
        <v>8265</v>
      </c>
      <c r="Q1436" s="9">
        <f t="shared" si="134"/>
        <v>9.987804878048781E-2</v>
      </c>
      <c r="R1436" s="10">
        <f t="shared" si="135"/>
        <v>45</v>
      </c>
      <c r="S1436" s="4" t="str">
        <f t="shared" si="136"/>
        <v>film &amp; video</v>
      </c>
      <c r="T1436" s="4" t="str">
        <f t="shared" si="137"/>
        <v>television</v>
      </c>
    </row>
    <row r="1437" spans="1:20" ht="28.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7">
        <f t="shared" si="132"/>
        <v>42288.44699074074</v>
      </c>
      <c r="L1437" s="7">
        <f t="shared" si="133"/>
        <v>42258.44699074074</v>
      </c>
      <c r="M1437" s="4" t="b">
        <v>0</v>
      </c>
      <c r="N1437" s="4">
        <v>182</v>
      </c>
      <c r="O1437" s="4" t="b">
        <v>1</v>
      </c>
      <c r="P1437" s="4" t="s">
        <v>8265</v>
      </c>
      <c r="Q1437" s="9">
        <f t="shared" si="134"/>
        <v>1E-3</v>
      </c>
      <c r="R1437" s="10">
        <f t="shared" si="135"/>
        <v>8.2417582417582416E-2</v>
      </c>
      <c r="S1437" s="4" t="str">
        <f t="shared" si="136"/>
        <v>film &amp; video</v>
      </c>
      <c r="T1437" s="4" t="str">
        <f t="shared" si="137"/>
        <v>television</v>
      </c>
    </row>
    <row r="1438" spans="1:20" ht="42.75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7">
        <f t="shared" si="132"/>
        <v>42421.016863425924</v>
      </c>
      <c r="L1438" s="7">
        <f t="shared" si="133"/>
        <v>42391.016863425924</v>
      </c>
      <c r="M1438" s="4" t="b">
        <v>0</v>
      </c>
      <c r="N1438" s="4">
        <v>182</v>
      </c>
      <c r="O1438" s="4" t="b">
        <v>1</v>
      </c>
      <c r="P1438" s="4" t="s">
        <v>8265</v>
      </c>
      <c r="Q1438" s="9">
        <f t="shared" si="134"/>
        <v>7.7000000000000002E-3</v>
      </c>
      <c r="R1438" s="10">
        <f t="shared" si="135"/>
        <v>0.42307692307692307</v>
      </c>
      <c r="S1438" s="4" t="str">
        <f t="shared" si="136"/>
        <v>film &amp; video</v>
      </c>
      <c r="T1438" s="4" t="str">
        <f t="shared" si="137"/>
        <v>television</v>
      </c>
    </row>
    <row r="1439" spans="1:20" ht="57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7">
        <f t="shared" si="132"/>
        <v>41832.874305555553</v>
      </c>
      <c r="L1439" s="7">
        <f t="shared" si="133"/>
        <v>41796.19836805555</v>
      </c>
      <c r="M1439" s="4" t="b">
        <v>0</v>
      </c>
      <c r="N1439" s="4">
        <v>182</v>
      </c>
      <c r="O1439" s="4" t="b">
        <v>1</v>
      </c>
      <c r="P1439" s="4" t="s">
        <v>8265</v>
      </c>
      <c r="Q1439" s="9">
        <f t="shared" si="134"/>
        <v>0.26900000000000002</v>
      </c>
      <c r="R1439" s="10">
        <f t="shared" si="135"/>
        <v>4.4340659340659343</v>
      </c>
      <c r="S1439" s="4" t="str">
        <f t="shared" si="136"/>
        <v>film &amp; video</v>
      </c>
      <c r="T1439" s="4" t="str">
        <f t="shared" si="137"/>
        <v>television</v>
      </c>
    </row>
    <row r="1440" spans="1:20" ht="42.75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7">
        <f t="shared" si="132"/>
        <v>42487.246527777774</v>
      </c>
      <c r="L1440" s="7">
        <f t="shared" si="133"/>
        <v>42457.538182870368</v>
      </c>
      <c r="M1440" s="4" t="b">
        <v>0</v>
      </c>
      <c r="N1440" s="4">
        <v>182</v>
      </c>
      <c r="O1440" s="4" t="b">
        <v>1</v>
      </c>
      <c r="P1440" s="4" t="s">
        <v>8265</v>
      </c>
      <c r="Q1440" s="9">
        <f t="shared" si="134"/>
        <v>0.03</v>
      </c>
      <c r="R1440" s="10">
        <f t="shared" si="135"/>
        <v>3.2967032967032965</v>
      </c>
      <c r="S1440" s="4" t="str">
        <f t="shared" si="136"/>
        <v>film &amp; video</v>
      </c>
      <c r="T1440" s="4" t="str">
        <f t="shared" si="137"/>
        <v>television</v>
      </c>
    </row>
    <row r="1441" spans="1:20" ht="42.75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7">
        <f t="shared" si="132"/>
        <v>42070.496539351851</v>
      </c>
      <c r="L1441" s="7">
        <f t="shared" si="133"/>
        <v>42040.496539351851</v>
      </c>
      <c r="M1441" s="4" t="b">
        <v>0</v>
      </c>
      <c r="N1441" s="4">
        <v>182</v>
      </c>
      <c r="O1441" s="4" t="b">
        <v>1</v>
      </c>
      <c r="P1441" s="4" t="s">
        <v>8265</v>
      </c>
      <c r="Q1441" s="9">
        <f t="shared" si="134"/>
        <v>6.6055045871559637E-2</v>
      </c>
      <c r="R1441" s="10">
        <f t="shared" si="135"/>
        <v>0.98901098901098905</v>
      </c>
      <c r="S1441" s="4" t="str">
        <f t="shared" si="136"/>
        <v>film &amp; video</v>
      </c>
      <c r="T1441" s="4" t="str">
        <f t="shared" si="137"/>
        <v>television</v>
      </c>
    </row>
    <row r="1442" spans="1:20" ht="42.75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7">
        <f t="shared" si="132"/>
        <v>42516.415081018517</v>
      </c>
      <c r="L1442" s="7">
        <f t="shared" si="133"/>
        <v>42486.415081018517</v>
      </c>
      <c r="M1442" s="4" t="b">
        <v>0</v>
      </c>
      <c r="N1442" s="4">
        <v>182</v>
      </c>
      <c r="O1442" s="4" t="b">
        <v>1</v>
      </c>
      <c r="P1442" s="4" t="s">
        <v>8265</v>
      </c>
      <c r="Q1442" s="9">
        <f t="shared" si="134"/>
        <v>7.6923076923076926E-5</v>
      </c>
      <c r="R1442" s="10">
        <f t="shared" si="135"/>
        <v>5.4945054945054949E-3</v>
      </c>
      <c r="S1442" s="4" t="str">
        <f t="shared" si="136"/>
        <v>film &amp; video</v>
      </c>
      <c r="T1442" s="4" t="str">
        <f t="shared" si="137"/>
        <v>television</v>
      </c>
    </row>
    <row r="1443" spans="1:20" ht="42.75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7">
        <f t="shared" si="132"/>
        <v>42258.432511574072</v>
      </c>
      <c r="L1443" s="7">
        <f t="shared" si="133"/>
        <v>42198.432511574072</v>
      </c>
      <c r="M1443" s="4" t="b">
        <v>0</v>
      </c>
      <c r="N1443" s="4">
        <v>182</v>
      </c>
      <c r="O1443" s="4" t="b">
        <v>1</v>
      </c>
      <c r="P1443" s="4" t="s">
        <v>8265</v>
      </c>
      <c r="Q1443" s="9">
        <f t="shared" si="134"/>
        <v>1.1222222222222222E-2</v>
      </c>
      <c r="R1443" s="10">
        <f t="shared" si="135"/>
        <v>11.098901098901099</v>
      </c>
      <c r="S1443" s="4" t="str">
        <f t="shared" si="136"/>
        <v>film &amp; video</v>
      </c>
      <c r="T1443" s="4" t="str">
        <f t="shared" si="137"/>
        <v>television</v>
      </c>
    </row>
    <row r="1444" spans="1:20" ht="42.75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7">
        <f t="shared" si="132"/>
        <v>42515.312013888884</v>
      </c>
      <c r="L1444" s="7">
        <f t="shared" si="133"/>
        <v>42485.312013888884</v>
      </c>
      <c r="M1444" s="4" t="b">
        <v>0</v>
      </c>
      <c r="N1444" s="4">
        <v>182</v>
      </c>
      <c r="O1444" s="4" t="b">
        <v>1</v>
      </c>
      <c r="P1444" s="4" t="s">
        <v>8265</v>
      </c>
      <c r="Q1444" s="9">
        <f t="shared" si="134"/>
        <v>0</v>
      </c>
      <c r="R1444" s="10">
        <f t="shared" si="135"/>
        <v>0</v>
      </c>
      <c r="S1444" s="4" t="str">
        <f t="shared" si="136"/>
        <v>film &amp; video</v>
      </c>
      <c r="T1444" s="4" t="str">
        <f t="shared" si="137"/>
        <v>television</v>
      </c>
    </row>
    <row r="1445" spans="1:20" ht="42.75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7">
        <f t="shared" si="132"/>
        <v>42737.59269675926</v>
      </c>
      <c r="L1445" s="7">
        <f t="shared" si="133"/>
        <v>42707.59269675926</v>
      </c>
      <c r="M1445" s="4" t="b">
        <v>0</v>
      </c>
      <c r="N1445" s="4">
        <v>182</v>
      </c>
      <c r="O1445" s="4" t="b">
        <v>1</v>
      </c>
      <c r="P1445" s="4" t="s">
        <v>8265</v>
      </c>
      <c r="Q1445" s="9">
        <f t="shared" si="134"/>
        <v>0</v>
      </c>
      <c r="R1445" s="10">
        <f t="shared" si="135"/>
        <v>0</v>
      </c>
      <c r="S1445" s="4" t="str">
        <f t="shared" si="136"/>
        <v>film &amp; video</v>
      </c>
      <c r="T1445" s="4" t="str">
        <f t="shared" si="137"/>
        <v>television</v>
      </c>
    </row>
    <row r="1446" spans="1:20" ht="42.7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7">
        <f t="shared" si="132"/>
        <v>42259.540069444447</v>
      </c>
      <c r="L1446" s="7">
        <f t="shared" si="133"/>
        <v>42199.540069444447</v>
      </c>
      <c r="M1446" s="4" t="b">
        <v>0</v>
      </c>
      <c r="N1446" s="4">
        <v>182</v>
      </c>
      <c r="O1446" s="4" t="b">
        <v>1</v>
      </c>
      <c r="P1446" s="4" t="s">
        <v>8265</v>
      </c>
      <c r="Q1446" s="9">
        <f t="shared" si="134"/>
        <v>0</v>
      </c>
      <c r="R1446" s="10">
        <f t="shared" si="135"/>
        <v>0</v>
      </c>
      <c r="S1446" s="4" t="str">
        <f t="shared" si="136"/>
        <v>film &amp; video</v>
      </c>
      <c r="T1446" s="4" t="str">
        <f t="shared" si="137"/>
        <v>television</v>
      </c>
    </row>
    <row r="1447" spans="1:20" ht="42.75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7">
        <f t="shared" si="132"/>
        <v>42169.208969907406</v>
      </c>
      <c r="L1447" s="7">
        <f t="shared" si="133"/>
        <v>42139.208969907406</v>
      </c>
      <c r="M1447" s="4" t="b">
        <v>0</v>
      </c>
      <c r="N1447" s="4">
        <v>182</v>
      </c>
      <c r="O1447" s="4" t="b">
        <v>1</v>
      </c>
      <c r="P1447" s="4" t="s">
        <v>8265</v>
      </c>
      <c r="Q1447" s="9">
        <f t="shared" si="134"/>
        <v>0</v>
      </c>
      <c r="R1447" s="10">
        <f t="shared" si="135"/>
        <v>0</v>
      </c>
      <c r="S1447" s="4" t="str">
        <f t="shared" si="136"/>
        <v>film &amp; video</v>
      </c>
      <c r="T1447" s="4" t="str">
        <f t="shared" si="137"/>
        <v>television</v>
      </c>
    </row>
    <row r="1448" spans="1:20" ht="42.75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7">
        <f t="shared" si="132"/>
        <v>42481.114328703705</v>
      </c>
      <c r="L1448" s="7">
        <f t="shared" si="133"/>
        <v>42461.114328703705</v>
      </c>
      <c r="M1448" s="4" t="b">
        <v>0</v>
      </c>
      <c r="N1448" s="4">
        <v>182</v>
      </c>
      <c r="O1448" s="4" t="b">
        <v>1</v>
      </c>
      <c r="P1448" s="4" t="s">
        <v>8265</v>
      </c>
      <c r="Q1448" s="9">
        <f t="shared" si="134"/>
        <v>0</v>
      </c>
      <c r="R1448" s="10">
        <f t="shared" si="135"/>
        <v>0</v>
      </c>
      <c r="S1448" s="4" t="str">
        <f t="shared" si="136"/>
        <v>film &amp; video</v>
      </c>
      <c r="T1448" s="4" t="str">
        <f t="shared" si="137"/>
        <v>television</v>
      </c>
    </row>
    <row r="1449" spans="1:20" ht="28.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7">
        <f t="shared" si="132"/>
        <v>42559.39738425926</v>
      </c>
      <c r="L1449" s="7">
        <f t="shared" si="133"/>
        <v>42529.39738425926</v>
      </c>
      <c r="M1449" s="4" t="b">
        <v>0</v>
      </c>
      <c r="N1449" s="4">
        <v>182</v>
      </c>
      <c r="O1449" s="4" t="b">
        <v>1</v>
      </c>
      <c r="P1449" s="4" t="s">
        <v>8265</v>
      </c>
      <c r="Q1449" s="9">
        <f t="shared" si="134"/>
        <v>1.4999999999999999E-4</v>
      </c>
      <c r="R1449" s="10">
        <f t="shared" si="135"/>
        <v>0.41208791208791207</v>
      </c>
      <c r="S1449" s="4" t="str">
        <f t="shared" si="136"/>
        <v>film &amp; video</v>
      </c>
      <c r="T1449" s="4" t="str">
        <f t="shared" si="137"/>
        <v>television</v>
      </c>
    </row>
    <row r="1450" spans="1:20" ht="42.75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7">
        <f t="shared" si="132"/>
        <v>42145.892361111109</v>
      </c>
      <c r="L1450" s="7">
        <f t="shared" si="133"/>
        <v>42115.603217592587</v>
      </c>
      <c r="M1450" s="4" t="b">
        <v>0</v>
      </c>
      <c r="N1450" s="4">
        <v>182</v>
      </c>
      <c r="O1450" s="4" t="b">
        <v>1</v>
      </c>
      <c r="P1450" s="4" t="s">
        <v>8265</v>
      </c>
      <c r="Q1450" s="9">
        <f t="shared" si="134"/>
        <v>0</v>
      </c>
      <c r="R1450" s="10">
        <f t="shared" si="135"/>
        <v>0</v>
      </c>
      <c r="S1450" s="4" t="str">
        <f t="shared" si="136"/>
        <v>film &amp; video</v>
      </c>
      <c r="T1450" s="4" t="str">
        <f t="shared" si="137"/>
        <v>television</v>
      </c>
    </row>
    <row r="1451" spans="1:20" ht="42.75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7">
        <f t="shared" si="132"/>
        <v>42134.478067129625</v>
      </c>
      <c r="L1451" s="7">
        <f t="shared" si="133"/>
        <v>42086.478067129625</v>
      </c>
      <c r="M1451" s="4" t="b">
        <v>0</v>
      </c>
      <c r="N1451" s="4">
        <v>182</v>
      </c>
      <c r="O1451" s="4" t="b">
        <v>1</v>
      </c>
      <c r="P1451" s="4" t="s">
        <v>8265</v>
      </c>
      <c r="Q1451" s="9">
        <f t="shared" si="134"/>
        <v>0</v>
      </c>
      <c r="R1451" s="10">
        <f t="shared" si="135"/>
        <v>0</v>
      </c>
      <c r="S1451" s="4" t="str">
        <f t="shared" si="136"/>
        <v>film &amp; video</v>
      </c>
      <c r="T1451" s="4" t="str">
        <f t="shared" si="137"/>
        <v>television</v>
      </c>
    </row>
    <row r="1452" spans="1:20" ht="42.75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7">
        <f t="shared" si="132"/>
        <v>42419.837928240733</v>
      </c>
      <c r="L1452" s="7">
        <f t="shared" si="133"/>
        <v>42389.837928240733</v>
      </c>
      <c r="M1452" s="4" t="b">
        <v>0</v>
      </c>
      <c r="N1452" s="4">
        <v>182</v>
      </c>
      <c r="O1452" s="4" t="b">
        <v>1</v>
      </c>
      <c r="P1452" s="4" t="s">
        <v>8265</v>
      </c>
      <c r="Q1452" s="9">
        <f t="shared" si="134"/>
        <v>1.0000000000000001E-5</v>
      </c>
      <c r="R1452" s="10">
        <f t="shared" si="135"/>
        <v>5.4945054945054949E-3</v>
      </c>
      <c r="S1452" s="4" t="str">
        <f t="shared" si="136"/>
        <v>film &amp; video</v>
      </c>
      <c r="T1452" s="4" t="str">
        <f t="shared" si="137"/>
        <v>television</v>
      </c>
    </row>
    <row r="1453" spans="1:20" ht="42.75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7">
        <f t="shared" si="132"/>
        <v>41961.667349537034</v>
      </c>
      <c r="L1453" s="7">
        <f t="shared" si="133"/>
        <v>41931.62568287037</v>
      </c>
      <c r="M1453" s="4" t="b">
        <v>0</v>
      </c>
      <c r="N1453" s="4">
        <v>182</v>
      </c>
      <c r="O1453" s="4" t="b">
        <v>1</v>
      </c>
      <c r="P1453" s="4" t="s">
        <v>8265</v>
      </c>
      <c r="Q1453" s="9">
        <f t="shared" si="134"/>
        <v>1.0554089709762533E-4</v>
      </c>
      <c r="R1453" s="10">
        <f t="shared" si="135"/>
        <v>1.098901098901099E-2</v>
      </c>
      <c r="S1453" s="4" t="str">
        <f t="shared" si="136"/>
        <v>film &amp; video</v>
      </c>
      <c r="T1453" s="4" t="str">
        <f t="shared" si="137"/>
        <v>television</v>
      </c>
    </row>
    <row r="1454" spans="1:20" ht="28.5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7">
        <f t="shared" si="132"/>
        <v>41848.369942129626</v>
      </c>
      <c r="L1454" s="7">
        <f t="shared" si="133"/>
        <v>41818.369942129626</v>
      </c>
      <c r="M1454" s="4" t="b">
        <v>0</v>
      </c>
      <c r="N1454" s="4">
        <v>182</v>
      </c>
      <c r="O1454" s="4" t="b">
        <v>1</v>
      </c>
      <c r="P1454" s="4" t="s">
        <v>8265</v>
      </c>
      <c r="Q1454" s="9">
        <f t="shared" si="134"/>
        <v>0</v>
      </c>
      <c r="R1454" s="10">
        <f t="shared" si="135"/>
        <v>0</v>
      </c>
      <c r="S1454" s="4" t="str">
        <f t="shared" si="136"/>
        <v>film &amp; video</v>
      </c>
      <c r="T1454" s="4" t="str">
        <f t="shared" si="137"/>
        <v>television</v>
      </c>
    </row>
    <row r="1455" spans="1:20" ht="42.75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7">
        <f t="shared" si="132"/>
        <v>42840.321145833332</v>
      </c>
      <c r="L1455" s="7">
        <f t="shared" si="133"/>
        <v>42795.362812499996</v>
      </c>
      <c r="M1455" s="4" t="b">
        <v>0</v>
      </c>
      <c r="N1455" s="4">
        <v>182</v>
      </c>
      <c r="O1455" s="4" t="b">
        <v>1</v>
      </c>
      <c r="P1455" s="4" t="s">
        <v>8265</v>
      </c>
      <c r="Q1455" s="9">
        <f t="shared" si="134"/>
        <v>0</v>
      </c>
      <c r="R1455" s="10">
        <f t="shared" si="135"/>
        <v>0</v>
      </c>
      <c r="S1455" s="4" t="str">
        <f t="shared" si="136"/>
        <v>film &amp; video</v>
      </c>
      <c r="T1455" s="4" t="str">
        <f t="shared" si="137"/>
        <v>television</v>
      </c>
    </row>
    <row r="1456" spans="1:20" ht="42.75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7">
        <f t="shared" si="132"/>
        <v>42484.582638888889</v>
      </c>
      <c r="L1456" s="7">
        <f t="shared" si="133"/>
        <v>42463.533333333333</v>
      </c>
      <c r="M1456" s="4" t="b">
        <v>0</v>
      </c>
      <c r="N1456" s="4">
        <v>182</v>
      </c>
      <c r="O1456" s="4" t="b">
        <v>1</v>
      </c>
      <c r="P1456" s="4" t="s">
        <v>8265</v>
      </c>
      <c r="Q1456" s="9">
        <f t="shared" si="134"/>
        <v>8.5714285714285719E-3</v>
      </c>
      <c r="R1456" s="10">
        <f t="shared" si="135"/>
        <v>8.2417582417582416E-2</v>
      </c>
      <c r="S1456" s="4" t="str">
        <f t="shared" si="136"/>
        <v>film &amp; video</v>
      </c>
      <c r="T1456" s="4" t="str">
        <f t="shared" si="137"/>
        <v>television</v>
      </c>
    </row>
    <row r="1457" spans="1:20" ht="42.75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7">
        <f t="shared" si="132"/>
        <v>41887.235416666663</v>
      </c>
      <c r="L1457" s="7">
        <f t="shared" si="133"/>
        <v>41832.33935185185</v>
      </c>
      <c r="M1457" s="4" t="b">
        <v>0</v>
      </c>
      <c r="N1457" s="4">
        <v>182</v>
      </c>
      <c r="O1457" s="4" t="b">
        <v>1</v>
      </c>
      <c r="P1457" s="4" t="s">
        <v>8265</v>
      </c>
      <c r="Q1457" s="9">
        <f t="shared" si="134"/>
        <v>0.105</v>
      </c>
      <c r="R1457" s="10">
        <f t="shared" si="135"/>
        <v>8.6538461538461533</v>
      </c>
      <c r="S1457" s="4" t="str">
        <f t="shared" si="136"/>
        <v>film &amp; video</v>
      </c>
      <c r="T1457" s="4" t="str">
        <f t="shared" si="137"/>
        <v>television</v>
      </c>
    </row>
    <row r="1458" spans="1:20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7">
        <f t="shared" si="132"/>
        <v>42738.335243055553</v>
      </c>
      <c r="L1458" s="7">
        <f t="shared" si="133"/>
        <v>42708.335243055553</v>
      </c>
      <c r="M1458" s="4" t="b">
        <v>0</v>
      </c>
      <c r="N1458" s="4">
        <v>182</v>
      </c>
      <c r="O1458" s="4" t="b">
        <v>1</v>
      </c>
      <c r="P1458" s="4" t="s">
        <v>8265</v>
      </c>
      <c r="Q1458" s="9">
        <f t="shared" si="134"/>
        <v>2.9000000000000001E-2</v>
      </c>
      <c r="R1458" s="10">
        <f t="shared" si="135"/>
        <v>0.79670329670329665</v>
      </c>
      <c r="S1458" s="4" t="str">
        <f t="shared" si="136"/>
        <v>film &amp; video</v>
      </c>
      <c r="T1458" s="4" t="str">
        <f t="shared" si="137"/>
        <v>television</v>
      </c>
    </row>
    <row r="1459" spans="1:20" ht="28.5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7">
        <f t="shared" si="132"/>
        <v>42319.604675925926</v>
      </c>
      <c r="L1459" s="7">
        <f t="shared" si="133"/>
        <v>42289.563009259255</v>
      </c>
      <c r="M1459" s="4" t="b">
        <v>0</v>
      </c>
      <c r="N1459" s="4">
        <v>182</v>
      </c>
      <c r="O1459" s="4" t="b">
        <v>1</v>
      </c>
      <c r="P1459" s="4" t="s">
        <v>8265</v>
      </c>
      <c r="Q1459" s="9">
        <f t="shared" si="134"/>
        <v>0</v>
      </c>
      <c r="R1459" s="10">
        <f t="shared" si="135"/>
        <v>0</v>
      </c>
      <c r="S1459" s="4" t="str">
        <f t="shared" si="136"/>
        <v>film &amp; video</v>
      </c>
      <c r="T1459" s="4" t="str">
        <f t="shared" si="137"/>
        <v>television</v>
      </c>
    </row>
    <row r="1460" spans="1:20" ht="42.75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7">
        <f t="shared" si="132"/>
        <v>41861.833333333328</v>
      </c>
      <c r="L1460" s="7">
        <f t="shared" si="133"/>
        <v>41831.37222222222</v>
      </c>
      <c r="M1460" s="4" t="b">
        <v>0</v>
      </c>
      <c r="N1460" s="4">
        <v>182</v>
      </c>
      <c r="O1460" s="4" t="b">
        <v>1</v>
      </c>
      <c r="P1460" s="4" t="s">
        <v>8265</v>
      </c>
      <c r="Q1460" s="9">
        <f t="shared" si="134"/>
        <v>0</v>
      </c>
      <c r="R1460" s="10">
        <f t="shared" si="135"/>
        <v>0</v>
      </c>
      <c r="S1460" s="4" t="str">
        <f t="shared" si="136"/>
        <v>film &amp; video</v>
      </c>
      <c r="T1460" s="4" t="str">
        <f t="shared" si="137"/>
        <v>television</v>
      </c>
    </row>
    <row r="1461" spans="1:20" ht="42.75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7">
        <f t="shared" si="132"/>
        <v>42340.392361111109</v>
      </c>
      <c r="L1461" s="7">
        <f t="shared" si="133"/>
        <v>42311.871481481481</v>
      </c>
      <c r="M1461" s="4" t="b">
        <v>0</v>
      </c>
      <c r="N1461" s="4">
        <v>182</v>
      </c>
      <c r="O1461" s="4" t="b">
        <v>1</v>
      </c>
      <c r="P1461" s="4" t="s">
        <v>8265</v>
      </c>
      <c r="Q1461" s="9">
        <f t="shared" si="134"/>
        <v>0</v>
      </c>
      <c r="R1461" s="10">
        <f t="shared" si="135"/>
        <v>0</v>
      </c>
      <c r="S1461" s="4" t="str">
        <f t="shared" si="136"/>
        <v>film &amp; video</v>
      </c>
      <c r="T1461" s="4" t="str">
        <f t="shared" si="137"/>
        <v>television</v>
      </c>
    </row>
    <row r="1462" spans="1:20" ht="42.75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7">
        <f t="shared" si="132"/>
        <v>41973.656249999993</v>
      </c>
      <c r="L1462" s="7">
        <f t="shared" si="133"/>
        <v>41915.563634259255</v>
      </c>
      <c r="M1462" s="4" t="b">
        <v>0</v>
      </c>
      <c r="N1462" s="4">
        <v>182</v>
      </c>
      <c r="O1462" s="4" t="b">
        <v>1</v>
      </c>
      <c r="P1462" s="4" t="s">
        <v>8265</v>
      </c>
      <c r="Q1462" s="9">
        <f t="shared" si="134"/>
        <v>0</v>
      </c>
      <c r="R1462" s="10">
        <f t="shared" si="135"/>
        <v>0</v>
      </c>
      <c r="S1462" s="4" t="str">
        <f t="shared" si="136"/>
        <v>film &amp; video</v>
      </c>
      <c r="T1462" s="4" t="str">
        <f t="shared" si="137"/>
        <v>television</v>
      </c>
    </row>
    <row r="1463" spans="1:20" ht="28.5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7">
        <f t="shared" si="132"/>
        <v>41932.666666666664</v>
      </c>
      <c r="L1463" s="7">
        <f t="shared" si="133"/>
        <v>41899.311967592592</v>
      </c>
      <c r="M1463" s="4" t="b">
        <v>0</v>
      </c>
      <c r="N1463" s="4">
        <v>182</v>
      </c>
      <c r="O1463" s="4" t="b">
        <v>1</v>
      </c>
      <c r="P1463" s="4" t="s">
        <v>8265</v>
      </c>
      <c r="Q1463" s="9">
        <f t="shared" si="134"/>
        <v>1.012446</v>
      </c>
      <c r="R1463" s="10">
        <f t="shared" si="135"/>
        <v>83.443351648351651</v>
      </c>
      <c r="S1463" s="4" t="str">
        <f t="shared" si="136"/>
        <v>film &amp; video</v>
      </c>
      <c r="T1463" s="4" t="str">
        <f t="shared" si="137"/>
        <v>television</v>
      </c>
    </row>
    <row r="1464" spans="1:20" ht="28.5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7">
        <f t="shared" si="132"/>
        <v>41374.329525462963</v>
      </c>
      <c r="L1464" s="7">
        <f t="shared" si="133"/>
        <v>41344.329525462963</v>
      </c>
      <c r="M1464" s="4" t="b">
        <v>0</v>
      </c>
      <c r="N1464" s="4">
        <v>182</v>
      </c>
      <c r="O1464" s="4" t="b">
        <v>1</v>
      </c>
      <c r="P1464" s="4" t="s">
        <v>8265</v>
      </c>
      <c r="Q1464" s="9">
        <f t="shared" si="134"/>
        <v>1.085175</v>
      </c>
      <c r="R1464" s="10">
        <f t="shared" si="135"/>
        <v>23.849999999999998</v>
      </c>
      <c r="S1464" s="4" t="str">
        <f t="shared" si="136"/>
        <v>film &amp; video</v>
      </c>
      <c r="T1464" s="4" t="str">
        <f t="shared" si="137"/>
        <v>television</v>
      </c>
    </row>
    <row r="1465" spans="1:20" ht="42.75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7">
        <f t="shared" si="132"/>
        <v>41371.536319444444</v>
      </c>
      <c r="L1465" s="7">
        <f t="shared" si="133"/>
        <v>41326.577986111108</v>
      </c>
      <c r="M1465" s="4" t="b">
        <v>0</v>
      </c>
      <c r="N1465" s="4">
        <v>182</v>
      </c>
      <c r="O1465" s="4" t="b">
        <v>1</v>
      </c>
      <c r="P1465" s="4" t="s">
        <v>8265</v>
      </c>
      <c r="Q1465" s="9">
        <f t="shared" si="134"/>
        <v>1.4766666666666666</v>
      </c>
      <c r="R1465" s="10">
        <f t="shared" si="135"/>
        <v>4.8681318681318677</v>
      </c>
      <c r="S1465" s="4" t="str">
        <f t="shared" si="136"/>
        <v>film &amp; video</v>
      </c>
      <c r="T1465" s="4" t="str">
        <f t="shared" si="137"/>
        <v>television</v>
      </c>
    </row>
    <row r="1466" spans="1:20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7">
        <f t="shared" si="132"/>
        <v>41321.328217592592</v>
      </c>
      <c r="L1466" s="7">
        <f t="shared" si="133"/>
        <v>41291.328217592592</v>
      </c>
      <c r="M1466" s="4" t="b">
        <v>0</v>
      </c>
      <c r="N1466" s="4">
        <v>182</v>
      </c>
      <c r="O1466" s="4" t="b">
        <v>1</v>
      </c>
      <c r="P1466" s="4" t="s">
        <v>8265</v>
      </c>
      <c r="Q1466" s="9">
        <f t="shared" si="134"/>
        <v>1.6319999999999999</v>
      </c>
      <c r="R1466" s="10">
        <f t="shared" si="135"/>
        <v>44.835164835164832</v>
      </c>
      <c r="S1466" s="4" t="str">
        <f t="shared" si="136"/>
        <v>film &amp; video</v>
      </c>
      <c r="T1466" s="4" t="str">
        <f t="shared" si="137"/>
        <v>television</v>
      </c>
    </row>
    <row r="1467" spans="1:20" ht="42.75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7">
        <f t="shared" si="132"/>
        <v>40989.791666666664</v>
      </c>
      <c r="L1467" s="7">
        <f t="shared" si="133"/>
        <v>40959.401064814811</v>
      </c>
      <c r="M1467" s="4" t="b">
        <v>0</v>
      </c>
      <c r="N1467" s="4">
        <v>182</v>
      </c>
      <c r="O1467" s="4" t="b">
        <v>1</v>
      </c>
      <c r="P1467" s="4" t="s">
        <v>8265</v>
      </c>
      <c r="Q1467" s="9">
        <f t="shared" si="134"/>
        <v>4.5641449999999999</v>
      </c>
      <c r="R1467" s="10">
        <f t="shared" si="135"/>
        <v>752.33159340659347</v>
      </c>
      <c r="S1467" s="4" t="str">
        <f t="shared" si="136"/>
        <v>film &amp; video</v>
      </c>
      <c r="T1467" s="4" t="str">
        <f t="shared" si="137"/>
        <v>television</v>
      </c>
    </row>
    <row r="1468" spans="1:20" ht="42.75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7">
        <f t="shared" si="132"/>
        <v>42380.874999999993</v>
      </c>
      <c r="L1468" s="7">
        <f t="shared" si="133"/>
        <v>42339.838726851849</v>
      </c>
      <c r="M1468" s="4" t="b">
        <v>0</v>
      </c>
      <c r="N1468" s="4">
        <v>182</v>
      </c>
      <c r="O1468" s="4" t="b">
        <v>1</v>
      </c>
      <c r="P1468" s="4" t="s">
        <v>8265</v>
      </c>
      <c r="Q1468" s="9">
        <f t="shared" si="134"/>
        <v>1.0787731249999999</v>
      </c>
      <c r="R1468" s="10">
        <f t="shared" si="135"/>
        <v>94.837197802197792</v>
      </c>
      <c r="S1468" s="4" t="str">
        <f t="shared" si="136"/>
        <v>film &amp; video</v>
      </c>
      <c r="T1468" s="4" t="str">
        <f t="shared" si="137"/>
        <v>television</v>
      </c>
    </row>
    <row r="1469" spans="1:20" ht="28.5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7">
        <f t="shared" si="132"/>
        <v>40993.42690972222</v>
      </c>
      <c r="L1469" s="7">
        <f t="shared" si="133"/>
        <v>40933.468576388885</v>
      </c>
      <c r="M1469" s="4" t="b">
        <v>0</v>
      </c>
      <c r="N1469" s="4">
        <v>182</v>
      </c>
      <c r="O1469" s="4" t="b">
        <v>1</v>
      </c>
      <c r="P1469" s="4" t="s">
        <v>8265</v>
      </c>
      <c r="Q1469" s="9">
        <f t="shared" si="134"/>
        <v>1.1508</v>
      </c>
      <c r="R1469" s="10">
        <f t="shared" si="135"/>
        <v>252.92307692307693</v>
      </c>
      <c r="S1469" s="4" t="str">
        <f t="shared" si="136"/>
        <v>film &amp; video</v>
      </c>
      <c r="T1469" s="4" t="str">
        <f t="shared" si="137"/>
        <v>television</v>
      </c>
    </row>
    <row r="1470" spans="1:20" ht="42.75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7">
        <f t="shared" si="132"/>
        <v>40705.681122685179</v>
      </c>
      <c r="L1470" s="7">
        <f t="shared" si="133"/>
        <v>40645.681122685179</v>
      </c>
      <c r="M1470" s="4" t="b">
        <v>0</v>
      </c>
      <c r="N1470" s="4">
        <v>182</v>
      </c>
      <c r="O1470" s="4" t="b">
        <v>1</v>
      </c>
      <c r="P1470" s="4" t="s">
        <v>8265</v>
      </c>
      <c r="Q1470" s="9">
        <f t="shared" si="134"/>
        <v>1.0236842105263158</v>
      </c>
      <c r="R1470" s="10">
        <f t="shared" si="135"/>
        <v>53.434065934065934</v>
      </c>
      <c r="S1470" s="4" t="str">
        <f t="shared" si="136"/>
        <v>film &amp; video</v>
      </c>
      <c r="T1470" s="4" t="str">
        <f t="shared" si="137"/>
        <v>television</v>
      </c>
    </row>
    <row r="1471" spans="1:20" ht="28.5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7">
        <f t="shared" si="132"/>
        <v>41320.265150462961</v>
      </c>
      <c r="L1471" s="7">
        <f t="shared" si="133"/>
        <v>41290.265150462961</v>
      </c>
      <c r="M1471" s="4" t="b">
        <v>0</v>
      </c>
      <c r="N1471" s="4">
        <v>182</v>
      </c>
      <c r="O1471" s="4" t="b">
        <v>1</v>
      </c>
      <c r="P1471" s="4" t="s">
        <v>8265</v>
      </c>
      <c r="Q1471" s="9">
        <f t="shared" si="134"/>
        <v>1.0842485875706214</v>
      </c>
      <c r="R1471" s="10">
        <f t="shared" si="135"/>
        <v>263.61538461538464</v>
      </c>
      <c r="S1471" s="4" t="str">
        <f t="shared" si="136"/>
        <v>film &amp; video</v>
      </c>
      <c r="T1471" s="4" t="str">
        <f t="shared" si="137"/>
        <v>television</v>
      </c>
    </row>
    <row r="1472" spans="1:20" ht="42.75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7">
        <f t="shared" si="132"/>
        <v>41271.493784722217</v>
      </c>
      <c r="L1472" s="7">
        <f t="shared" si="133"/>
        <v>41250.493784722217</v>
      </c>
      <c r="M1472" s="4" t="b">
        <v>0</v>
      </c>
      <c r="N1472" s="4">
        <v>182</v>
      </c>
      <c r="O1472" s="4" t="b">
        <v>1</v>
      </c>
      <c r="P1472" s="4" t="s">
        <v>8265</v>
      </c>
      <c r="Q1472" s="9">
        <f t="shared" si="134"/>
        <v>1.2513333333333334</v>
      </c>
      <c r="R1472" s="10">
        <f t="shared" si="135"/>
        <v>10.313186813186814</v>
      </c>
      <c r="S1472" s="4" t="str">
        <f t="shared" si="136"/>
        <v>film &amp; video</v>
      </c>
      <c r="T1472" s="4" t="str">
        <f t="shared" si="137"/>
        <v>television</v>
      </c>
    </row>
    <row r="1473" spans="1:20" ht="42.75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7">
        <f t="shared" si="132"/>
        <v>42103.624236111107</v>
      </c>
      <c r="L1473" s="7">
        <f t="shared" si="133"/>
        <v>42073.624236111107</v>
      </c>
      <c r="M1473" s="4" t="b">
        <v>0</v>
      </c>
      <c r="N1473" s="4">
        <v>182</v>
      </c>
      <c r="O1473" s="4" t="b">
        <v>1</v>
      </c>
      <c r="P1473" s="4" t="s">
        <v>8265</v>
      </c>
      <c r="Q1473" s="9">
        <f t="shared" si="134"/>
        <v>1.03840625</v>
      </c>
      <c r="R1473" s="10">
        <f t="shared" si="135"/>
        <v>182.57692307692307</v>
      </c>
      <c r="S1473" s="4" t="str">
        <f t="shared" si="136"/>
        <v>film &amp; video</v>
      </c>
      <c r="T1473" s="4" t="str">
        <f t="shared" si="137"/>
        <v>television</v>
      </c>
    </row>
    <row r="1474" spans="1:20" ht="42.75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7">
        <f t="shared" si="132"/>
        <v>41563.20952546296</v>
      </c>
      <c r="L1474" s="7">
        <f t="shared" si="133"/>
        <v>41533.20952546296</v>
      </c>
      <c r="M1474" s="4" t="b">
        <v>0</v>
      </c>
      <c r="N1474" s="4">
        <v>182</v>
      </c>
      <c r="O1474" s="4" t="b">
        <v>1</v>
      </c>
      <c r="P1474" s="4" t="s">
        <v>8265</v>
      </c>
      <c r="Q1474" s="9">
        <f t="shared" si="134"/>
        <v>1.3870400000000001</v>
      </c>
      <c r="R1474" s="10">
        <f t="shared" si="135"/>
        <v>190.52747252747253</v>
      </c>
      <c r="S1474" s="4" t="str">
        <f t="shared" si="136"/>
        <v>film &amp; video</v>
      </c>
      <c r="T1474" s="4" t="str">
        <f t="shared" si="137"/>
        <v>television</v>
      </c>
    </row>
    <row r="1475" spans="1:20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7">
        <f t="shared" ref="K1475:K1538" si="138">(I1475/86400)+25569+(-8/24)</f>
        <v>40969.646284722221</v>
      </c>
      <c r="L1475" s="7">
        <f t="shared" ref="L1475:L1538" si="139">(J1475/86400)+25569+(-8/24)</f>
        <v>40939.646284722221</v>
      </c>
      <c r="M1475" s="4" t="b">
        <v>0</v>
      </c>
      <c r="N1475" s="4">
        <v>182</v>
      </c>
      <c r="O1475" s="4" t="b">
        <v>1</v>
      </c>
      <c r="P1475" s="4" t="s">
        <v>8265</v>
      </c>
      <c r="Q1475" s="9">
        <f t="shared" ref="Q1475:Q1538" si="140">E1475/D1475</f>
        <v>1.20516</v>
      </c>
      <c r="R1475" s="10">
        <f t="shared" ref="R1475:R1538" si="141">IFERROR(E1475/N1475, "Zero Backers")</f>
        <v>9.9326373626373634</v>
      </c>
      <c r="S1475" s="4" t="str">
        <f t="shared" ref="S1475:S1538" si="142">LEFT(P1475,FIND("/",P1475)-1)</f>
        <v>film &amp; video</v>
      </c>
      <c r="T1475" s="4" t="str">
        <f t="shared" ref="T1475:T1538" si="143">RIGHT(P1475,LEN(P1475)-FIND("/",P1475))</f>
        <v>television</v>
      </c>
    </row>
    <row r="1476" spans="1:20" ht="42.75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7">
        <f t="shared" si="138"/>
        <v>41530.394583333335</v>
      </c>
      <c r="L1476" s="7">
        <f t="shared" si="139"/>
        <v>41500.394583333335</v>
      </c>
      <c r="M1476" s="4" t="b">
        <v>0</v>
      </c>
      <c r="N1476" s="4">
        <v>182</v>
      </c>
      <c r="O1476" s="4" t="b">
        <v>1</v>
      </c>
      <c r="P1476" s="4" t="s">
        <v>8265</v>
      </c>
      <c r="Q1476" s="9">
        <f t="shared" si="140"/>
        <v>1.1226666666666667</v>
      </c>
      <c r="R1476" s="10">
        <f t="shared" si="141"/>
        <v>18.505494505494507</v>
      </c>
      <c r="S1476" s="4" t="str">
        <f t="shared" si="142"/>
        <v>film &amp; video</v>
      </c>
      <c r="T1476" s="4" t="str">
        <f t="shared" si="143"/>
        <v>television</v>
      </c>
    </row>
    <row r="1477" spans="1:20" ht="42.75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7">
        <f t="shared" si="138"/>
        <v>41992.874305555553</v>
      </c>
      <c r="L1477" s="7">
        <f t="shared" si="139"/>
        <v>41960.389618055553</v>
      </c>
      <c r="M1477" s="4" t="b">
        <v>0</v>
      </c>
      <c r="N1477" s="4">
        <v>182</v>
      </c>
      <c r="O1477" s="4" t="b">
        <v>1</v>
      </c>
      <c r="P1477" s="4" t="s">
        <v>8265</v>
      </c>
      <c r="Q1477" s="9">
        <f t="shared" si="140"/>
        <v>1.8866966666666667</v>
      </c>
      <c r="R1477" s="10">
        <f t="shared" si="141"/>
        <v>155.49697802197804</v>
      </c>
      <c r="S1477" s="4" t="str">
        <f t="shared" si="142"/>
        <v>film &amp; video</v>
      </c>
      <c r="T1477" s="4" t="str">
        <f t="shared" si="143"/>
        <v>television</v>
      </c>
    </row>
    <row r="1478" spans="1:20" ht="28.5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7">
        <f t="shared" si="138"/>
        <v>40795.708587962959</v>
      </c>
      <c r="L1478" s="7">
        <f t="shared" si="139"/>
        <v>40765.708587962959</v>
      </c>
      <c r="M1478" s="4" t="b">
        <v>0</v>
      </c>
      <c r="N1478" s="4">
        <v>182</v>
      </c>
      <c r="O1478" s="4" t="b">
        <v>1</v>
      </c>
      <c r="P1478" s="4" t="s">
        <v>8265</v>
      </c>
      <c r="Q1478" s="9">
        <f t="shared" si="140"/>
        <v>6.6155466666666669</v>
      </c>
      <c r="R1478" s="10">
        <f t="shared" si="141"/>
        <v>218.09494505494504</v>
      </c>
      <c r="S1478" s="4" t="str">
        <f t="shared" si="142"/>
        <v>film &amp; video</v>
      </c>
      <c r="T1478" s="4" t="str">
        <f t="shared" si="143"/>
        <v>television</v>
      </c>
    </row>
    <row r="1479" spans="1:20" ht="42.75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7">
        <f t="shared" si="138"/>
        <v>40899.791666666664</v>
      </c>
      <c r="L1479" s="7">
        <f t="shared" si="139"/>
        <v>40840.282453703701</v>
      </c>
      <c r="M1479" s="4" t="b">
        <v>0</v>
      </c>
      <c r="N1479" s="4">
        <v>182</v>
      </c>
      <c r="O1479" s="4" t="b">
        <v>1</v>
      </c>
      <c r="P1479" s="4" t="s">
        <v>8265</v>
      </c>
      <c r="Q1479" s="9">
        <f t="shared" si="140"/>
        <v>1.1131</v>
      </c>
      <c r="R1479" s="10">
        <f t="shared" si="141"/>
        <v>183.47802197802199</v>
      </c>
      <c r="S1479" s="4" t="str">
        <f t="shared" si="142"/>
        <v>film &amp; video</v>
      </c>
      <c r="T1479" s="4" t="str">
        <f t="shared" si="143"/>
        <v>television</v>
      </c>
    </row>
    <row r="1480" spans="1:20" ht="42.75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7">
        <f t="shared" si="138"/>
        <v>41408.538344907407</v>
      </c>
      <c r="L1480" s="7">
        <f t="shared" si="139"/>
        <v>41394.538344907407</v>
      </c>
      <c r="M1480" s="4" t="b">
        <v>0</v>
      </c>
      <c r="N1480" s="4">
        <v>182</v>
      </c>
      <c r="O1480" s="4" t="b">
        <v>1</v>
      </c>
      <c r="P1480" s="4" t="s">
        <v>8265</v>
      </c>
      <c r="Q1480" s="9">
        <f t="shared" si="140"/>
        <v>11.8161422</v>
      </c>
      <c r="R1480" s="10">
        <f t="shared" si="141"/>
        <v>3246.1929120879122</v>
      </c>
      <c r="S1480" s="4" t="str">
        <f t="shared" si="142"/>
        <v>film &amp; video</v>
      </c>
      <c r="T1480" s="4" t="str">
        <f t="shared" si="143"/>
        <v>television</v>
      </c>
    </row>
    <row r="1481" spans="1:20" ht="42.75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7">
        <f t="shared" si="138"/>
        <v>41768.832638888889</v>
      </c>
      <c r="L1481" s="7">
        <f t="shared" si="139"/>
        <v>41754.411909722221</v>
      </c>
      <c r="M1481" s="4" t="b">
        <v>0</v>
      </c>
      <c r="N1481" s="4">
        <v>182</v>
      </c>
      <c r="O1481" s="4" t="b">
        <v>1</v>
      </c>
      <c r="P1481" s="4" t="s">
        <v>8265</v>
      </c>
      <c r="Q1481" s="9">
        <f t="shared" si="140"/>
        <v>1.37375</v>
      </c>
      <c r="R1481" s="10">
        <f t="shared" si="141"/>
        <v>12.076923076923077</v>
      </c>
      <c r="S1481" s="4" t="str">
        <f t="shared" si="142"/>
        <v>film &amp; video</v>
      </c>
      <c r="T1481" s="4" t="str">
        <f t="shared" si="143"/>
        <v>television</v>
      </c>
    </row>
    <row r="1482" spans="1:20" ht="42.75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7">
        <f t="shared" si="138"/>
        <v>41481.375</v>
      </c>
      <c r="L1482" s="7">
        <f t="shared" si="139"/>
        <v>41464.600682870368</v>
      </c>
      <c r="M1482" s="4" t="b">
        <v>0</v>
      </c>
      <c r="N1482" s="4">
        <v>182</v>
      </c>
      <c r="O1482" s="4" t="b">
        <v>1</v>
      </c>
      <c r="P1482" s="4" t="s">
        <v>8265</v>
      </c>
      <c r="Q1482" s="9">
        <f t="shared" si="140"/>
        <v>1.170404</v>
      </c>
      <c r="R1482" s="10">
        <f t="shared" si="141"/>
        <v>321.53956043956043</v>
      </c>
      <c r="S1482" s="4" t="str">
        <f t="shared" si="142"/>
        <v>film &amp; video</v>
      </c>
      <c r="T1482" s="4" t="str">
        <f t="shared" si="143"/>
        <v>television</v>
      </c>
    </row>
    <row r="1483" spans="1:20" ht="42.75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7">
        <f t="shared" si="138"/>
        <v>41580.589641203704</v>
      </c>
      <c r="L1483" s="7">
        <f t="shared" si="139"/>
        <v>41550.589641203704</v>
      </c>
      <c r="M1483" s="4" t="b">
        <v>0</v>
      </c>
      <c r="N1483" s="4">
        <v>182</v>
      </c>
      <c r="O1483" s="4" t="b">
        <v>1</v>
      </c>
      <c r="P1483" s="4" t="s">
        <v>8265</v>
      </c>
      <c r="Q1483" s="9">
        <f t="shared" si="140"/>
        <v>2.1000000000000001E-2</v>
      </c>
      <c r="R1483" s="10">
        <f t="shared" si="141"/>
        <v>0.57692307692307687</v>
      </c>
      <c r="S1483" s="4" t="str">
        <f t="shared" si="142"/>
        <v>film &amp; video</v>
      </c>
      <c r="T1483" s="4" t="str">
        <f t="shared" si="143"/>
        <v>television</v>
      </c>
    </row>
    <row r="1484" spans="1:20" ht="42.75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7">
        <f t="shared" si="138"/>
        <v>41158.993750000001</v>
      </c>
      <c r="L1484" s="7">
        <f t="shared" si="139"/>
        <v>41136.524722222217</v>
      </c>
      <c r="M1484" s="4" t="b">
        <v>0</v>
      </c>
      <c r="N1484" s="4">
        <v>182</v>
      </c>
      <c r="O1484" s="4" t="b">
        <v>1</v>
      </c>
      <c r="P1484" s="4" t="s">
        <v>8265</v>
      </c>
      <c r="Q1484" s="9">
        <f t="shared" si="140"/>
        <v>1E-3</v>
      </c>
      <c r="R1484" s="10">
        <f t="shared" si="141"/>
        <v>2.7472527472527472E-2</v>
      </c>
      <c r="S1484" s="4" t="str">
        <f t="shared" si="142"/>
        <v>film &amp; video</v>
      </c>
      <c r="T1484" s="4" t="str">
        <f t="shared" si="143"/>
        <v>television</v>
      </c>
    </row>
    <row r="1485" spans="1:20" ht="42.75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7">
        <f t="shared" si="138"/>
        <v>42572.859664351847</v>
      </c>
      <c r="L1485" s="7">
        <f t="shared" si="139"/>
        <v>42547.859664351847</v>
      </c>
      <c r="M1485" s="4" t="b">
        <v>0</v>
      </c>
      <c r="N1485" s="4">
        <v>182</v>
      </c>
      <c r="O1485" s="4" t="b">
        <v>1</v>
      </c>
      <c r="P1485" s="4" t="s">
        <v>8265</v>
      </c>
      <c r="Q1485" s="9">
        <f t="shared" si="140"/>
        <v>7.1428571428571426E-3</v>
      </c>
      <c r="R1485" s="10">
        <f t="shared" si="141"/>
        <v>0.27472527472527475</v>
      </c>
      <c r="S1485" s="4" t="str">
        <f t="shared" si="142"/>
        <v>film &amp; video</v>
      </c>
      <c r="T1485" s="4" t="str">
        <f t="shared" si="143"/>
        <v>television</v>
      </c>
    </row>
    <row r="1486" spans="1:20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7">
        <f t="shared" si="138"/>
        <v>41111.285416666666</v>
      </c>
      <c r="L1486" s="7">
        <f t="shared" si="139"/>
        <v>41052.867627314808</v>
      </c>
      <c r="M1486" s="4" t="b">
        <v>0</v>
      </c>
      <c r="N1486" s="4">
        <v>182</v>
      </c>
      <c r="O1486" s="4" t="b">
        <v>1</v>
      </c>
      <c r="P1486" s="4" t="s">
        <v>8265</v>
      </c>
      <c r="Q1486" s="9">
        <f t="shared" si="140"/>
        <v>0</v>
      </c>
      <c r="R1486" s="10">
        <f t="shared" si="141"/>
        <v>0</v>
      </c>
      <c r="S1486" s="4" t="str">
        <f t="shared" si="142"/>
        <v>film &amp; video</v>
      </c>
      <c r="T1486" s="4" t="str">
        <f t="shared" si="143"/>
        <v>television</v>
      </c>
    </row>
    <row r="1487" spans="1:20" ht="42.75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7">
        <f t="shared" si="138"/>
        <v>42175.462650462963</v>
      </c>
      <c r="L1487" s="7">
        <f t="shared" si="139"/>
        <v>42130.462650462963</v>
      </c>
      <c r="M1487" s="4" t="b">
        <v>0</v>
      </c>
      <c r="N1487" s="4">
        <v>182</v>
      </c>
      <c r="O1487" s="4" t="b">
        <v>1</v>
      </c>
      <c r="P1487" s="4" t="s">
        <v>8265</v>
      </c>
      <c r="Q1487" s="9">
        <f t="shared" si="140"/>
        <v>2.2388059701492536E-2</v>
      </c>
      <c r="R1487" s="10">
        <f t="shared" si="141"/>
        <v>0.82417582417582413</v>
      </c>
      <c r="S1487" s="4" t="str">
        <f t="shared" si="142"/>
        <v>film &amp; video</v>
      </c>
      <c r="T1487" s="4" t="str">
        <f t="shared" si="143"/>
        <v>television</v>
      </c>
    </row>
    <row r="1488" spans="1:20" ht="42.75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7">
        <f t="shared" si="138"/>
        <v>42061.835196759253</v>
      </c>
      <c r="L1488" s="7">
        <f t="shared" si="139"/>
        <v>42031.835196759253</v>
      </c>
      <c r="M1488" s="4" t="b">
        <v>0</v>
      </c>
      <c r="N1488" s="4">
        <v>182</v>
      </c>
      <c r="O1488" s="4" t="b">
        <v>1</v>
      </c>
      <c r="P1488" s="4" t="s">
        <v>8265</v>
      </c>
      <c r="Q1488" s="9">
        <f t="shared" si="140"/>
        <v>2.3999999999999998E-3</v>
      </c>
      <c r="R1488" s="10">
        <f t="shared" si="141"/>
        <v>0.26373626373626374</v>
      </c>
      <c r="S1488" s="4" t="str">
        <f t="shared" si="142"/>
        <v>film &amp; video</v>
      </c>
      <c r="T1488" s="4" t="str">
        <f t="shared" si="143"/>
        <v>television</v>
      </c>
    </row>
    <row r="1489" spans="1:20" ht="42.75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7">
        <f t="shared" si="138"/>
        <v>42584.584155092591</v>
      </c>
      <c r="L1489" s="7">
        <f t="shared" si="139"/>
        <v>42554.584155092591</v>
      </c>
      <c r="M1489" s="4" t="b">
        <v>0</v>
      </c>
      <c r="N1489" s="4">
        <v>182</v>
      </c>
      <c r="O1489" s="4" t="b">
        <v>1</v>
      </c>
      <c r="P1489" s="4" t="s">
        <v>8265</v>
      </c>
      <c r="Q1489" s="9">
        <f t="shared" si="140"/>
        <v>0</v>
      </c>
      <c r="R1489" s="10">
        <f t="shared" si="141"/>
        <v>0</v>
      </c>
      <c r="S1489" s="4" t="str">
        <f t="shared" si="142"/>
        <v>film &amp; video</v>
      </c>
      <c r="T1489" s="4" t="str">
        <f t="shared" si="143"/>
        <v>television</v>
      </c>
    </row>
    <row r="1490" spans="1:20" ht="42.75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7">
        <f t="shared" si="138"/>
        <v>41644.229861111111</v>
      </c>
      <c r="L1490" s="7">
        <f t="shared" si="139"/>
        <v>41614.229861111111</v>
      </c>
      <c r="M1490" s="4" t="b">
        <v>0</v>
      </c>
      <c r="N1490" s="4">
        <v>182</v>
      </c>
      <c r="O1490" s="4" t="b">
        <v>1</v>
      </c>
      <c r="P1490" s="4" t="s">
        <v>8265</v>
      </c>
      <c r="Q1490" s="9">
        <f t="shared" si="140"/>
        <v>2.4E-2</v>
      </c>
      <c r="R1490" s="10">
        <f t="shared" si="141"/>
        <v>1.9780219780219781</v>
      </c>
      <c r="S1490" s="4" t="str">
        <f t="shared" si="142"/>
        <v>film &amp; video</v>
      </c>
      <c r="T1490" s="4" t="str">
        <f t="shared" si="143"/>
        <v>television</v>
      </c>
    </row>
    <row r="1491" spans="1:20" ht="42.75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7">
        <f t="shared" si="138"/>
        <v>41228.320046296292</v>
      </c>
      <c r="L1491" s="7">
        <f t="shared" si="139"/>
        <v>41198.278379629628</v>
      </c>
      <c r="M1491" s="4" t="b">
        <v>0</v>
      </c>
      <c r="N1491" s="4">
        <v>182</v>
      </c>
      <c r="O1491" s="4" t="b">
        <v>1</v>
      </c>
      <c r="P1491" s="4" t="s">
        <v>8265</v>
      </c>
      <c r="Q1491" s="9">
        <f t="shared" si="140"/>
        <v>0</v>
      </c>
      <c r="R1491" s="10">
        <f t="shared" si="141"/>
        <v>0</v>
      </c>
      <c r="S1491" s="4" t="str">
        <f t="shared" si="142"/>
        <v>film &amp; video</v>
      </c>
      <c r="T1491" s="4" t="str">
        <f t="shared" si="143"/>
        <v>television</v>
      </c>
    </row>
    <row r="1492" spans="1:20" ht="42.75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7">
        <f t="shared" si="138"/>
        <v>41549.227708333332</v>
      </c>
      <c r="L1492" s="7">
        <f t="shared" si="139"/>
        <v>41520.227708333332</v>
      </c>
      <c r="M1492" s="4" t="b">
        <v>0</v>
      </c>
      <c r="N1492" s="4">
        <v>182</v>
      </c>
      <c r="O1492" s="4" t="b">
        <v>1</v>
      </c>
      <c r="P1492" s="4" t="s">
        <v>8265</v>
      </c>
      <c r="Q1492" s="9">
        <f t="shared" si="140"/>
        <v>0.30862068965517242</v>
      </c>
      <c r="R1492" s="10">
        <f t="shared" si="141"/>
        <v>4.9175824175824179</v>
      </c>
      <c r="S1492" s="4" t="str">
        <f t="shared" si="142"/>
        <v>film &amp; video</v>
      </c>
      <c r="T1492" s="4" t="str">
        <f t="shared" si="143"/>
        <v>television</v>
      </c>
    </row>
    <row r="1493" spans="1:20" ht="42.7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7">
        <f t="shared" si="138"/>
        <v>42050.318055555552</v>
      </c>
      <c r="L1493" s="7">
        <f t="shared" si="139"/>
        <v>41991.380127314813</v>
      </c>
      <c r="M1493" s="4" t="b">
        <v>0</v>
      </c>
      <c r="N1493" s="4">
        <v>182</v>
      </c>
      <c r="O1493" s="4" t="b">
        <v>1</v>
      </c>
      <c r="P1493" s="4" t="s">
        <v>8265</v>
      </c>
      <c r="Q1493" s="9">
        <f t="shared" si="140"/>
        <v>8.3333333333333329E-2</v>
      </c>
      <c r="R1493" s="10">
        <f t="shared" si="141"/>
        <v>0.5494505494505495</v>
      </c>
      <c r="S1493" s="4" t="str">
        <f t="shared" si="142"/>
        <v>film &amp; video</v>
      </c>
      <c r="T1493" s="4" t="str">
        <f t="shared" si="143"/>
        <v>television</v>
      </c>
    </row>
    <row r="1494" spans="1:20" ht="42.75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7">
        <f t="shared" si="138"/>
        <v>40712.551458333335</v>
      </c>
      <c r="L1494" s="7">
        <f t="shared" si="139"/>
        <v>40682.551458333335</v>
      </c>
      <c r="M1494" s="4" t="b">
        <v>0</v>
      </c>
      <c r="N1494" s="4">
        <v>182</v>
      </c>
      <c r="O1494" s="4" t="b">
        <v>1</v>
      </c>
      <c r="P1494" s="4" t="s">
        <v>8265</v>
      </c>
      <c r="Q1494" s="9">
        <f t="shared" si="140"/>
        <v>7.4999999999999997E-3</v>
      </c>
      <c r="R1494" s="10">
        <f t="shared" si="141"/>
        <v>0.16483516483516483</v>
      </c>
      <c r="S1494" s="4" t="str">
        <f t="shared" si="142"/>
        <v>film &amp; video</v>
      </c>
      <c r="T1494" s="4" t="str">
        <f t="shared" si="143"/>
        <v>television</v>
      </c>
    </row>
    <row r="1495" spans="1:20" ht="28.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7">
        <f t="shared" si="138"/>
        <v>41441.533275462956</v>
      </c>
      <c r="L1495" s="7">
        <f t="shared" si="139"/>
        <v>41411.533275462956</v>
      </c>
      <c r="M1495" s="4" t="b">
        <v>0</v>
      </c>
      <c r="N1495" s="4">
        <v>182</v>
      </c>
      <c r="O1495" s="4" t="b">
        <v>1</v>
      </c>
      <c r="P1495" s="4" t="s">
        <v>8265</v>
      </c>
      <c r="Q1495" s="9">
        <f t="shared" si="140"/>
        <v>0</v>
      </c>
      <c r="R1495" s="10">
        <f t="shared" si="141"/>
        <v>0</v>
      </c>
      <c r="S1495" s="4" t="str">
        <f t="shared" si="142"/>
        <v>film &amp; video</v>
      </c>
      <c r="T1495" s="4" t="str">
        <f t="shared" si="143"/>
        <v>television</v>
      </c>
    </row>
    <row r="1496" spans="1:20" ht="42.75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7">
        <f t="shared" si="138"/>
        <v>42097.318055555552</v>
      </c>
      <c r="L1496" s="7">
        <f t="shared" si="139"/>
        <v>42067.389039351845</v>
      </c>
      <c r="M1496" s="4" t="b">
        <v>0</v>
      </c>
      <c r="N1496" s="4">
        <v>182</v>
      </c>
      <c r="O1496" s="4" t="b">
        <v>1</v>
      </c>
      <c r="P1496" s="4" t="s">
        <v>8265</v>
      </c>
      <c r="Q1496" s="9">
        <f t="shared" si="140"/>
        <v>8.8999999999999996E-2</v>
      </c>
      <c r="R1496" s="10">
        <f t="shared" si="141"/>
        <v>2.4450549450549453</v>
      </c>
      <c r="S1496" s="4" t="str">
        <f t="shared" si="142"/>
        <v>film &amp; video</v>
      </c>
      <c r="T1496" s="4" t="str">
        <f t="shared" si="143"/>
        <v>television</v>
      </c>
    </row>
    <row r="1497" spans="1:20" ht="28.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7">
        <f t="shared" si="138"/>
        <v>40782.456377314811</v>
      </c>
      <c r="L1497" s="7">
        <f t="shared" si="139"/>
        <v>40752.456377314811</v>
      </c>
      <c r="M1497" s="4" t="b">
        <v>0</v>
      </c>
      <c r="N1497" s="4">
        <v>182</v>
      </c>
      <c r="O1497" s="4" t="b">
        <v>1</v>
      </c>
      <c r="P1497" s="4" t="s">
        <v>8265</v>
      </c>
      <c r="Q1497" s="9">
        <f t="shared" si="140"/>
        <v>0</v>
      </c>
      <c r="R1497" s="10">
        <f t="shared" si="141"/>
        <v>0</v>
      </c>
      <c r="S1497" s="4" t="str">
        <f t="shared" si="142"/>
        <v>film &amp; video</v>
      </c>
      <c r="T1497" s="4" t="str">
        <f t="shared" si="143"/>
        <v>television</v>
      </c>
    </row>
    <row r="1498" spans="1:20" ht="42.75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7">
        <f t="shared" si="138"/>
        <v>41898.141886574071</v>
      </c>
      <c r="L1498" s="7">
        <f t="shared" si="139"/>
        <v>41838.141886574071</v>
      </c>
      <c r="M1498" s="4" t="b">
        <v>0</v>
      </c>
      <c r="N1498" s="4">
        <v>182</v>
      </c>
      <c r="O1498" s="4" t="b">
        <v>1</v>
      </c>
      <c r="P1498" s="4" t="s">
        <v>8265</v>
      </c>
      <c r="Q1498" s="9">
        <f t="shared" si="140"/>
        <v>0</v>
      </c>
      <c r="R1498" s="10">
        <f t="shared" si="141"/>
        <v>0</v>
      </c>
      <c r="S1498" s="4" t="str">
        <f t="shared" si="142"/>
        <v>film &amp; video</v>
      </c>
      <c r="T1498" s="4" t="str">
        <f t="shared" si="143"/>
        <v>television</v>
      </c>
    </row>
    <row r="1499" spans="1:20" ht="42.75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7">
        <f t="shared" si="138"/>
        <v>41486.488194444442</v>
      </c>
      <c r="L1499" s="7">
        <f t="shared" si="139"/>
        <v>41444.309282407405</v>
      </c>
      <c r="M1499" s="4" t="b">
        <v>0</v>
      </c>
      <c r="N1499" s="4">
        <v>182</v>
      </c>
      <c r="O1499" s="4" t="b">
        <v>1</v>
      </c>
      <c r="P1499" s="4" t="s">
        <v>8265</v>
      </c>
      <c r="Q1499" s="9">
        <f t="shared" si="140"/>
        <v>6.666666666666667E-5</v>
      </c>
      <c r="R1499" s="10">
        <f t="shared" si="141"/>
        <v>5.4945054945054949E-3</v>
      </c>
      <c r="S1499" s="4" t="str">
        <f t="shared" si="142"/>
        <v>film &amp; video</v>
      </c>
      <c r="T1499" s="4" t="str">
        <f t="shared" si="143"/>
        <v>television</v>
      </c>
    </row>
    <row r="1500" spans="1:20" ht="42.75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7">
        <f t="shared" si="138"/>
        <v>41885.650208333333</v>
      </c>
      <c r="L1500" s="7">
        <f t="shared" si="139"/>
        <v>41840.650208333333</v>
      </c>
      <c r="M1500" s="4" t="b">
        <v>0</v>
      </c>
      <c r="N1500" s="4">
        <v>182</v>
      </c>
      <c r="O1500" s="4" t="b">
        <v>1</v>
      </c>
      <c r="P1500" s="4" t="s">
        <v>8265</v>
      </c>
      <c r="Q1500" s="9">
        <f t="shared" si="140"/>
        <v>1.9E-2</v>
      </c>
      <c r="R1500" s="10">
        <f t="shared" si="141"/>
        <v>0.31318681318681318</v>
      </c>
      <c r="S1500" s="4" t="str">
        <f t="shared" si="142"/>
        <v>film &amp; video</v>
      </c>
      <c r="T1500" s="4" t="str">
        <f t="shared" si="143"/>
        <v>television</v>
      </c>
    </row>
    <row r="1501" spans="1:20" ht="42.75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7">
        <f t="shared" si="138"/>
        <v>42586.673993055556</v>
      </c>
      <c r="L1501" s="7">
        <f t="shared" si="139"/>
        <v>42526.673993055556</v>
      </c>
      <c r="M1501" s="4" t="b">
        <v>0</v>
      </c>
      <c r="N1501" s="4">
        <v>182</v>
      </c>
      <c r="O1501" s="4" t="b">
        <v>1</v>
      </c>
      <c r="P1501" s="4" t="s">
        <v>8265</v>
      </c>
      <c r="Q1501" s="9">
        <f t="shared" si="140"/>
        <v>2.5000000000000001E-3</v>
      </c>
      <c r="R1501" s="10">
        <f t="shared" si="141"/>
        <v>2.7472527472527472E-2</v>
      </c>
      <c r="S1501" s="4" t="str">
        <f t="shared" si="142"/>
        <v>film &amp; video</v>
      </c>
      <c r="T1501" s="4" t="str">
        <f t="shared" si="143"/>
        <v>television</v>
      </c>
    </row>
    <row r="1502" spans="1:20" ht="42.75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7">
        <f t="shared" si="138"/>
        <v>41395.57126157407</v>
      </c>
      <c r="L1502" s="7">
        <f t="shared" si="139"/>
        <v>41365.57126157407</v>
      </c>
      <c r="M1502" s="4" t="b">
        <v>0</v>
      </c>
      <c r="N1502" s="4">
        <v>182</v>
      </c>
      <c r="O1502" s="4" t="b">
        <v>1</v>
      </c>
      <c r="P1502" s="4" t="s">
        <v>8265</v>
      </c>
      <c r="Q1502" s="9">
        <f t="shared" si="140"/>
        <v>0.25035714285714283</v>
      </c>
      <c r="R1502" s="10">
        <f t="shared" si="141"/>
        <v>3.8516483516483517</v>
      </c>
      <c r="S1502" s="4" t="str">
        <f t="shared" si="142"/>
        <v>film &amp; video</v>
      </c>
      <c r="T1502" s="4" t="str">
        <f t="shared" si="143"/>
        <v>television</v>
      </c>
    </row>
    <row r="1503" spans="1:20" ht="28.5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7">
        <f t="shared" si="138"/>
        <v>42193.2502662037</v>
      </c>
      <c r="L1503" s="7">
        <f t="shared" si="139"/>
        <v>42163.2502662037</v>
      </c>
      <c r="M1503" s="4" t="b">
        <v>0</v>
      </c>
      <c r="N1503" s="4">
        <v>182</v>
      </c>
      <c r="O1503" s="4" t="b">
        <v>1</v>
      </c>
      <c r="P1503" s="4" t="s">
        <v>8265</v>
      </c>
      <c r="Q1503" s="9">
        <f t="shared" si="140"/>
        <v>1.6633076923076924</v>
      </c>
      <c r="R1503" s="10">
        <f t="shared" si="141"/>
        <v>475.23076923076923</v>
      </c>
      <c r="S1503" s="4" t="str">
        <f t="shared" si="142"/>
        <v>film &amp; video</v>
      </c>
      <c r="T1503" s="4" t="str">
        <f t="shared" si="143"/>
        <v>television</v>
      </c>
    </row>
    <row r="1504" spans="1:20" ht="42.75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7">
        <f t="shared" si="138"/>
        <v>42454.583333333336</v>
      </c>
      <c r="L1504" s="7">
        <f t="shared" si="139"/>
        <v>42426.20925925926</v>
      </c>
      <c r="M1504" s="4" t="b">
        <v>0</v>
      </c>
      <c r="N1504" s="4">
        <v>182</v>
      </c>
      <c r="O1504" s="4" t="b">
        <v>1</v>
      </c>
      <c r="P1504" s="4" t="s">
        <v>8265</v>
      </c>
      <c r="Q1504" s="9">
        <f t="shared" si="140"/>
        <v>1.0144545454545455</v>
      </c>
      <c r="R1504" s="10">
        <f t="shared" si="141"/>
        <v>122.62637362637362</v>
      </c>
      <c r="S1504" s="4" t="str">
        <f t="shared" si="142"/>
        <v>film &amp; video</v>
      </c>
      <c r="T1504" s="4" t="str">
        <f t="shared" si="143"/>
        <v>television</v>
      </c>
    </row>
    <row r="1505" spans="1:20" ht="42.75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7">
        <f t="shared" si="138"/>
        <v>42666.01390046296</v>
      </c>
      <c r="L1505" s="7">
        <f t="shared" si="139"/>
        <v>42606.01390046296</v>
      </c>
      <c r="M1505" s="4" t="b">
        <v>0</v>
      </c>
      <c r="N1505" s="4">
        <v>182</v>
      </c>
      <c r="O1505" s="4" t="b">
        <v>1</v>
      </c>
      <c r="P1505" s="4" t="s">
        <v>8265</v>
      </c>
      <c r="Q1505" s="9">
        <f t="shared" si="140"/>
        <v>1.0789146666666667</v>
      </c>
      <c r="R1505" s="10">
        <f t="shared" si="141"/>
        <v>22.230384615384615</v>
      </c>
      <c r="S1505" s="4" t="str">
        <f t="shared" si="142"/>
        <v>film &amp; video</v>
      </c>
      <c r="T1505" s="4" t="str">
        <f t="shared" si="143"/>
        <v>television</v>
      </c>
    </row>
    <row r="1506" spans="1:20" ht="28.5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7">
        <f t="shared" si="138"/>
        <v>41800.022916666661</v>
      </c>
      <c r="L1506" s="7">
        <f t="shared" si="139"/>
        <v>41772.32435185185</v>
      </c>
      <c r="M1506" s="4" t="b">
        <v>0</v>
      </c>
      <c r="N1506" s="4">
        <v>182</v>
      </c>
      <c r="O1506" s="4" t="b">
        <v>1</v>
      </c>
      <c r="P1506" s="4" t="s">
        <v>8265</v>
      </c>
      <c r="Q1506" s="9">
        <f t="shared" si="140"/>
        <v>2.7793846153846156</v>
      </c>
      <c r="R1506" s="10">
        <f t="shared" si="141"/>
        <v>99.263736263736263</v>
      </c>
      <c r="S1506" s="4" t="str">
        <f t="shared" si="142"/>
        <v>film &amp; video</v>
      </c>
      <c r="T1506" s="4" t="str">
        <f t="shared" si="143"/>
        <v>television</v>
      </c>
    </row>
    <row r="1507" spans="1:20" ht="57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7">
        <f t="shared" si="138"/>
        <v>42451.500694444439</v>
      </c>
      <c r="L1507" s="7">
        <f t="shared" si="139"/>
        <v>42414.109988425924</v>
      </c>
      <c r="M1507" s="4" t="b">
        <v>0</v>
      </c>
      <c r="N1507" s="4">
        <v>182</v>
      </c>
      <c r="O1507" s="4" t="b">
        <v>1</v>
      </c>
      <c r="P1507" s="4" t="s">
        <v>8265</v>
      </c>
      <c r="Q1507" s="9">
        <f t="shared" si="140"/>
        <v>1.0358125</v>
      </c>
      <c r="R1507" s="10">
        <f t="shared" si="141"/>
        <v>91.060439560439562</v>
      </c>
      <c r="S1507" s="4" t="str">
        <f t="shared" si="142"/>
        <v>film &amp; video</v>
      </c>
      <c r="T1507" s="4" t="str">
        <f t="shared" si="143"/>
        <v>television</v>
      </c>
    </row>
    <row r="1508" spans="1:20" ht="42.75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7">
        <f t="shared" si="138"/>
        <v>41844.452592592592</v>
      </c>
      <c r="L1508" s="7">
        <f t="shared" si="139"/>
        <v>41814.452592592592</v>
      </c>
      <c r="M1508" s="4" t="b">
        <v>0</v>
      </c>
      <c r="N1508" s="4">
        <v>182</v>
      </c>
      <c r="O1508" s="4" t="b">
        <v>1</v>
      </c>
      <c r="P1508" s="4" t="s">
        <v>8265</v>
      </c>
      <c r="Q1508" s="9">
        <f t="shared" si="140"/>
        <v>1.1140000000000001</v>
      </c>
      <c r="R1508" s="10">
        <f t="shared" si="141"/>
        <v>9.1813186813186807</v>
      </c>
      <c r="S1508" s="4" t="str">
        <f t="shared" si="142"/>
        <v>film &amp; video</v>
      </c>
      <c r="T1508" s="4" t="str">
        <f t="shared" si="143"/>
        <v>television</v>
      </c>
    </row>
    <row r="1509" spans="1:20" ht="42.75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7">
        <f t="shared" si="138"/>
        <v>40313.006944444445</v>
      </c>
      <c r="L1509" s="7">
        <f t="shared" si="139"/>
        <v>40254.117002314808</v>
      </c>
      <c r="M1509" s="4" t="b">
        <v>0</v>
      </c>
      <c r="N1509" s="4">
        <v>182</v>
      </c>
      <c r="O1509" s="4" t="b">
        <v>1</v>
      </c>
      <c r="P1509" s="4" t="s">
        <v>8265</v>
      </c>
      <c r="Q1509" s="9">
        <f t="shared" si="140"/>
        <v>2.15</v>
      </c>
      <c r="R1509" s="10">
        <f t="shared" si="141"/>
        <v>14.175824175824175</v>
      </c>
      <c r="S1509" s="4" t="str">
        <f t="shared" si="142"/>
        <v>film &amp; video</v>
      </c>
      <c r="T1509" s="4" t="str">
        <f t="shared" si="143"/>
        <v>television</v>
      </c>
    </row>
    <row r="1510" spans="1:20" ht="42.75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7">
        <f t="shared" si="138"/>
        <v>41817.281030092592</v>
      </c>
      <c r="L1510" s="7">
        <f t="shared" si="139"/>
        <v>41786.281030092592</v>
      </c>
      <c r="M1510" s="4" t="b">
        <v>0</v>
      </c>
      <c r="N1510" s="4">
        <v>182</v>
      </c>
      <c r="O1510" s="4" t="b">
        <v>1</v>
      </c>
      <c r="P1510" s="4" t="s">
        <v>8265</v>
      </c>
      <c r="Q1510" s="9">
        <f t="shared" si="140"/>
        <v>1.1076216216216217</v>
      </c>
      <c r="R1510" s="10">
        <f t="shared" si="141"/>
        <v>112.58791208791209</v>
      </c>
      <c r="S1510" s="4" t="str">
        <f t="shared" si="142"/>
        <v>film &amp; video</v>
      </c>
      <c r="T1510" s="4" t="str">
        <f t="shared" si="143"/>
        <v>television</v>
      </c>
    </row>
    <row r="1511" spans="1:20" ht="42.75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7">
        <f t="shared" si="138"/>
        <v>42780.624305555553</v>
      </c>
      <c r="L1511" s="7">
        <f t="shared" si="139"/>
        <v>42751.200057870366</v>
      </c>
      <c r="M1511" s="4" t="b">
        <v>0</v>
      </c>
      <c r="N1511" s="4">
        <v>182</v>
      </c>
      <c r="O1511" s="4" t="b">
        <v>1</v>
      </c>
      <c r="P1511" s="4" t="s">
        <v>8265</v>
      </c>
      <c r="Q1511" s="9">
        <f t="shared" si="140"/>
        <v>1.2364125714285714</v>
      </c>
      <c r="R1511" s="10">
        <f t="shared" si="141"/>
        <v>118.88582417582418</v>
      </c>
      <c r="S1511" s="4" t="str">
        <f t="shared" si="142"/>
        <v>film &amp; video</v>
      </c>
      <c r="T1511" s="4" t="str">
        <f t="shared" si="143"/>
        <v>television</v>
      </c>
    </row>
    <row r="1512" spans="1:20" ht="42.75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7">
        <f t="shared" si="138"/>
        <v>41839.051828703705</v>
      </c>
      <c r="L1512" s="7">
        <f t="shared" si="139"/>
        <v>41809.051828703705</v>
      </c>
      <c r="M1512" s="4" t="b">
        <v>0</v>
      </c>
      <c r="N1512" s="4">
        <v>182</v>
      </c>
      <c r="O1512" s="4" t="b">
        <v>1</v>
      </c>
      <c r="P1512" s="4" t="s">
        <v>8265</v>
      </c>
      <c r="Q1512" s="9">
        <f t="shared" si="140"/>
        <v>1.0103500000000001</v>
      </c>
      <c r="R1512" s="10">
        <f t="shared" si="141"/>
        <v>88.821978021978026</v>
      </c>
      <c r="S1512" s="4" t="str">
        <f t="shared" si="142"/>
        <v>film &amp; video</v>
      </c>
      <c r="T1512" s="4" t="str">
        <f t="shared" si="143"/>
        <v>television</v>
      </c>
    </row>
    <row r="1513" spans="1:20" ht="42.75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7">
        <f t="shared" si="138"/>
        <v>42326.291712962957</v>
      </c>
      <c r="L1513" s="7">
        <f t="shared" si="139"/>
        <v>42296.250046296293</v>
      </c>
      <c r="M1513" s="4" t="b">
        <v>0</v>
      </c>
      <c r="N1513" s="4">
        <v>182</v>
      </c>
      <c r="O1513" s="4" t="b">
        <v>1</v>
      </c>
      <c r="P1513" s="4" t="s">
        <v>8265</v>
      </c>
      <c r="Q1513" s="9">
        <f t="shared" si="140"/>
        <v>1.1179285714285714</v>
      </c>
      <c r="R1513" s="10">
        <f t="shared" si="141"/>
        <v>85.994505494505489</v>
      </c>
      <c r="S1513" s="4" t="str">
        <f t="shared" si="142"/>
        <v>film &amp; video</v>
      </c>
      <c r="T1513" s="4" t="str">
        <f t="shared" si="143"/>
        <v>television</v>
      </c>
    </row>
    <row r="1514" spans="1:20" ht="42.75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7">
        <f t="shared" si="138"/>
        <v>42771.351145833331</v>
      </c>
      <c r="L1514" s="7">
        <f t="shared" si="139"/>
        <v>42741.351145833331</v>
      </c>
      <c r="M1514" s="4" t="b">
        <v>0</v>
      </c>
      <c r="N1514" s="4">
        <v>182</v>
      </c>
      <c r="O1514" s="4" t="b">
        <v>1</v>
      </c>
      <c r="P1514" s="4" t="s">
        <v>8265</v>
      </c>
      <c r="Q1514" s="9">
        <f t="shared" si="140"/>
        <v>5.5877142857142861</v>
      </c>
      <c r="R1514" s="10">
        <f t="shared" si="141"/>
        <v>107.45604395604396</v>
      </c>
      <c r="S1514" s="4" t="str">
        <f t="shared" si="142"/>
        <v>film &amp; video</v>
      </c>
      <c r="T1514" s="4" t="str">
        <f t="shared" si="143"/>
        <v>television</v>
      </c>
    </row>
    <row r="1515" spans="1:20" ht="42.75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7">
        <f t="shared" si="138"/>
        <v>41836.30400462963</v>
      </c>
      <c r="L1515" s="7">
        <f t="shared" si="139"/>
        <v>41806.30400462963</v>
      </c>
      <c r="M1515" s="4" t="b">
        <v>0</v>
      </c>
      <c r="N1515" s="4">
        <v>182</v>
      </c>
      <c r="O1515" s="4" t="b">
        <v>1</v>
      </c>
      <c r="P1515" s="4" t="s">
        <v>8265</v>
      </c>
      <c r="Q1515" s="9">
        <f t="shared" si="140"/>
        <v>1.5001875</v>
      </c>
      <c r="R1515" s="10">
        <f t="shared" si="141"/>
        <v>65.942307692307693</v>
      </c>
      <c r="S1515" s="4" t="str">
        <f t="shared" si="142"/>
        <v>film &amp; video</v>
      </c>
      <c r="T1515" s="4" t="str">
        <f t="shared" si="143"/>
        <v>television</v>
      </c>
    </row>
    <row r="1516" spans="1:20" ht="42.75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7">
        <f t="shared" si="138"/>
        <v>42274.264351851853</v>
      </c>
      <c r="L1516" s="7">
        <f t="shared" si="139"/>
        <v>42234.264351851853</v>
      </c>
      <c r="M1516" s="4" t="b">
        <v>0</v>
      </c>
      <c r="N1516" s="4">
        <v>182</v>
      </c>
      <c r="O1516" s="4" t="b">
        <v>1</v>
      </c>
      <c r="P1516" s="4" t="s">
        <v>8265</v>
      </c>
      <c r="Q1516" s="9">
        <f t="shared" si="140"/>
        <v>1.0647599999999999</v>
      </c>
      <c r="R1516" s="10">
        <f t="shared" si="141"/>
        <v>146.25824175824175</v>
      </c>
      <c r="S1516" s="4" t="str">
        <f t="shared" si="142"/>
        <v>film &amp; video</v>
      </c>
      <c r="T1516" s="4" t="str">
        <f t="shared" si="143"/>
        <v>television</v>
      </c>
    </row>
    <row r="1517" spans="1:20" ht="42.75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7">
        <f t="shared" si="138"/>
        <v>42444.878437499996</v>
      </c>
      <c r="L1517" s="7">
        <f t="shared" si="139"/>
        <v>42414.92010416666</v>
      </c>
      <c r="M1517" s="4" t="b">
        <v>0</v>
      </c>
      <c r="N1517" s="4">
        <v>182</v>
      </c>
      <c r="O1517" s="4" t="b">
        <v>1</v>
      </c>
      <c r="P1517" s="4" t="s">
        <v>8265</v>
      </c>
      <c r="Q1517" s="9">
        <f t="shared" si="140"/>
        <v>1.57189</v>
      </c>
      <c r="R1517" s="10">
        <f t="shared" si="141"/>
        <v>2591.0274725274726</v>
      </c>
      <c r="S1517" s="4" t="str">
        <f t="shared" si="142"/>
        <v>film &amp; video</v>
      </c>
      <c r="T1517" s="4" t="str">
        <f t="shared" si="143"/>
        <v>television</v>
      </c>
    </row>
    <row r="1518" spans="1:20" ht="42.75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7">
        <f t="shared" si="138"/>
        <v>42649.249999999993</v>
      </c>
      <c r="L1518" s="7">
        <f t="shared" si="139"/>
        <v>42619.133009259262</v>
      </c>
      <c r="M1518" s="4" t="b">
        <v>0</v>
      </c>
      <c r="N1518" s="4">
        <v>182</v>
      </c>
      <c r="O1518" s="4" t="b">
        <v>1</v>
      </c>
      <c r="P1518" s="4" t="s">
        <v>8265</v>
      </c>
      <c r="Q1518" s="9">
        <f t="shared" si="140"/>
        <v>1.0865882352941176</v>
      </c>
      <c r="R1518" s="10">
        <f t="shared" si="141"/>
        <v>101.49450549450549</v>
      </c>
      <c r="S1518" s="4" t="str">
        <f t="shared" si="142"/>
        <v>film &amp; video</v>
      </c>
      <c r="T1518" s="4" t="str">
        <f t="shared" si="143"/>
        <v>television</v>
      </c>
    </row>
    <row r="1519" spans="1:20" ht="42.75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7">
        <f t="shared" si="138"/>
        <v>41978.916666666664</v>
      </c>
      <c r="L1519" s="7">
        <f t="shared" si="139"/>
        <v>41948.233252314814</v>
      </c>
      <c r="M1519" s="4" t="b">
        <v>0</v>
      </c>
      <c r="N1519" s="4">
        <v>182</v>
      </c>
      <c r="O1519" s="4" t="b">
        <v>1</v>
      </c>
      <c r="P1519" s="4" t="s">
        <v>8265</v>
      </c>
      <c r="Q1519" s="9">
        <f t="shared" si="140"/>
        <v>1.6197999999999999</v>
      </c>
      <c r="R1519" s="10">
        <f t="shared" si="141"/>
        <v>133.5</v>
      </c>
      <c r="S1519" s="4" t="str">
        <f t="shared" si="142"/>
        <v>film &amp; video</v>
      </c>
      <c r="T1519" s="4" t="str">
        <f t="shared" si="143"/>
        <v>television</v>
      </c>
    </row>
    <row r="1520" spans="1:20" ht="28.5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7">
        <f t="shared" si="138"/>
        <v>41790.486712962964</v>
      </c>
      <c r="L1520" s="7">
        <f t="shared" si="139"/>
        <v>41760.486712962964</v>
      </c>
      <c r="M1520" s="4" t="b">
        <v>0</v>
      </c>
      <c r="N1520" s="4">
        <v>182</v>
      </c>
      <c r="O1520" s="4" t="b">
        <v>1</v>
      </c>
      <c r="P1520" s="4" t="s">
        <v>8265</v>
      </c>
      <c r="Q1520" s="9">
        <f t="shared" si="140"/>
        <v>2.0536666666666665</v>
      </c>
      <c r="R1520" s="10">
        <f t="shared" si="141"/>
        <v>169.25824175824175</v>
      </c>
      <c r="S1520" s="4" t="str">
        <f t="shared" si="142"/>
        <v>film &amp; video</v>
      </c>
      <c r="T1520" s="4" t="str">
        <f t="shared" si="143"/>
        <v>television</v>
      </c>
    </row>
    <row r="1521" spans="1:20" ht="42.75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7">
        <f t="shared" si="138"/>
        <v>41810.582638888889</v>
      </c>
      <c r="L1521" s="7">
        <f t="shared" si="139"/>
        <v>41782.408368055556</v>
      </c>
      <c r="M1521" s="4" t="b">
        <v>0</v>
      </c>
      <c r="N1521" s="4">
        <v>182</v>
      </c>
      <c r="O1521" s="4" t="b">
        <v>1</v>
      </c>
      <c r="P1521" s="4" t="s">
        <v>8265</v>
      </c>
      <c r="Q1521" s="9">
        <f t="shared" si="140"/>
        <v>1.033638888888889</v>
      </c>
      <c r="R1521" s="10">
        <f t="shared" si="141"/>
        <v>51.114010989010985</v>
      </c>
      <c r="S1521" s="4" t="str">
        <f t="shared" si="142"/>
        <v>film &amp; video</v>
      </c>
      <c r="T1521" s="4" t="str">
        <f t="shared" si="143"/>
        <v>television</v>
      </c>
    </row>
    <row r="1522" spans="1:20" ht="28.5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7">
        <f t="shared" si="138"/>
        <v>41991.833333333336</v>
      </c>
      <c r="L1522" s="7">
        <f t="shared" si="139"/>
        <v>41955.524456018517</v>
      </c>
      <c r="M1522" s="4" t="b">
        <v>0</v>
      </c>
      <c r="N1522" s="4">
        <v>182</v>
      </c>
      <c r="O1522" s="4" t="b">
        <v>1</v>
      </c>
      <c r="P1522" s="4" t="s">
        <v>8265</v>
      </c>
      <c r="Q1522" s="9">
        <f t="shared" si="140"/>
        <v>1.0347222222222223</v>
      </c>
      <c r="R1522" s="10">
        <f t="shared" si="141"/>
        <v>102.33516483516483</v>
      </c>
      <c r="S1522" s="4" t="str">
        <f t="shared" si="142"/>
        <v>film &amp; video</v>
      </c>
      <c r="T1522" s="4" t="str">
        <f t="shared" si="143"/>
        <v>television</v>
      </c>
    </row>
    <row r="1523" spans="1:20" ht="42.75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7">
        <f t="shared" si="138"/>
        <v>42527.834386574068</v>
      </c>
      <c r="L1523" s="7">
        <f t="shared" si="139"/>
        <v>42492.834386574068</v>
      </c>
      <c r="M1523" s="4" t="b">
        <v>0</v>
      </c>
      <c r="N1523" s="4">
        <v>182</v>
      </c>
      <c r="O1523" s="4" t="b">
        <v>1</v>
      </c>
      <c r="P1523" s="4" t="s">
        <v>8265</v>
      </c>
      <c r="Q1523" s="9">
        <f t="shared" si="140"/>
        <v>1.0681333333333334</v>
      </c>
      <c r="R1523" s="10">
        <f t="shared" si="141"/>
        <v>220.08241758241758</v>
      </c>
      <c r="S1523" s="4" t="str">
        <f t="shared" si="142"/>
        <v>film &amp; video</v>
      </c>
      <c r="T1523" s="4" t="str">
        <f t="shared" si="143"/>
        <v>television</v>
      </c>
    </row>
    <row r="1524" spans="1:20" ht="57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7">
        <f t="shared" si="138"/>
        <v>41929.496979166666</v>
      </c>
      <c r="L1524" s="7">
        <f t="shared" si="139"/>
        <v>41899.496979166666</v>
      </c>
      <c r="M1524" s="4" t="b">
        <v>0</v>
      </c>
      <c r="N1524" s="4">
        <v>182</v>
      </c>
      <c r="O1524" s="4" t="b">
        <v>1</v>
      </c>
      <c r="P1524" s="4" t="s">
        <v>8265</v>
      </c>
      <c r="Q1524" s="9">
        <f t="shared" si="140"/>
        <v>1.3896574712643677</v>
      </c>
      <c r="R1524" s="10">
        <f t="shared" si="141"/>
        <v>332.14340659340661</v>
      </c>
      <c r="S1524" s="4" t="str">
        <f t="shared" si="142"/>
        <v>film &amp; video</v>
      </c>
      <c r="T1524" s="4" t="str">
        <f t="shared" si="143"/>
        <v>television</v>
      </c>
    </row>
    <row r="1525" spans="1:20" ht="42.75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7">
        <f t="shared" si="138"/>
        <v>41995.666666666664</v>
      </c>
      <c r="L1525" s="7">
        <f t="shared" si="139"/>
        <v>41964.418009259258</v>
      </c>
      <c r="M1525" s="4" t="b">
        <v>0</v>
      </c>
      <c r="N1525" s="4">
        <v>182</v>
      </c>
      <c r="O1525" s="4" t="b">
        <v>1</v>
      </c>
      <c r="P1525" s="4" t="s">
        <v>8265</v>
      </c>
      <c r="Q1525" s="9">
        <f t="shared" si="140"/>
        <v>1.2484324324324325</v>
      </c>
      <c r="R1525" s="10">
        <f t="shared" si="141"/>
        <v>126.90109890109891</v>
      </c>
      <c r="S1525" s="4" t="str">
        <f t="shared" si="142"/>
        <v>film &amp; video</v>
      </c>
      <c r="T1525" s="4" t="str">
        <f t="shared" si="143"/>
        <v>television</v>
      </c>
    </row>
    <row r="1526" spans="1:20" ht="42.75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7">
        <f t="shared" si="138"/>
        <v>42786.167708333327</v>
      </c>
      <c r="L1526" s="7">
        <f t="shared" si="139"/>
        <v>42756.167708333327</v>
      </c>
      <c r="M1526" s="4" t="b">
        <v>0</v>
      </c>
      <c r="N1526" s="4">
        <v>182</v>
      </c>
      <c r="O1526" s="4" t="b">
        <v>1</v>
      </c>
      <c r="P1526" s="4" t="s">
        <v>8265</v>
      </c>
      <c r="Q1526" s="9">
        <f t="shared" si="140"/>
        <v>2.0699999999999998</v>
      </c>
      <c r="R1526" s="10">
        <f t="shared" si="141"/>
        <v>34.120879120879124</v>
      </c>
      <c r="S1526" s="4" t="str">
        <f t="shared" si="142"/>
        <v>film &amp; video</v>
      </c>
      <c r="T1526" s="4" t="str">
        <f t="shared" si="143"/>
        <v>television</v>
      </c>
    </row>
    <row r="1527" spans="1:20" ht="42.75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7">
        <f t="shared" si="138"/>
        <v>42600.369652777772</v>
      </c>
      <c r="L1527" s="7">
        <f t="shared" si="139"/>
        <v>42570.369652777772</v>
      </c>
      <c r="M1527" s="4" t="b">
        <v>0</v>
      </c>
      <c r="N1527" s="4">
        <v>182</v>
      </c>
      <c r="O1527" s="4" t="b">
        <v>1</v>
      </c>
      <c r="P1527" s="4" t="s">
        <v>8265</v>
      </c>
      <c r="Q1527" s="9">
        <f t="shared" si="140"/>
        <v>1.7400576923076922</v>
      </c>
      <c r="R1527" s="10">
        <f t="shared" si="141"/>
        <v>24.857967032967032</v>
      </c>
      <c r="S1527" s="4" t="str">
        <f t="shared" si="142"/>
        <v>film &amp; video</v>
      </c>
      <c r="T1527" s="4" t="str">
        <f t="shared" si="143"/>
        <v>television</v>
      </c>
    </row>
    <row r="1528" spans="1:20" ht="42.75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7">
        <f t="shared" si="138"/>
        <v>42387.942673611113</v>
      </c>
      <c r="L1528" s="7">
        <f t="shared" si="139"/>
        <v>42338.942673611113</v>
      </c>
      <c r="M1528" s="4" t="b">
        <v>0</v>
      </c>
      <c r="N1528" s="4">
        <v>182</v>
      </c>
      <c r="O1528" s="4" t="b">
        <v>1</v>
      </c>
      <c r="P1528" s="4" t="s">
        <v>8265</v>
      </c>
      <c r="Q1528" s="9">
        <f t="shared" si="140"/>
        <v>1.2032608695652174</v>
      </c>
      <c r="R1528" s="10">
        <f t="shared" si="141"/>
        <v>152.06043956043956</v>
      </c>
      <c r="S1528" s="4" t="str">
        <f t="shared" si="142"/>
        <v>film &amp; video</v>
      </c>
      <c r="T1528" s="4" t="str">
        <f t="shared" si="143"/>
        <v>television</v>
      </c>
    </row>
    <row r="1529" spans="1:20" ht="42.75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7">
        <f t="shared" si="138"/>
        <v>42808.225532407407</v>
      </c>
      <c r="L1529" s="7">
        <f t="shared" si="139"/>
        <v>42780.267199074071</v>
      </c>
      <c r="M1529" s="4" t="b">
        <v>0</v>
      </c>
      <c r="N1529" s="4">
        <v>182</v>
      </c>
      <c r="O1529" s="4" t="b">
        <v>1</v>
      </c>
      <c r="P1529" s="4" t="s">
        <v>8265</v>
      </c>
      <c r="Q1529" s="9">
        <f t="shared" si="140"/>
        <v>1.1044428571428573</v>
      </c>
      <c r="R1529" s="10">
        <f t="shared" si="141"/>
        <v>21.239285714285714</v>
      </c>
      <c r="S1529" s="4" t="str">
        <f t="shared" si="142"/>
        <v>film &amp; video</v>
      </c>
      <c r="T1529" s="4" t="str">
        <f t="shared" si="143"/>
        <v>television</v>
      </c>
    </row>
    <row r="1530" spans="1:20" ht="28.5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7">
        <f t="shared" si="138"/>
        <v>42766.666666666664</v>
      </c>
      <c r="L1530" s="7">
        <f t="shared" si="139"/>
        <v>42736.399560185186</v>
      </c>
      <c r="M1530" s="4" t="b">
        <v>0</v>
      </c>
      <c r="N1530" s="4">
        <v>182</v>
      </c>
      <c r="O1530" s="4" t="b">
        <v>1</v>
      </c>
      <c r="P1530" s="4" t="s">
        <v>8265</v>
      </c>
      <c r="Q1530" s="9">
        <f t="shared" si="140"/>
        <v>2.8156666666666665</v>
      </c>
      <c r="R1530" s="10">
        <f t="shared" si="141"/>
        <v>46.412087912087912</v>
      </c>
      <c r="S1530" s="4" t="str">
        <f t="shared" si="142"/>
        <v>film &amp; video</v>
      </c>
      <c r="T1530" s="4" t="str">
        <f t="shared" si="143"/>
        <v>television</v>
      </c>
    </row>
    <row r="1531" spans="1:20" ht="28.5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7">
        <f t="shared" si="138"/>
        <v>42082.253703703704</v>
      </c>
      <c r="L1531" s="7">
        <f t="shared" si="139"/>
        <v>42052.295370370368</v>
      </c>
      <c r="M1531" s="4" t="b">
        <v>0</v>
      </c>
      <c r="N1531" s="4">
        <v>182</v>
      </c>
      <c r="O1531" s="4" t="b">
        <v>1</v>
      </c>
      <c r="P1531" s="4" t="s">
        <v>8265</v>
      </c>
      <c r="Q1531" s="9">
        <f t="shared" si="140"/>
        <v>1.0067894736842105</v>
      </c>
      <c r="R1531" s="10">
        <f t="shared" si="141"/>
        <v>105.10439560439561</v>
      </c>
      <c r="S1531" s="4" t="str">
        <f t="shared" si="142"/>
        <v>film &amp; video</v>
      </c>
      <c r="T1531" s="4" t="str">
        <f t="shared" si="143"/>
        <v>television</v>
      </c>
    </row>
    <row r="1532" spans="1:20" ht="42.75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7">
        <f t="shared" si="138"/>
        <v>42300.433969907404</v>
      </c>
      <c r="L1532" s="7">
        <f t="shared" si="139"/>
        <v>42275.433969907404</v>
      </c>
      <c r="M1532" s="4" t="b">
        <v>0</v>
      </c>
      <c r="N1532" s="4">
        <v>182</v>
      </c>
      <c r="O1532" s="4" t="b">
        <v>1</v>
      </c>
      <c r="P1532" s="4" t="s">
        <v>8265</v>
      </c>
      <c r="Q1532" s="9">
        <f t="shared" si="140"/>
        <v>1.3482571428571428</v>
      </c>
      <c r="R1532" s="10">
        <f t="shared" si="141"/>
        <v>259.2802197802198</v>
      </c>
      <c r="S1532" s="4" t="str">
        <f t="shared" si="142"/>
        <v>film &amp; video</v>
      </c>
      <c r="T1532" s="4" t="str">
        <f t="shared" si="143"/>
        <v>television</v>
      </c>
    </row>
    <row r="1533" spans="1:20" ht="42.75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7">
        <f t="shared" si="138"/>
        <v>41973.791666666664</v>
      </c>
      <c r="L1533" s="7">
        <f t="shared" si="139"/>
        <v>41941.469050925924</v>
      </c>
      <c r="M1533" s="4" t="b">
        <v>0</v>
      </c>
      <c r="N1533" s="4">
        <v>182</v>
      </c>
      <c r="O1533" s="4" t="b">
        <v>1</v>
      </c>
      <c r="P1533" s="4" t="s">
        <v>8265</v>
      </c>
      <c r="Q1533" s="9">
        <f t="shared" si="140"/>
        <v>1.7595744680851064</v>
      </c>
      <c r="R1533" s="10">
        <f t="shared" si="141"/>
        <v>22.719780219780219</v>
      </c>
      <c r="S1533" s="4" t="str">
        <f t="shared" si="142"/>
        <v>film &amp; video</v>
      </c>
      <c r="T1533" s="4" t="str">
        <f t="shared" si="143"/>
        <v>television</v>
      </c>
    </row>
    <row r="1534" spans="1:20" ht="42.75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7">
        <f t="shared" si="138"/>
        <v>42415.291666666664</v>
      </c>
      <c r="L1534" s="7">
        <f t="shared" si="139"/>
        <v>42391.141956018517</v>
      </c>
      <c r="M1534" s="4" t="b">
        <v>0</v>
      </c>
      <c r="N1534" s="4">
        <v>182</v>
      </c>
      <c r="O1534" s="4" t="b">
        <v>1</v>
      </c>
      <c r="P1534" s="4" t="s">
        <v>8265</v>
      </c>
      <c r="Q1534" s="9">
        <f t="shared" si="140"/>
        <v>4.8402000000000003</v>
      </c>
      <c r="R1534" s="10">
        <f t="shared" si="141"/>
        <v>132.97252747252747</v>
      </c>
      <c r="S1534" s="4" t="str">
        <f t="shared" si="142"/>
        <v>film &amp; video</v>
      </c>
      <c r="T1534" s="4" t="str">
        <f t="shared" si="143"/>
        <v>television</v>
      </c>
    </row>
    <row r="1535" spans="1:20" ht="42.75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7">
        <f t="shared" si="138"/>
        <v>42491.832638888889</v>
      </c>
      <c r="L1535" s="7">
        <f t="shared" si="139"/>
        <v>42442.668715277774</v>
      </c>
      <c r="M1535" s="4" t="b">
        <v>0</v>
      </c>
      <c r="N1535" s="4">
        <v>182</v>
      </c>
      <c r="O1535" s="4" t="b">
        <v>1</v>
      </c>
      <c r="P1535" s="4" t="s">
        <v>8265</v>
      </c>
      <c r="Q1535" s="9">
        <f t="shared" si="140"/>
        <v>1.4514</v>
      </c>
      <c r="R1535" s="10">
        <f t="shared" si="141"/>
        <v>358.86263736263737</v>
      </c>
      <c r="S1535" s="4" t="str">
        <f t="shared" si="142"/>
        <v>film &amp; video</v>
      </c>
      <c r="T1535" s="4" t="str">
        <f t="shared" si="143"/>
        <v>television</v>
      </c>
    </row>
    <row r="1536" spans="1:20" ht="42.75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7">
        <f t="shared" si="138"/>
        <v>42251.340995370367</v>
      </c>
      <c r="L1536" s="7">
        <f t="shared" si="139"/>
        <v>42221.340995370367</v>
      </c>
      <c r="M1536" s="4" t="b">
        <v>0</v>
      </c>
      <c r="N1536" s="4">
        <v>182</v>
      </c>
      <c r="O1536" s="4" t="b">
        <v>1</v>
      </c>
      <c r="P1536" s="4" t="s">
        <v>8265</v>
      </c>
      <c r="Q1536" s="9">
        <f t="shared" si="140"/>
        <v>4.1773333333333333</v>
      </c>
      <c r="R1536" s="10">
        <f t="shared" si="141"/>
        <v>172.14285714285714</v>
      </c>
      <c r="S1536" s="4" t="str">
        <f t="shared" si="142"/>
        <v>film &amp; video</v>
      </c>
      <c r="T1536" s="4" t="str">
        <f t="shared" si="143"/>
        <v>television</v>
      </c>
    </row>
    <row r="1537" spans="1:20" ht="42.75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7">
        <f t="shared" si="138"/>
        <v>42513.583333333336</v>
      </c>
      <c r="L1537" s="7">
        <f t="shared" si="139"/>
        <v>42484.495729166665</v>
      </c>
      <c r="M1537" s="4" t="b">
        <v>0</v>
      </c>
      <c r="N1537" s="4">
        <v>182</v>
      </c>
      <c r="O1537" s="4" t="b">
        <v>1</v>
      </c>
      <c r="P1537" s="4" t="s">
        <v>8265</v>
      </c>
      <c r="Q1537" s="9">
        <f t="shared" si="140"/>
        <v>1.3242499999999999</v>
      </c>
      <c r="R1537" s="10">
        <f t="shared" si="141"/>
        <v>29.104395604395606</v>
      </c>
      <c r="S1537" s="4" t="str">
        <f t="shared" si="142"/>
        <v>film &amp; video</v>
      </c>
      <c r="T1537" s="4" t="str">
        <f t="shared" si="143"/>
        <v>television</v>
      </c>
    </row>
    <row r="1538" spans="1:20" ht="42.75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7">
        <f t="shared" si="138"/>
        <v>42243.468865740739</v>
      </c>
      <c r="L1538" s="7">
        <f t="shared" si="139"/>
        <v>42213.468865740739</v>
      </c>
      <c r="M1538" s="4" t="b">
        <v>0</v>
      </c>
      <c r="N1538" s="4">
        <v>182</v>
      </c>
      <c r="O1538" s="4" t="b">
        <v>1</v>
      </c>
      <c r="P1538" s="4" t="s">
        <v>8265</v>
      </c>
      <c r="Q1538" s="9">
        <f t="shared" si="140"/>
        <v>2.5030841666666666</v>
      </c>
      <c r="R1538" s="10">
        <f t="shared" si="141"/>
        <v>165.03851648351647</v>
      </c>
      <c r="S1538" s="4" t="str">
        <f t="shared" si="142"/>
        <v>film &amp; video</v>
      </c>
      <c r="T1538" s="4" t="str">
        <f t="shared" si="143"/>
        <v>television</v>
      </c>
    </row>
    <row r="1539" spans="1:20" ht="42.75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7">
        <f t="shared" ref="K1539:K1602" si="144">(I1539/86400)+25569+(-8/24)</f>
        <v>42588.416666666664</v>
      </c>
      <c r="L1539" s="7">
        <f t="shared" ref="L1539:L1602" si="145">(J1539/86400)+25569+(-8/24)</f>
        <v>42551.981793981475</v>
      </c>
      <c r="M1539" s="4" t="b">
        <v>0</v>
      </c>
      <c r="N1539" s="4">
        <v>182</v>
      </c>
      <c r="O1539" s="4" t="b">
        <v>1</v>
      </c>
      <c r="P1539" s="4" t="s">
        <v>8265</v>
      </c>
      <c r="Q1539" s="9">
        <f t="shared" ref="Q1539:Q1602" si="146">E1539/D1539</f>
        <v>1.7989999999999999</v>
      </c>
      <c r="R1539" s="10">
        <f t="shared" ref="R1539:R1602" si="147">IFERROR(E1539/N1539, "Zero Backers")</f>
        <v>118.61538461538461</v>
      </c>
      <c r="S1539" s="4" t="str">
        <f t="shared" ref="S1539:S1602" si="148">LEFT(P1539,FIND("/",P1539)-1)</f>
        <v>film &amp; video</v>
      </c>
      <c r="T1539" s="4" t="str">
        <f t="shared" ref="T1539:T1602" si="149">RIGHT(P1539,LEN(P1539)-FIND("/",P1539))</f>
        <v>television</v>
      </c>
    </row>
    <row r="1540" spans="1:20" ht="42.75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7">
        <f t="shared" si="144"/>
        <v>42026.44872685185</v>
      </c>
      <c r="L1540" s="7">
        <f t="shared" si="145"/>
        <v>41981.44872685185</v>
      </c>
      <c r="M1540" s="4" t="b">
        <v>0</v>
      </c>
      <c r="N1540" s="4">
        <v>182</v>
      </c>
      <c r="O1540" s="4" t="b">
        <v>1</v>
      </c>
      <c r="P1540" s="4" t="s">
        <v>8265</v>
      </c>
      <c r="Q1540" s="9">
        <f t="shared" si="146"/>
        <v>1.0262857142857142</v>
      </c>
      <c r="R1540" s="10">
        <f t="shared" si="147"/>
        <v>39.472527472527474</v>
      </c>
      <c r="S1540" s="4" t="str">
        <f t="shared" si="148"/>
        <v>film &amp; video</v>
      </c>
      <c r="T1540" s="4" t="str">
        <f t="shared" si="149"/>
        <v>television</v>
      </c>
    </row>
    <row r="1541" spans="1:20" ht="42.75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7">
        <f t="shared" si="144"/>
        <v>42738.585868055554</v>
      </c>
      <c r="L1541" s="7">
        <f t="shared" si="145"/>
        <v>42705.585868055554</v>
      </c>
      <c r="M1541" s="4" t="b">
        <v>0</v>
      </c>
      <c r="N1541" s="4">
        <v>182</v>
      </c>
      <c r="O1541" s="4" t="b">
        <v>1</v>
      </c>
      <c r="P1541" s="4" t="s">
        <v>8265</v>
      </c>
      <c r="Q1541" s="9">
        <f t="shared" si="146"/>
        <v>1.359861</v>
      </c>
      <c r="R1541" s="10">
        <f t="shared" si="147"/>
        <v>149.43527472527472</v>
      </c>
      <c r="S1541" s="4" t="str">
        <f t="shared" si="148"/>
        <v>film &amp; video</v>
      </c>
      <c r="T1541" s="4" t="str">
        <f t="shared" si="149"/>
        <v>television</v>
      </c>
    </row>
    <row r="1542" spans="1:20" ht="42.75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7">
        <f t="shared" si="144"/>
        <v>41968.718749999993</v>
      </c>
      <c r="L1542" s="7">
        <f t="shared" si="145"/>
        <v>41938.673796296294</v>
      </c>
      <c r="M1542" s="4" t="b">
        <v>0</v>
      </c>
      <c r="N1542" s="4">
        <v>182</v>
      </c>
      <c r="O1542" s="4" t="b">
        <v>1</v>
      </c>
      <c r="P1542" s="4" t="s">
        <v>8265</v>
      </c>
      <c r="Q1542" s="9">
        <f t="shared" si="146"/>
        <v>1.1786666666666668</v>
      </c>
      <c r="R1542" s="10">
        <f t="shared" si="147"/>
        <v>97.142857142857139</v>
      </c>
      <c r="S1542" s="4" t="str">
        <f t="shared" si="148"/>
        <v>film &amp; video</v>
      </c>
      <c r="T1542" s="4" t="str">
        <f t="shared" si="149"/>
        <v>television</v>
      </c>
    </row>
    <row r="1543" spans="1:20" ht="42.75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7">
        <f t="shared" si="144"/>
        <v>42004.378912037035</v>
      </c>
      <c r="L1543" s="7">
        <f t="shared" si="145"/>
        <v>41974.378912037035</v>
      </c>
      <c r="M1543" s="4" t="b">
        <v>0</v>
      </c>
      <c r="N1543" s="4">
        <v>182</v>
      </c>
      <c r="O1543" s="4" t="b">
        <v>1</v>
      </c>
      <c r="P1543" s="4" t="s">
        <v>8265</v>
      </c>
      <c r="Q1543" s="9">
        <f t="shared" si="146"/>
        <v>3.3333333333333332E-4</v>
      </c>
      <c r="R1543" s="10">
        <f t="shared" si="147"/>
        <v>3.2967032967032968E-2</v>
      </c>
      <c r="S1543" s="4" t="str">
        <f t="shared" si="148"/>
        <v>film &amp; video</v>
      </c>
      <c r="T1543" s="4" t="str">
        <f t="shared" si="149"/>
        <v>television</v>
      </c>
    </row>
    <row r="1544" spans="1:20" ht="42.75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7">
        <f t="shared" si="144"/>
        <v>42185.663194444445</v>
      </c>
      <c r="L1544" s="7">
        <f t="shared" si="145"/>
        <v>42170.663194444445</v>
      </c>
      <c r="M1544" s="4" t="b">
        <v>0</v>
      </c>
      <c r="N1544" s="4">
        <v>182</v>
      </c>
      <c r="O1544" s="4" t="b">
        <v>1</v>
      </c>
      <c r="P1544" s="4" t="s">
        <v>8265</v>
      </c>
      <c r="Q1544" s="9">
        <f t="shared" si="146"/>
        <v>0.04</v>
      </c>
      <c r="R1544" s="10">
        <f t="shared" si="147"/>
        <v>0.10989010989010989</v>
      </c>
      <c r="S1544" s="4" t="str">
        <f t="shared" si="148"/>
        <v>film &amp; video</v>
      </c>
      <c r="T1544" s="4" t="str">
        <f t="shared" si="149"/>
        <v>television</v>
      </c>
    </row>
    <row r="1545" spans="1:20" ht="42.75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7">
        <f t="shared" si="144"/>
        <v>41965.217986111107</v>
      </c>
      <c r="L1545" s="7">
        <f t="shared" si="145"/>
        <v>41935.176319444443</v>
      </c>
      <c r="M1545" s="4" t="b">
        <v>0</v>
      </c>
      <c r="N1545" s="4">
        <v>182</v>
      </c>
      <c r="O1545" s="4" t="b">
        <v>1</v>
      </c>
      <c r="P1545" s="4" t="s">
        <v>8265</v>
      </c>
      <c r="Q1545" s="9">
        <f t="shared" si="146"/>
        <v>4.4444444444444444E-3</v>
      </c>
      <c r="R1545" s="10">
        <f t="shared" si="147"/>
        <v>5.4945054945054944E-2</v>
      </c>
      <c r="S1545" s="4" t="str">
        <f t="shared" si="148"/>
        <v>film &amp; video</v>
      </c>
      <c r="T1545" s="4" t="str">
        <f t="shared" si="149"/>
        <v>television</v>
      </c>
    </row>
    <row r="1546" spans="1:20" ht="42.75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7">
        <f t="shared" si="144"/>
        <v>42094.679166666661</v>
      </c>
      <c r="L1546" s="7">
        <f t="shared" si="145"/>
        <v>42052.717870370368</v>
      </c>
      <c r="M1546" s="4" t="b">
        <v>0</v>
      </c>
      <c r="N1546" s="4">
        <v>182</v>
      </c>
      <c r="O1546" s="4" t="b">
        <v>1</v>
      </c>
      <c r="P1546" s="4" t="s">
        <v>8265</v>
      </c>
      <c r="Q1546" s="9">
        <f t="shared" si="146"/>
        <v>0</v>
      </c>
      <c r="R1546" s="10">
        <f t="shared" si="147"/>
        <v>0</v>
      </c>
      <c r="S1546" s="4" t="str">
        <f t="shared" si="148"/>
        <v>film &amp; video</v>
      </c>
      <c r="T1546" s="4" t="str">
        <f t="shared" si="149"/>
        <v>television</v>
      </c>
    </row>
    <row r="1547" spans="1:20" ht="42.75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7">
        <f t="shared" si="144"/>
        <v>42065.552777777775</v>
      </c>
      <c r="L1547" s="7">
        <f t="shared" si="145"/>
        <v>42031.551319444443</v>
      </c>
      <c r="M1547" s="4" t="b">
        <v>0</v>
      </c>
      <c r="N1547" s="4">
        <v>182</v>
      </c>
      <c r="O1547" s="4" t="b">
        <v>1</v>
      </c>
      <c r="P1547" s="4" t="s">
        <v>8265</v>
      </c>
      <c r="Q1547" s="9">
        <f t="shared" si="146"/>
        <v>3.3333333333333332E-4</v>
      </c>
      <c r="R1547" s="10">
        <f t="shared" si="147"/>
        <v>5.4945054945054949E-3</v>
      </c>
      <c r="S1547" s="4" t="str">
        <f t="shared" si="148"/>
        <v>film &amp; video</v>
      </c>
      <c r="T1547" s="4" t="str">
        <f t="shared" si="149"/>
        <v>television</v>
      </c>
    </row>
    <row r="1548" spans="1:20" ht="42.75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7">
        <f t="shared" si="144"/>
        <v>41898.879618055551</v>
      </c>
      <c r="L1548" s="7">
        <f t="shared" si="145"/>
        <v>41838.879618055551</v>
      </c>
      <c r="M1548" s="4" t="b">
        <v>0</v>
      </c>
      <c r="N1548" s="4">
        <v>182</v>
      </c>
      <c r="O1548" s="4" t="b">
        <v>1</v>
      </c>
      <c r="P1548" s="4" t="s">
        <v>8265</v>
      </c>
      <c r="Q1548" s="9">
        <f t="shared" si="146"/>
        <v>0.28899999999999998</v>
      </c>
      <c r="R1548" s="10">
        <f t="shared" si="147"/>
        <v>1.5879120879120878</v>
      </c>
      <c r="S1548" s="4" t="str">
        <f t="shared" si="148"/>
        <v>film &amp; video</v>
      </c>
      <c r="T1548" s="4" t="str">
        <f t="shared" si="149"/>
        <v>television</v>
      </c>
    </row>
    <row r="1549" spans="1:20" ht="42.75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7">
        <f t="shared" si="144"/>
        <v>42789.093541666669</v>
      </c>
      <c r="L1549" s="7">
        <f t="shared" si="145"/>
        <v>42782.093541666669</v>
      </c>
      <c r="M1549" s="4" t="b">
        <v>0</v>
      </c>
      <c r="N1549" s="4">
        <v>182</v>
      </c>
      <c r="O1549" s="4" t="b">
        <v>1</v>
      </c>
      <c r="P1549" s="4" t="s">
        <v>8265</v>
      </c>
      <c r="Q1549" s="9">
        <f t="shared" si="146"/>
        <v>0</v>
      </c>
      <c r="R1549" s="10">
        <f t="shared" si="147"/>
        <v>0</v>
      </c>
      <c r="S1549" s="4" t="str">
        <f t="shared" si="148"/>
        <v>film &amp; video</v>
      </c>
      <c r="T1549" s="4" t="str">
        <f t="shared" si="149"/>
        <v>television</v>
      </c>
    </row>
    <row r="1550" spans="1:20" ht="28.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7">
        <f t="shared" si="144"/>
        <v>42316.590509259258</v>
      </c>
      <c r="L1550" s="7">
        <f t="shared" si="145"/>
        <v>42286.548842592594</v>
      </c>
      <c r="M1550" s="4" t="b">
        <v>0</v>
      </c>
      <c r="N1550" s="4">
        <v>182</v>
      </c>
      <c r="O1550" s="4" t="b">
        <v>1</v>
      </c>
      <c r="P1550" s="4" t="s">
        <v>8265</v>
      </c>
      <c r="Q1550" s="9">
        <f t="shared" si="146"/>
        <v>8.5714285714285715E-2</v>
      </c>
      <c r="R1550" s="10">
        <f t="shared" si="147"/>
        <v>0.32967032967032966</v>
      </c>
      <c r="S1550" s="4" t="str">
        <f t="shared" si="148"/>
        <v>film &amp; video</v>
      </c>
      <c r="T1550" s="4" t="str">
        <f t="shared" si="149"/>
        <v>television</v>
      </c>
    </row>
    <row r="1551" spans="1:20" ht="42.75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7">
        <f t="shared" si="144"/>
        <v>42310.84443287037</v>
      </c>
      <c r="L1551" s="7">
        <f t="shared" si="145"/>
        <v>42280.802766203698</v>
      </c>
      <c r="M1551" s="4" t="b">
        <v>0</v>
      </c>
      <c r="N1551" s="4">
        <v>182</v>
      </c>
      <c r="O1551" s="4" t="b">
        <v>1</v>
      </c>
      <c r="P1551" s="4" t="s">
        <v>8265</v>
      </c>
      <c r="Q1551" s="9">
        <f t="shared" si="146"/>
        <v>0.34</v>
      </c>
      <c r="R1551" s="10">
        <f t="shared" si="147"/>
        <v>0.93406593406593408</v>
      </c>
      <c r="S1551" s="4" t="str">
        <f t="shared" si="148"/>
        <v>film &amp; video</v>
      </c>
      <c r="T1551" s="4" t="str">
        <f t="shared" si="149"/>
        <v>television</v>
      </c>
    </row>
    <row r="1552" spans="1:20" ht="42.75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7">
        <f t="shared" si="144"/>
        <v>42502.11613425926</v>
      </c>
      <c r="L1552" s="7">
        <f t="shared" si="145"/>
        <v>42472.11613425926</v>
      </c>
      <c r="M1552" s="4" t="b">
        <v>0</v>
      </c>
      <c r="N1552" s="4">
        <v>182</v>
      </c>
      <c r="O1552" s="4" t="b">
        <v>1</v>
      </c>
      <c r="P1552" s="4" t="s">
        <v>8265</v>
      </c>
      <c r="Q1552" s="9">
        <f t="shared" si="146"/>
        <v>0.13466666666666666</v>
      </c>
      <c r="R1552" s="10">
        <f t="shared" si="147"/>
        <v>0.55494505494505497</v>
      </c>
      <c r="S1552" s="4" t="str">
        <f t="shared" si="148"/>
        <v>film &amp; video</v>
      </c>
      <c r="T1552" s="4" t="str">
        <f t="shared" si="149"/>
        <v>television</v>
      </c>
    </row>
    <row r="1553" spans="1:20" ht="42.75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7">
        <f t="shared" si="144"/>
        <v>42151.491192129623</v>
      </c>
      <c r="L1553" s="7">
        <f t="shared" si="145"/>
        <v>42121.491192129623</v>
      </c>
      <c r="M1553" s="4" t="b">
        <v>0</v>
      </c>
      <c r="N1553" s="4">
        <v>182</v>
      </c>
      <c r="O1553" s="4" t="b">
        <v>1</v>
      </c>
      <c r="P1553" s="4" t="s">
        <v>8265</v>
      </c>
      <c r="Q1553" s="9">
        <f t="shared" si="146"/>
        <v>0</v>
      </c>
      <c r="R1553" s="10">
        <f t="shared" si="147"/>
        <v>0</v>
      </c>
      <c r="S1553" s="4" t="str">
        <f t="shared" si="148"/>
        <v>film &amp; video</v>
      </c>
      <c r="T1553" s="4" t="str">
        <f t="shared" si="149"/>
        <v>television</v>
      </c>
    </row>
    <row r="1554" spans="1:20" ht="42.75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7">
        <f t="shared" si="144"/>
        <v>41912.832638888889</v>
      </c>
      <c r="L1554" s="7">
        <f t="shared" si="145"/>
        <v>41892.355416666665</v>
      </c>
      <c r="M1554" s="4" t="b">
        <v>0</v>
      </c>
      <c r="N1554" s="4">
        <v>182</v>
      </c>
      <c r="O1554" s="4" t="b">
        <v>1</v>
      </c>
      <c r="P1554" s="4" t="s">
        <v>8265</v>
      </c>
      <c r="Q1554" s="9">
        <f t="shared" si="146"/>
        <v>0.49186046511627907</v>
      </c>
      <c r="R1554" s="10">
        <f t="shared" si="147"/>
        <v>11.62087912087912</v>
      </c>
      <c r="S1554" s="4" t="str">
        <f t="shared" si="148"/>
        <v>film &amp; video</v>
      </c>
      <c r="T1554" s="4" t="str">
        <f t="shared" si="149"/>
        <v>television</v>
      </c>
    </row>
    <row r="1555" spans="1:20" ht="42.75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7">
        <f t="shared" si="144"/>
        <v>42248.949618055551</v>
      </c>
      <c r="L1555" s="7">
        <f t="shared" si="145"/>
        <v>42218.949618055551</v>
      </c>
      <c r="M1555" s="4" t="b">
        <v>0</v>
      </c>
      <c r="N1555" s="4">
        <v>182</v>
      </c>
      <c r="O1555" s="4" t="b">
        <v>1</v>
      </c>
      <c r="P1555" s="4" t="s">
        <v>8265</v>
      </c>
      <c r="Q1555" s="9">
        <f t="shared" si="146"/>
        <v>0</v>
      </c>
      <c r="R1555" s="10">
        <f t="shared" si="147"/>
        <v>0</v>
      </c>
      <c r="S1555" s="4" t="str">
        <f t="shared" si="148"/>
        <v>film &amp; video</v>
      </c>
      <c r="T1555" s="4" t="str">
        <f t="shared" si="149"/>
        <v>television</v>
      </c>
    </row>
    <row r="1556" spans="1:20" ht="57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7">
        <f t="shared" si="144"/>
        <v>42217.918865740743</v>
      </c>
      <c r="L1556" s="7">
        <f t="shared" si="145"/>
        <v>42187.918865740743</v>
      </c>
      <c r="M1556" s="4" t="b">
        <v>0</v>
      </c>
      <c r="N1556" s="4">
        <v>182</v>
      </c>
      <c r="O1556" s="4" t="b">
        <v>1</v>
      </c>
      <c r="P1556" s="4" t="s">
        <v>8265</v>
      </c>
      <c r="Q1556" s="9">
        <f t="shared" si="146"/>
        <v>0</v>
      </c>
      <c r="R1556" s="10">
        <f t="shared" si="147"/>
        <v>0</v>
      </c>
      <c r="S1556" s="4" t="str">
        <f t="shared" si="148"/>
        <v>film &amp; video</v>
      </c>
      <c r="T1556" s="4" t="str">
        <f t="shared" si="149"/>
        <v>television</v>
      </c>
    </row>
    <row r="1557" spans="1:20" ht="42.75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7">
        <f t="shared" si="144"/>
        <v>42264.374999999993</v>
      </c>
      <c r="L1557" s="7">
        <f t="shared" si="145"/>
        <v>42241.280462962961</v>
      </c>
      <c r="M1557" s="4" t="b">
        <v>0</v>
      </c>
      <c r="N1557" s="4">
        <v>182</v>
      </c>
      <c r="O1557" s="4" t="b">
        <v>1</v>
      </c>
      <c r="P1557" s="4" t="s">
        <v>8265</v>
      </c>
      <c r="Q1557" s="9">
        <f t="shared" si="146"/>
        <v>0</v>
      </c>
      <c r="R1557" s="10">
        <f t="shared" si="147"/>
        <v>0</v>
      </c>
      <c r="S1557" s="4" t="str">
        <f t="shared" si="148"/>
        <v>film &amp; video</v>
      </c>
      <c r="T1557" s="4" t="str">
        <f t="shared" si="149"/>
        <v>television</v>
      </c>
    </row>
    <row r="1558" spans="1:20" ht="42.75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7">
        <f t="shared" si="144"/>
        <v>42554.819722222215</v>
      </c>
      <c r="L1558" s="7">
        <f t="shared" si="145"/>
        <v>42524.819722222215</v>
      </c>
      <c r="M1558" s="4" t="b">
        <v>0</v>
      </c>
      <c r="N1558" s="4">
        <v>182</v>
      </c>
      <c r="O1558" s="4" t="b">
        <v>1</v>
      </c>
      <c r="P1558" s="4" t="s">
        <v>8265</v>
      </c>
      <c r="Q1558" s="9">
        <f t="shared" si="146"/>
        <v>0.45133333333333331</v>
      </c>
      <c r="R1558" s="10">
        <f t="shared" si="147"/>
        <v>3.7197802197802199</v>
      </c>
      <c r="S1558" s="4" t="str">
        <f t="shared" si="148"/>
        <v>film &amp; video</v>
      </c>
      <c r="T1558" s="4" t="str">
        <f t="shared" si="149"/>
        <v>television</v>
      </c>
    </row>
    <row r="1559" spans="1:20" ht="42.75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7">
        <f t="shared" si="144"/>
        <v>41902.319826388884</v>
      </c>
      <c r="L1559" s="7">
        <f t="shared" si="145"/>
        <v>41871.319826388884</v>
      </c>
      <c r="M1559" s="4" t="b">
        <v>0</v>
      </c>
      <c r="N1559" s="4">
        <v>182</v>
      </c>
      <c r="O1559" s="4" t="b">
        <v>1</v>
      </c>
      <c r="P1559" s="4" t="s">
        <v>8265</v>
      </c>
      <c r="Q1559" s="9">
        <f t="shared" si="146"/>
        <v>0.04</v>
      </c>
      <c r="R1559" s="10">
        <f t="shared" si="147"/>
        <v>0.5494505494505495</v>
      </c>
      <c r="S1559" s="4" t="str">
        <f t="shared" si="148"/>
        <v>film &amp; video</v>
      </c>
      <c r="T1559" s="4" t="str">
        <f t="shared" si="149"/>
        <v>television</v>
      </c>
    </row>
    <row r="1560" spans="1:20" ht="42.7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7">
        <f t="shared" si="144"/>
        <v>42244.174999999996</v>
      </c>
      <c r="L1560" s="7">
        <f t="shared" si="145"/>
        <v>42185.064340277771</v>
      </c>
      <c r="M1560" s="4" t="b">
        <v>0</v>
      </c>
      <c r="N1560" s="4">
        <v>182</v>
      </c>
      <c r="O1560" s="4" t="b">
        <v>1</v>
      </c>
      <c r="P1560" s="4" t="s">
        <v>8265</v>
      </c>
      <c r="Q1560" s="9">
        <f t="shared" si="146"/>
        <v>4.6666666666666669E-2</v>
      </c>
      <c r="R1560" s="10">
        <f t="shared" si="147"/>
        <v>0.19230769230769232</v>
      </c>
      <c r="S1560" s="4" t="str">
        <f t="shared" si="148"/>
        <v>film &amp; video</v>
      </c>
      <c r="T1560" s="4" t="str">
        <f t="shared" si="149"/>
        <v>television</v>
      </c>
    </row>
    <row r="1561" spans="1:20" ht="28.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7">
        <f t="shared" si="144"/>
        <v>42122.719895833332</v>
      </c>
      <c r="L1561" s="7">
        <f t="shared" si="145"/>
        <v>42107.719895833332</v>
      </c>
      <c r="M1561" s="4" t="b">
        <v>0</v>
      </c>
      <c r="N1561" s="4">
        <v>182</v>
      </c>
      <c r="O1561" s="4" t="b">
        <v>1</v>
      </c>
      <c r="P1561" s="4" t="s">
        <v>8265</v>
      </c>
      <c r="Q1561" s="9">
        <f t="shared" si="146"/>
        <v>3.3333333333333335E-3</v>
      </c>
      <c r="R1561" s="10">
        <f t="shared" si="147"/>
        <v>0.27472527472527475</v>
      </c>
      <c r="S1561" s="4" t="str">
        <f t="shared" si="148"/>
        <v>film &amp; video</v>
      </c>
      <c r="T1561" s="4" t="str">
        <f t="shared" si="149"/>
        <v>television</v>
      </c>
    </row>
    <row r="1562" spans="1:20" ht="42.75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7">
        <f t="shared" si="144"/>
        <v>41955.729085648149</v>
      </c>
      <c r="L1562" s="7">
        <f t="shared" si="145"/>
        <v>41935.687418981477</v>
      </c>
      <c r="M1562" s="4" t="b">
        <v>0</v>
      </c>
      <c r="N1562" s="4">
        <v>182</v>
      </c>
      <c r="O1562" s="4" t="b">
        <v>1</v>
      </c>
      <c r="P1562" s="4" t="s">
        <v>8265</v>
      </c>
      <c r="Q1562" s="9">
        <f t="shared" si="146"/>
        <v>3.7600000000000001E-2</v>
      </c>
      <c r="R1562" s="10">
        <f t="shared" si="147"/>
        <v>0.51648351648351654</v>
      </c>
      <c r="S1562" s="4" t="str">
        <f t="shared" si="148"/>
        <v>film &amp; video</v>
      </c>
      <c r="T1562" s="4" t="str">
        <f t="shared" si="149"/>
        <v>television</v>
      </c>
    </row>
    <row r="1563" spans="1:20" ht="42.75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7">
        <f t="shared" si="144"/>
        <v>41584.750034722216</v>
      </c>
      <c r="L1563" s="7">
        <f t="shared" si="145"/>
        <v>41554.708368055552</v>
      </c>
      <c r="M1563" s="4" t="b">
        <v>0</v>
      </c>
      <c r="N1563" s="4">
        <v>182</v>
      </c>
      <c r="O1563" s="4" t="b">
        <v>1</v>
      </c>
      <c r="P1563" s="4" t="s">
        <v>8265</v>
      </c>
      <c r="Q1563" s="9">
        <f t="shared" si="146"/>
        <v>6.7000000000000002E-3</v>
      </c>
      <c r="R1563" s="10">
        <f t="shared" si="147"/>
        <v>0.36813186813186816</v>
      </c>
      <c r="S1563" s="4" t="str">
        <f t="shared" si="148"/>
        <v>film &amp; video</v>
      </c>
      <c r="T1563" s="4" t="str">
        <f t="shared" si="149"/>
        <v>television</v>
      </c>
    </row>
    <row r="1564" spans="1:20" ht="42.75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7">
        <f t="shared" si="144"/>
        <v>40148.701388888883</v>
      </c>
      <c r="L1564" s="7">
        <f t="shared" si="145"/>
        <v>40079.232824074068</v>
      </c>
      <c r="M1564" s="4" t="b">
        <v>0</v>
      </c>
      <c r="N1564" s="4">
        <v>182</v>
      </c>
      <c r="O1564" s="4" t="b">
        <v>1</v>
      </c>
      <c r="P1564" s="4" t="s">
        <v>8265</v>
      </c>
      <c r="Q1564" s="9">
        <f t="shared" si="146"/>
        <v>0</v>
      </c>
      <c r="R1564" s="10">
        <f t="shared" si="147"/>
        <v>0</v>
      </c>
      <c r="S1564" s="4" t="str">
        <f t="shared" si="148"/>
        <v>film &amp; video</v>
      </c>
      <c r="T1564" s="4" t="str">
        <f t="shared" si="149"/>
        <v>television</v>
      </c>
    </row>
    <row r="1565" spans="1:20" ht="42.75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7">
        <f t="shared" si="144"/>
        <v>41712.367488425924</v>
      </c>
      <c r="L1565" s="7">
        <f t="shared" si="145"/>
        <v>41652.409155092588</v>
      </c>
      <c r="M1565" s="4" t="b">
        <v>0</v>
      </c>
      <c r="N1565" s="4">
        <v>182</v>
      </c>
      <c r="O1565" s="4" t="b">
        <v>1</v>
      </c>
      <c r="P1565" s="4" t="s">
        <v>8265</v>
      </c>
      <c r="Q1565" s="9">
        <f t="shared" si="146"/>
        <v>1.4166666666666666E-2</v>
      </c>
      <c r="R1565" s="10">
        <f t="shared" si="147"/>
        <v>0.46703296703296704</v>
      </c>
      <c r="S1565" s="4" t="str">
        <f t="shared" si="148"/>
        <v>film &amp; video</v>
      </c>
      <c r="T1565" s="4" t="str">
        <f t="shared" si="149"/>
        <v>television</v>
      </c>
    </row>
    <row r="1566" spans="1:20" ht="42.75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7">
        <f t="shared" si="144"/>
        <v>42152.503472222219</v>
      </c>
      <c r="L1566" s="7">
        <f t="shared" si="145"/>
        <v>42121.033668981479</v>
      </c>
      <c r="M1566" s="4" t="b">
        <v>0</v>
      </c>
      <c r="N1566" s="4">
        <v>182</v>
      </c>
      <c r="O1566" s="4" t="b">
        <v>1</v>
      </c>
      <c r="P1566" s="4" t="s">
        <v>8265</v>
      </c>
      <c r="Q1566" s="9">
        <f t="shared" si="146"/>
        <v>1E-3</v>
      </c>
      <c r="R1566" s="10">
        <f t="shared" si="147"/>
        <v>5.4945054945054944E-2</v>
      </c>
      <c r="S1566" s="4" t="str">
        <f t="shared" si="148"/>
        <v>film &amp; video</v>
      </c>
      <c r="T1566" s="4" t="str">
        <f t="shared" si="149"/>
        <v>television</v>
      </c>
    </row>
    <row r="1567" spans="1:20" ht="42.75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7">
        <f t="shared" si="144"/>
        <v>40702.396539351852</v>
      </c>
      <c r="L1567" s="7">
        <f t="shared" si="145"/>
        <v>40672.396539351852</v>
      </c>
      <c r="M1567" s="4" t="b">
        <v>0</v>
      </c>
      <c r="N1567" s="4">
        <v>182</v>
      </c>
      <c r="O1567" s="4" t="b">
        <v>1</v>
      </c>
      <c r="P1567" s="4" t="s">
        <v>8265</v>
      </c>
      <c r="Q1567" s="9">
        <f t="shared" si="146"/>
        <v>2.5000000000000001E-2</v>
      </c>
      <c r="R1567" s="10">
        <f t="shared" si="147"/>
        <v>0.5494505494505495</v>
      </c>
      <c r="S1567" s="4" t="str">
        <f t="shared" si="148"/>
        <v>film &amp; video</v>
      </c>
      <c r="T1567" s="4" t="str">
        <f t="shared" si="149"/>
        <v>television</v>
      </c>
    </row>
    <row r="1568" spans="1:20" ht="42.75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7">
        <f t="shared" si="144"/>
        <v>42578.583333333336</v>
      </c>
      <c r="L1568" s="7">
        <f t="shared" si="145"/>
        <v>42549.583379629628</v>
      </c>
      <c r="M1568" s="4" t="b">
        <v>0</v>
      </c>
      <c r="N1568" s="4">
        <v>182</v>
      </c>
      <c r="O1568" s="4" t="b">
        <v>1</v>
      </c>
      <c r="P1568" s="4" t="s">
        <v>8265</v>
      </c>
      <c r="Q1568" s="9">
        <f t="shared" si="146"/>
        <v>0.21249999999999999</v>
      </c>
      <c r="R1568" s="10">
        <f t="shared" si="147"/>
        <v>35.027472527472526</v>
      </c>
      <c r="S1568" s="4" t="str">
        <f t="shared" si="148"/>
        <v>film &amp; video</v>
      </c>
      <c r="T1568" s="4" t="str">
        <f t="shared" si="149"/>
        <v>television</v>
      </c>
    </row>
    <row r="1569" spans="1:20" ht="42.75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7">
        <f t="shared" si="144"/>
        <v>41686.666666666664</v>
      </c>
      <c r="L1569" s="7">
        <f t="shared" si="145"/>
        <v>41671.603530092594</v>
      </c>
      <c r="M1569" s="4" t="b">
        <v>0</v>
      </c>
      <c r="N1569" s="4">
        <v>182</v>
      </c>
      <c r="O1569" s="4" t="b">
        <v>1</v>
      </c>
      <c r="P1569" s="4" t="s">
        <v>8265</v>
      </c>
      <c r="Q1569" s="9">
        <f t="shared" si="146"/>
        <v>4.1176470588235294E-2</v>
      </c>
      <c r="R1569" s="10">
        <f t="shared" si="147"/>
        <v>1.9230769230769231</v>
      </c>
      <c r="S1569" s="4" t="str">
        <f t="shared" si="148"/>
        <v>film &amp; video</v>
      </c>
      <c r="T1569" s="4" t="str">
        <f t="shared" si="149"/>
        <v>television</v>
      </c>
    </row>
    <row r="1570" spans="1:20" ht="42.75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7">
        <f t="shared" si="144"/>
        <v>41996.728993055549</v>
      </c>
      <c r="L1570" s="7">
        <f t="shared" si="145"/>
        <v>41961.728993055549</v>
      </c>
      <c r="M1570" s="4" t="b">
        <v>0</v>
      </c>
      <c r="N1570" s="4">
        <v>182</v>
      </c>
      <c r="O1570" s="4" t="b">
        <v>1</v>
      </c>
      <c r="P1570" s="4" t="s">
        <v>8265</v>
      </c>
      <c r="Q1570" s="9">
        <f t="shared" si="146"/>
        <v>0.13639999999999999</v>
      </c>
      <c r="R1570" s="10">
        <f t="shared" si="147"/>
        <v>18.736263736263737</v>
      </c>
      <c r="S1570" s="4" t="str">
        <f t="shared" si="148"/>
        <v>film &amp; video</v>
      </c>
      <c r="T1570" s="4" t="str">
        <f t="shared" si="149"/>
        <v>television</v>
      </c>
    </row>
    <row r="1571" spans="1:20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7">
        <f t="shared" si="144"/>
        <v>41419.346226851849</v>
      </c>
      <c r="L1571" s="7">
        <f t="shared" si="145"/>
        <v>41389.346226851849</v>
      </c>
      <c r="M1571" s="4" t="b">
        <v>0</v>
      </c>
      <c r="N1571" s="4">
        <v>182</v>
      </c>
      <c r="O1571" s="4" t="b">
        <v>1</v>
      </c>
      <c r="P1571" s="4" t="s">
        <v>8265</v>
      </c>
      <c r="Q1571" s="9">
        <f t="shared" si="146"/>
        <v>0</v>
      </c>
      <c r="R1571" s="10">
        <f t="shared" si="147"/>
        <v>0</v>
      </c>
      <c r="S1571" s="4" t="str">
        <f t="shared" si="148"/>
        <v>film &amp; video</v>
      </c>
      <c r="T1571" s="4" t="str">
        <f t="shared" si="149"/>
        <v>television</v>
      </c>
    </row>
    <row r="1572" spans="1:20" ht="28.5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7">
        <f t="shared" si="144"/>
        <v>42468.43844907407</v>
      </c>
      <c r="L1572" s="7">
        <f t="shared" si="145"/>
        <v>42438.480115740742</v>
      </c>
      <c r="M1572" s="4" t="b">
        <v>0</v>
      </c>
      <c r="N1572" s="4">
        <v>182</v>
      </c>
      <c r="O1572" s="4" t="b">
        <v>1</v>
      </c>
      <c r="P1572" s="4" t="s">
        <v>8265</v>
      </c>
      <c r="Q1572" s="9">
        <f t="shared" si="146"/>
        <v>0.41399999999999998</v>
      </c>
      <c r="R1572" s="10">
        <f t="shared" si="147"/>
        <v>13.648351648351648</v>
      </c>
      <c r="S1572" s="4" t="str">
        <f t="shared" si="148"/>
        <v>film &amp; video</v>
      </c>
      <c r="T1572" s="4" t="str">
        <f t="shared" si="149"/>
        <v>television</v>
      </c>
    </row>
    <row r="1573" spans="1:20" ht="42.75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7">
        <f t="shared" si="144"/>
        <v>42174.43614583333</v>
      </c>
      <c r="L1573" s="7">
        <f t="shared" si="145"/>
        <v>42144.43614583333</v>
      </c>
      <c r="M1573" s="4" t="b">
        <v>0</v>
      </c>
      <c r="N1573" s="4">
        <v>182</v>
      </c>
      <c r="O1573" s="4" t="b">
        <v>1</v>
      </c>
      <c r="P1573" s="4" t="s">
        <v>8265</v>
      </c>
      <c r="Q1573" s="9">
        <f t="shared" si="146"/>
        <v>6.6115702479338841E-3</v>
      </c>
      <c r="R1573" s="10">
        <f t="shared" si="147"/>
        <v>0.43956043956043955</v>
      </c>
      <c r="S1573" s="4" t="str">
        <f t="shared" si="148"/>
        <v>film &amp; video</v>
      </c>
      <c r="T1573" s="4" t="str">
        <f t="shared" si="149"/>
        <v>television</v>
      </c>
    </row>
    <row r="1574" spans="1:20" ht="42.75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7">
        <f t="shared" si="144"/>
        <v>42428.665972222218</v>
      </c>
      <c r="L1574" s="7">
        <f t="shared" si="145"/>
        <v>42403.699756944443</v>
      </c>
      <c r="M1574" s="4" t="b">
        <v>0</v>
      </c>
      <c r="N1574" s="4">
        <v>182</v>
      </c>
      <c r="O1574" s="4" t="b">
        <v>1</v>
      </c>
      <c r="P1574" s="4" t="s">
        <v>8265</v>
      </c>
      <c r="Q1574" s="9">
        <f t="shared" si="146"/>
        <v>0.05</v>
      </c>
      <c r="R1574" s="10">
        <f t="shared" si="147"/>
        <v>0.68681318681318682</v>
      </c>
      <c r="S1574" s="4" t="str">
        <f t="shared" si="148"/>
        <v>film &amp; video</v>
      </c>
      <c r="T1574" s="4" t="str">
        <f t="shared" si="149"/>
        <v>television</v>
      </c>
    </row>
    <row r="1575" spans="1:20" ht="42.75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7">
        <f t="shared" si="144"/>
        <v>42825.832638888889</v>
      </c>
      <c r="L1575" s="7">
        <f t="shared" si="145"/>
        <v>42785.666689814818</v>
      </c>
      <c r="M1575" s="4" t="b">
        <v>0</v>
      </c>
      <c r="N1575" s="4">
        <v>182</v>
      </c>
      <c r="O1575" s="4" t="b">
        <v>1</v>
      </c>
      <c r="P1575" s="4" t="s">
        <v>8265</v>
      </c>
      <c r="Q1575" s="9">
        <f t="shared" si="146"/>
        <v>2.4777777777777777E-2</v>
      </c>
      <c r="R1575" s="10">
        <f t="shared" si="147"/>
        <v>1.2252747252747254</v>
      </c>
      <c r="S1575" s="4" t="str">
        <f t="shared" si="148"/>
        <v>film &amp; video</v>
      </c>
      <c r="T1575" s="4" t="str">
        <f t="shared" si="149"/>
        <v>television</v>
      </c>
    </row>
    <row r="1576" spans="1:20" ht="42.75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7">
        <f t="shared" si="144"/>
        <v>42052.594085648147</v>
      </c>
      <c r="L1576" s="7">
        <f t="shared" si="145"/>
        <v>42017.594085648147</v>
      </c>
      <c r="M1576" s="4" t="b">
        <v>0</v>
      </c>
      <c r="N1576" s="4">
        <v>182</v>
      </c>
      <c r="O1576" s="4" t="b">
        <v>1</v>
      </c>
      <c r="P1576" s="4" t="s">
        <v>8265</v>
      </c>
      <c r="Q1576" s="9">
        <f t="shared" si="146"/>
        <v>5.0599999999999999E-2</v>
      </c>
      <c r="R1576" s="10">
        <f t="shared" si="147"/>
        <v>2.7802197802197801</v>
      </c>
      <c r="S1576" s="4" t="str">
        <f t="shared" si="148"/>
        <v>film &amp; video</v>
      </c>
      <c r="T1576" s="4" t="str">
        <f t="shared" si="149"/>
        <v>television</v>
      </c>
    </row>
    <row r="1577" spans="1:20" ht="42.75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7">
        <f t="shared" si="144"/>
        <v>41829.190925925919</v>
      </c>
      <c r="L1577" s="7">
        <f t="shared" si="145"/>
        <v>41799.190925925919</v>
      </c>
      <c r="M1577" s="4" t="b">
        <v>0</v>
      </c>
      <c r="N1577" s="4">
        <v>182</v>
      </c>
      <c r="O1577" s="4" t="b">
        <v>1</v>
      </c>
      <c r="P1577" s="4" t="s">
        <v>8265</v>
      </c>
      <c r="Q1577" s="9">
        <f t="shared" si="146"/>
        <v>0.2291</v>
      </c>
      <c r="R1577" s="10">
        <f t="shared" si="147"/>
        <v>12.587912087912088</v>
      </c>
      <c r="S1577" s="4" t="str">
        <f t="shared" si="148"/>
        <v>film &amp; video</v>
      </c>
      <c r="T1577" s="4" t="str">
        <f t="shared" si="149"/>
        <v>television</v>
      </c>
    </row>
    <row r="1578" spans="1:20" ht="28.5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7">
        <f t="shared" si="144"/>
        <v>42185.545925925922</v>
      </c>
      <c r="L1578" s="7">
        <f t="shared" si="145"/>
        <v>42140.545925925922</v>
      </c>
      <c r="M1578" s="4" t="b">
        <v>0</v>
      </c>
      <c r="N1578" s="4">
        <v>182</v>
      </c>
      <c r="O1578" s="4" t="b">
        <v>1</v>
      </c>
      <c r="P1578" s="4" t="s">
        <v>8265</v>
      </c>
      <c r="Q1578" s="9">
        <f t="shared" si="146"/>
        <v>0.13</v>
      </c>
      <c r="R1578" s="10">
        <f t="shared" si="147"/>
        <v>3.5714285714285716</v>
      </c>
      <c r="S1578" s="4" t="str">
        <f t="shared" si="148"/>
        <v>film &amp; video</v>
      </c>
      <c r="T1578" s="4" t="str">
        <f t="shared" si="149"/>
        <v>television</v>
      </c>
    </row>
    <row r="1579" spans="1:20" ht="42.75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7">
        <f t="shared" si="144"/>
        <v>41114.514444444438</v>
      </c>
      <c r="L1579" s="7">
        <f t="shared" si="145"/>
        <v>41054.514444444438</v>
      </c>
      <c r="M1579" s="4" t="b">
        <v>0</v>
      </c>
      <c r="N1579" s="4">
        <v>182</v>
      </c>
      <c r="O1579" s="4" t="b">
        <v>1</v>
      </c>
      <c r="P1579" s="4" t="s">
        <v>8265</v>
      </c>
      <c r="Q1579" s="9">
        <f t="shared" si="146"/>
        <v>5.4999999999999997E-3</v>
      </c>
      <c r="R1579" s="10">
        <f t="shared" si="147"/>
        <v>0.30219780219780218</v>
      </c>
      <c r="S1579" s="4" t="str">
        <f t="shared" si="148"/>
        <v>film &amp; video</v>
      </c>
      <c r="T1579" s="4" t="str">
        <f t="shared" si="149"/>
        <v>television</v>
      </c>
    </row>
    <row r="1580" spans="1:20" ht="57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7">
        <f t="shared" si="144"/>
        <v>40422.75</v>
      </c>
      <c r="L1580" s="7">
        <f t="shared" si="145"/>
        <v>40398.732534722221</v>
      </c>
      <c r="M1580" s="4" t="b">
        <v>0</v>
      </c>
      <c r="N1580" s="4">
        <v>182</v>
      </c>
      <c r="O1580" s="4" t="b">
        <v>1</v>
      </c>
      <c r="P1580" s="4" t="s">
        <v>8265</v>
      </c>
      <c r="Q1580" s="9">
        <f t="shared" si="146"/>
        <v>0.10806536636794939</v>
      </c>
      <c r="R1580" s="10">
        <f t="shared" si="147"/>
        <v>1.1263736263736264</v>
      </c>
      <c r="S1580" s="4" t="str">
        <f t="shared" si="148"/>
        <v>film &amp; video</v>
      </c>
      <c r="T1580" s="4" t="str">
        <f t="shared" si="149"/>
        <v>television</v>
      </c>
    </row>
    <row r="1581" spans="1:20" ht="28.5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7">
        <f t="shared" si="144"/>
        <v>41514.663090277776</v>
      </c>
      <c r="L1581" s="7">
        <f t="shared" si="145"/>
        <v>41481.663090277776</v>
      </c>
      <c r="M1581" s="4" t="b">
        <v>0</v>
      </c>
      <c r="N1581" s="4">
        <v>182</v>
      </c>
      <c r="O1581" s="4" t="b">
        <v>1</v>
      </c>
      <c r="P1581" s="4" t="s">
        <v>8265</v>
      </c>
      <c r="Q1581" s="9">
        <f t="shared" si="146"/>
        <v>8.4008400840084006E-3</v>
      </c>
      <c r="R1581" s="10">
        <f t="shared" si="147"/>
        <v>0.15384615384615385</v>
      </c>
      <c r="S1581" s="4" t="str">
        <f t="shared" si="148"/>
        <v>film &amp; video</v>
      </c>
      <c r="T1581" s="4" t="str">
        <f t="shared" si="149"/>
        <v>television</v>
      </c>
    </row>
    <row r="1582" spans="1:20" ht="42.75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7">
        <f t="shared" si="144"/>
        <v>41049.716736111106</v>
      </c>
      <c r="L1582" s="7">
        <f t="shared" si="145"/>
        <v>40989.716736111106</v>
      </c>
      <c r="M1582" s="4" t="b">
        <v>0</v>
      </c>
      <c r="N1582" s="4">
        <v>182</v>
      </c>
      <c r="O1582" s="4" t="b">
        <v>1</v>
      </c>
      <c r="P1582" s="4" t="s">
        <v>8265</v>
      </c>
      <c r="Q1582" s="9">
        <f t="shared" si="146"/>
        <v>0</v>
      </c>
      <c r="R1582" s="10">
        <f t="shared" si="147"/>
        <v>0</v>
      </c>
      <c r="S1582" s="4" t="str">
        <f t="shared" si="148"/>
        <v>film &amp; video</v>
      </c>
      <c r="T1582" s="4" t="str">
        <f t="shared" si="149"/>
        <v>television</v>
      </c>
    </row>
    <row r="1583" spans="1:20" ht="42.75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7">
        <f t="shared" si="144"/>
        <v>42357.115624999999</v>
      </c>
      <c r="L1583" s="7">
        <f t="shared" si="145"/>
        <v>42325.115624999999</v>
      </c>
      <c r="M1583" s="4" t="b">
        <v>0</v>
      </c>
      <c r="N1583" s="4">
        <v>182</v>
      </c>
      <c r="O1583" s="4" t="b">
        <v>1</v>
      </c>
      <c r="P1583" s="4" t="s">
        <v>8265</v>
      </c>
      <c r="Q1583" s="9">
        <f t="shared" si="146"/>
        <v>5.0000000000000001E-3</v>
      </c>
      <c r="R1583" s="10">
        <f t="shared" si="147"/>
        <v>2.7472527472527472E-2</v>
      </c>
      <c r="S1583" s="4" t="str">
        <f t="shared" si="148"/>
        <v>film &amp; video</v>
      </c>
      <c r="T1583" s="4" t="str">
        <f t="shared" si="149"/>
        <v>television</v>
      </c>
    </row>
    <row r="1584" spans="1:20" ht="28.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7">
        <f t="shared" si="144"/>
        <v>42303.555555555555</v>
      </c>
      <c r="L1584" s="7">
        <f t="shared" si="145"/>
        <v>42246.456631944442</v>
      </c>
      <c r="M1584" s="4" t="b">
        <v>0</v>
      </c>
      <c r="N1584" s="4">
        <v>182</v>
      </c>
      <c r="O1584" s="4" t="b">
        <v>1</v>
      </c>
      <c r="P1584" s="4" t="s">
        <v>8265</v>
      </c>
      <c r="Q1584" s="9">
        <f t="shared" si="146"/>
        <v>9.2999999999999999E-2</v>
      </c>
      <c r="R1584" s="10">
        <f t="shared" si="147"/>
        <v>0.51098901098901095</v>
      </c>
      <c r="S1584" s="4" t="str">
        <f t="shared" si="148"/>
        <v>film &amp; video</v>
      </c>
      <c r="T1584" s="4" t="str">
        <f t="shared" si="149"/>
        <v>television</v>
      </c>
    </row>
    <row r="1585" spans="1:20" ht="42.75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7">
        <f t="shared" si="144"/>
        <v>41907.571655092594</v>
      </c>
      <c r="L1585" s="7">
        <f t="shared" si="145"/>
        <v>41877.571655092594</v>
      </c>
      <c r="M1585" s="4" t="b">
        <v>0</v>
      </c>
      <c r="N1585" s="4">
        <v>182</v>
      </c>
      <c r="O1585" s="4" t="b">
        <v>1</v>
      </c>
      <c r="P1585" s="4" t="s">
        <v>8265</v>
      </c>
      <c r="Q1585" s="9">
        <f t="shared" si="146"/>
        <v>7.5000000000000002E-4</v>
      </c>
      <c r="R1585" s="10">
        <f t="shared" si="147"/>
        <v>8.2417582417582416E-2</v>
      </c>
      <c r="S1585" s="4" t="str">
        <f t="shared" si="148"/>
        <v>film &amp; video</v>
      </c>
      <c r="T1585" s="4" t="str">
        <f t="shared" si="149"/>
        <v>television</v>
      </c>
    </row>
    <row r="1586" spans="1:20" ht="42.75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7">
        <f t="shared" si="144"/>
        <v>41789.315983796296</v>
      </c>
      <c r="L1586" s="7">
        <f t="shared" si="145"/>
        <v>41779.315983796296</v>
      </c>
      <c r="M1586" s="4" t="b">
        <v>0</v>
      </c>
      <c r="N1586" s="4">
        <v>182</v>
      </c>
      <c r="O1586" s="4" t="b">
        <v>1</v>
      </c>
      <c r="P1586" s="4" t="s">
        <v>8265</v>
      </c>
      <c r="Q1586" s="9">
        <f t="shared" si="146"/>
        <v>0</v>
      </c>
      <c r="R1586" s="10">
        <f t="shared" si="147"/>
        <v>0</v>
      </c>
      <c r="S1586" s="4" t="str">
        <f t="shared" si="148"/>
        <v>film &amp; video</v>
      </c>
      <c r="T1586" s="4" t="str">
        <f t="shared" si="149"/>
        <v>television</v>
      </c>
    </row>
    <row r="1587" spans="1:20" ht="42.75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7">
        <f t="shared" si="144"/>
        <v>42729.124999999993</v>
      </c>
      <c r="L1587" s="7">
        <f t="shared" si="145"/>
        <v>42707.562129629623</v>
      </c>
      <c r="M1587" s="4" t="b">
        <v>0</v>
      </c>
      <c r="N1587" s="4">
        <v>182</v>
      </c>
      <c r="O1587" s="4" t="b">
        <v>1</v>
      </c>
      <c r="P1587" s="4" t="s">
        <v>8265</v>
      </c>
      <c r="Q1587" s="9">
        <f t="shared" si="146"/>
        <v>0.79</v>
      </c>
      <c r="R1587" s="10">
        <f t="shared" si="147"/>
        <v>8.6813186813186807</v>
      </c>
      <c r="S1587" s="4" t="str">
        <f t="shared" si="148"/>
        <v>film &amp; video</v>
      </c>
      <c r="T1587" s="4" t="str">
        <f t="shared" si="149"/>
        <v>television</v>
      </c>
    </row>
    <row r="1588" spans="1:20" ht="28.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7">
        <f t="shared" si="144"/>
        <v>42098.729421296295</v>
      </c>
      <c r="L1588" s="7">
        <f t="shared" si="145"/>
        <v>42068.771087962959</v>
      </c>
      <c r="M1588" s="4" t="b">
        <v>0</v>
      </c>
      <c r="N1588" s="4">
        <v>182</v>
      </c>
      <c r="O1588" s="4" t="b">
        <v>1</v>
      </c>
      <c r="P1588" s="4" t="s">
        <v>8265</v>
      </c>
      <c r="Q1588" s="9">
        <f t="shared" si="146"/>
        <v>0</v>
      </c>
      <c r="R1588" s="10">
        <f t="shared" si="147"/>
        <v>0</v>
      </c>
      <c r="S1588" s="4" t="str">
        <f t="shared" si="148"/>
        <v>film &amp; video</v>
      </c>
      <c r="T1588" s="4" t="str">
        <f t="shared" si="149"/>
        <v>television</v>
      </c>
    </row>
    <row r="1589" spans="1:20" ht="42.75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7">
        <f t="shared" si="144"/>
        <v>41986.617650462962</v>
      </c>
      <c r="L1589" s="7">
        <f t="shared" si="145"/>
        <v>41956.617650462962</v>
      </c>
      <c r="M1589" s="4" t="b">
        <v>0</v>
      </c>
      <c r="N1589" s="4">
        <v>182</v>
      </c>
      <c r="O1589" s="4" t="b">
        <v>1</v>
      </c>
      <c r="P1589" s="4" t="s">
        <v>8265</v>
      </c>
      <c r="Q1589" s="9">
        <f t="shared" si="146"/>
        <v>1.3333333333333334E-4</v>
      </c>
      <c r="R1589" s="10">
        <f t="shared" si="147"/>
        <v>5.4945054945054949E-3</v>
      </c>
      <c r="S1589" s="4" t="str">
        <f t="shared" si="148"/>
        <v>film &amp; video</v>
      </c>
      <c r="T1589" s="4" t="str">
        <f t="shared" si="149"/>
        <v>television</v>
      </c>
    </row>
    <row r="1590" spans="1:20" ht="28.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7">
        <f t="shared" si="144"/>
        <v>42035.508333333331</v>
      </c>
      <c r="L1590" s="7">
        <f t="shared" si="145"/>
        <v>42004.916655092595</v>
      </c>
      <c r="M1590" s="4" t="b">
        <v>0</v>
      </c>
      <c r="N1590" s="4">
        <v>182</v>
      </c>
      <c r="O1590" s="4" t="b">
        <v>1</v>
      </c>
      <c r="P1590" s="4" t="s">
        <v>8265</v>
      </c>
      <c r="Q1590" s="9">
        <f t="shared" si="146"/>
        <v>0</v>
      </c>
      <c r="R1590" s="10">
        <f t="shared" si="147"/>
        <v>0</v>
      </c>
      <c r="S1590" s="4" t="str">
        <f t="shared" si="148"/>
        <v>film &amp; video</v>
      </c>
      <c r="T1590" s="4" t="str">
        <f t="shared" si="149"/>
        <v>television</v>
      </c>
    </row>
    <row r="1591" spans="1:20" ht="42.75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7">
        <f t="shared" si="144"/>
        <v>42286.651458333326</v>
      </c>
      <c r="L1591" s="7">
        <f t="shared" si="145"/>
        <v>42256.651458333326</v>
      </c>
      <c r="M1591" s="4" t="b">
        <v>0</v>
      </c>
      <c r="N1591" s="4">
        <v>182</v>
      </c>
      <c r="O1591" s="4" t="b">
        <v>1</v>
      </c>
      <c r="P1591" s="4" t="s">
        <v>8265</v>
      </c>
      <c r="Q1591" s="9">
        <f t="shared" si="146"/>
        <v>0</v>
      </c>
      <c r="R1591" s="10">
        <f t="shared" si="147"/>
        <v>0</v>
      </c>
      <c r="S1591" s="4" t="str">
        <f t="shared" si="148"/>
        <v>film &amp; video</v>
      </c>
      <c r="T1591" s="4" t="str">
        <f t="shared" si="149"/>
        <v>television</v>
      </c>
    </row>
    <row r="1592" spans="1:20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7">
        <f t="shared" si="144"/>
        <v>42270.523888888885</v>
      </c>
      <c r="L1592" s="7">
        <f t="shared" si="145"/>
        <v>42240.523888888885</v>
      </c>
      <c r="M1592" s="4" t="b">
        <v>0</v>
      </c>
      <c r="N1592" s="4">
        <v>182</v>
      </c>
      <c r="O1592" s="4" t="b">
        <v>1</v>
      </c>
      <c r="P1592" s="4" t="s">
        <v>8265</v>
      </c>
      <c r="Q1592" s="9">
        <f t="shared" si="146"/>
        <v>1.7000000000000001E-2</v>
      </c>
      <c r="R1592" s="10">
        <f t="shared" si="147"/>
        <v>5.604395604395604</v>
      </c>
      <c r="S1592" s="4" t="str">
        <f t="shared" si="148"/>
        <v>film &amp; video</v>
      </c>
      <c r="T1592" s="4" t="str">
        <f t="shared" si="149"/>
        <v>television</v>
      </c>
    </row>
    <row r="1593" spans="1:20" ht="42.75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7">
        <f t="shared" si="144"/>
        <v>42463.351168981484</v>
      </c>
      <c r="L1593" s="7">
        <f t="shared" si="145"/>
        <v>42433.392835648141</v>
      </c>
      <c r="M1593" s="4" t="b">
        <v>0</v>
      </c>
      <c r="N1593" s="4">
        <v>182</v>
      </c>
      <c r="O1593" s="4" t="b">
        <v>1</v>
      </c>
      <c r="P1593" s="4" t="s">
        <v>8265</v>
      </c>
      <c r="Q1593" s="9">
        <f t="shared" si="146"/>
        <v>0.29228571428571426</v>
      </c>
      <c r="R1593" s="10">
        <f t="shared" si="147"/>
        <v>22.483516483516482</v>
      </c>
      <c r="S1593" s="4" t="str">
        <f t="shared" si="148"/>
        <v>film &amp; video</v>
      </c>
      <c r="T1593" s="4" t="str">
        <f t="shared" si="149"/>
        <v>television</v>
      </c>
    </row>
    <row r="1594" spans="1:20" ht="28.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7">
        <f t="shared" si="144"/>
        <v>42090.697743055549</v>
      </c>
      <c r="L1594" s="7">
        <f t="shared" si="145"/>
        <v>42045.73940972222</v>
      </c>
      <c r="M1594" s="4" t="b">
        <v>0</v>
      </c>
      <c r="N1594" s="4">
        <v>182</v>
      </c>
      <c r="O1594" s="4" t="b">
        <v>1</v>
      </c>
      <c r="P1594" s="4" t="s">
        <v>8265</v>
      </c>
      <c r="Q1594" s="9">
        <f t="shared" si="146"/>
        <v>0</v>
      </c>
      <c r="R1594" s="10">
        <f t="shared" si="147"/>
        <v>0</v>
      </c>
      <c r="S1594" s="4" t="str">
        <f t="shared" si="148"/>
        <v>film &amp; video</v>
      </c>
      <c r="T1594" s="4" t="str">
        <f t="shared" si="149"/>
        <v>television</v>
      </c>
    </row>
    <row r="1595" spans="1:20" ht="28.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7">
        <f t="shared" si="144"/>
        <v>42063.51221064815</v>
      </c>
      <c r="L1595" s="7">
        <f t="shared" si="145"/>
        <v>42033.51221064815</v>
      </c>
      <c r="M1595" s="4" t="b">
        <v>0</v>
      </c>
      <c r="N1595" s="4">
        <v>182</v>
      </c>
      <c r="O1595" s="4" t="b">
        <v>1</v>
      </c>
      <c r="P1595" s="4" t="s">
        <v>8265</v>
      </c>
      <c r="Q1595" s="9">
        <f t="shared" si="146"/>
        <v>1.3636363636363637E-4</v>
      </c>
      <c r="R1595" s="10">
        <f t="shared" si="147"/>
        <v>1.6483516483516484E-2</v>
      </c>
      <c r="S1595" s="4" t="str">
        <f t="shared" si="148"/>
        <v>film &amp; video</v>
      </c>
      <c r="T1595" s="4" t="str">
        <f t="shared" si="149"/>
        <v>television</v>
      </c>
    </row>
    <row r="1596" spans="1:20" ht="28.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7">
        <f t="shared" si="144"/>
        <v>42505.347916666666</v>
      </c>
      <c r="L1596" s="7">
        <f t="shared" si="145"/>
        <v>42445.379421296289</v>
      </c>
      <c r="M1596" s="4" t="b">
        <v>0</v>
      </c>
      <c r="N1596" s="4">
        <v>182</v>
      </c>
      <c r="O1596" s="4" t="b">
        <v>1</v>
      </c>
      <c r="P1596" s="4" t="s">
        <v>8265</v>
      </c>
      <c r="Q1596" s="9">
        <f t="shared" si="146"/>
        <v>0.20499999999999999</v>
      </c>
      <c r="R1596" s="10">
        <f t="shared" si="147"/>
        <v>1.1263736263736264</v>
      </c>
      <c r="S1596" s="4" t="str">
        <f t="shared" si="148"/>
        <v>film &amp; video</v>
      </c>
      <c r="T1596" s="4" t="str">
        <f t="shared" si="149"/>
        <v>television</v>
      </c>
    </row>
    <row r="1597" spans="1:20" ht="42.75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7">
        <f t="shared" si="144"/>
        <v>41808.509027777771</v>
      </c>
      <c r="L1597" s="7">
        <f t="shared" si="145"/>
        <v>41779.71675925926</v>
      </c>
      <c r="M1597" s="4" t="b">
        <v>0</v>
      </c>
      <c r="N1597" s="4">
        <v>182</v>
      </c>
      <c r="O1597" s="4" t="b">
        <v>1</v>
      </c>
      <c r="P1597" s="4" t="s">
        <v>8265</v>
      </c>
      <c r="Q1597" s="9">
        <f t="shared" si="146"/>
        <v>2.8E-3</v>
      </c>
      <c r="R1597" s="10">
        <f t="shared" si="147"/>
        <v>1.5384615384615385</v>
      </c>
      <c r="S1597" s="4" t="str">
        <f t="shared" si="148"/>
        <v>film &amp; video</v>
      </c>
      <c r="T1597" s="4" t="str">
        <f t="shared" si="149"/>
        <v>television</v>
      </c>
    </row>
    <row r="1598" spans="1:20" ht="42.7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7">
        <f t="shared" si="144"/>
        <v>41986.13853009259</v>
      </c>
      <c r="L1598" s="7">
        <f t="shared" si="145"/>
        <v>41941.096863425926</v>
      </c>
      <c r="M1598" s="4" t="b">
        <v>0</v>
      </c>
      <c r="N1598" s="4">
        <v>182</v>
      </c>
      <c r="O1598" s="4" t="b">
        <v>1</v>
      </c>
      <c r="P1598" s="4" t="s">
        <v>8265</v>
      </c>
      <c r="Q1598" s="9">
        <f t="shared" si="146"/>
        <v>2.3076923076923078E-2</v>
      </c>
      <c r="R1598" s="10">
        <f t="shared" si="147"/>
        <v>0.41208791208791207</v>
      </c>
      <c r="S1598" s="4" t="str">
        <f t="shared" si="148"/>
        <v>film &amp; video</v>
      </c>
      <c r="T1598" s="4" t="str">
        <f t="shared" si="149"/>
        <v>television</v>
      </c>
    </row>
    <row r="1599" spans="1:20" ht="42.75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7">
        <f t="shared" si="144"/>
        <v>42633.020798611113</v>
      </c>
      <c r="L1599" s="7">
        <f t="shared" si="145"/>
        <v>42603.020798611113</v>
      </c>
      <c r="M1599" s="4" t="b">
        <v>0</v>
      </c>
      <c r="N1599" s="4">
        <v>182</v>
      </c>
      <c r="O1599" s="4" t="b">
        <v>1</v>
      </c>
      <c r="P1599" s="4" t="s">
        <v>8265</v>
      </c>
      <c r="Q1599" s="9">
        <f t="shared" si="146"/>
        <v>0</v>
      </c>
      <c r="R1599" s="10">
        <f t="shared" si="147"/>
        <v>0</v>
      </c>
      <c r="S1599" s="4" t="str">
        <f t="shared" si="148"/>
        <v>film &amp; video</v>
      </c>
      <c r="T1599" s="4" t="str">
        <f t="shared" si="149"/>
        <v>television</v>
      </c>
    </row>
    <row r="1600" spans="1:20" ht="57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7">
        <f t="shared" si="144"/>
        <v>42211.334004629629</v>
      </c>
      <c r="L1600" s="7">
        <f t="shared" si="145"/>
        <v>42151.334004629629</v>
      </c>
      <c r="M1600" s="4" t="b">
        <v>0</v>
      </c>
      <c r="N1600" s="4">
        <v>182</v>
      </c>
      <c r="O1600" s="4" t="b">
        <v>1</v>
      </c>
      <c r="P1600" s="4" t="s">
        <v>8265</v>
      </c>
      <c r="Q1600" s="9">
        <f t="shared" si="146"/>
        <v>1.25E-3</v>
      </c>
      <c r="R1600" s="10">
        <f t="shared" si="147"/>
        <v>5.4945054945054949E-3</v>
      </c>
      <c r="S1600" s="4" t="str">
        <f t="shared" si="148"/>
        <v>film &amp; video</v>
      </c>
      <c r="T1600" s="4" t="str">
        <f t="shared" si="149"/>
        <v>television</v>
      </c>
    </row>
    <row r="1601" spans="1:20" ht="42.75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7">
        <f t="shared" si="144"/>
        <v>42468.164074074077</v>
      </c>
      <c r="L1601" s="7">
        <f t="shared" si="145"/>
        <v>42438.205740740734</v>
      </c>
      <c r="M1601" s="4" t="b">
        <v>0</v>
      </c>
      <c r="N1601" s="4">
        <v>182</v>
      </c>
      <c r="O1601" s="4" t="b">
        <v>1</v>
      </c>
      <c r="P1601" s="4" t="s">
        <v>8265</v>
      </c>
      <c r="Q1601" s="9">
        <f t="shared" si="146"/>
        <v>0</v>
      </c>
      <c r="R1601" s="10">
        <f t="shared" si="147"/>
        <v>0</v>
      </c>
      <c r="S1601" s="4" t="str">
        <f t="shared" si="148"/>
        <v>film &amp; video</v>
      </c>
      <c r="T1601" s="4" t="str">
        <f t="shared" si="149"/>
        <v>television</v>
      </c>
    </row>
    <row r="1602" spans="1:20" ht="42.75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7">
        <f t="shared" si="144"/>
        <v>41834.882638888885</v>
      </c>
      <c r="L1602" s="7">
        <f t="shared" si="145"/>
        <v>41790.723981481475</v>
      </c>
      <c r="M1602" s="4" t="b">
        <v>0</v>
      </c>
      <c r="N1602" s="4">
        <v>182</v>
      </c>
      <c r="O1602" s="4" t="b">
        <v>1</v>
      </c>
      <c r="P1602" s="4" t="s">
        <v>8265</v>
      </c>
      <c r="Q1602" s="9">
        <f t="shared" si="146"/>
        <v>7.3400000000000007E-2</v>
      </c>
      <c r="R1602" s="10">
        <f t="shared" si="147"/>
        <v>2.0164835164835164</v>
      </c>
      <c r="S1602" s="4" t="str">
        <f t="shared" si="148"/>
        <v>film &amp; video</v>
      </c>
      <c r="T1602" s="4" t="str">
        <f t="shared" si="149"/>
        <v>television</v>
      </c>
    </row>
    <row r="1603" spans="1:20" ht="42.75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7">
        <f t="shared" ref="K1603:K1666" si="150">(I1603/86400)+25569+(-8/24)</f>
        <v>40667.759641203702</v>
      </c>
      <c r="L1603" s="7">
        <f t="shared" ref="L1603:L1666" si="151">(J1603/86400)+25569+(-8/24)</f>
        <v>40637.759641203702</v>
      </c>
      <c r="M1603" s="4" t="b">
        <v>0</v>
      </c>
      <c r="N1603" s="4">
        <v>182</v>
      </c>
      <c r="O1603" s="4" t="b">
        <v>1</v>
      </c>
      <c r="P1603" s="4" t="s">
        <v>8265</v>
      </c>
      <c r="Q1603" s="9">
        <f t="shared" ref="Q1603:Q1666" si="152">E1603/D1603</f>
        <v>1.082492</v>
      </c>
      <c r="R1603" s="10">
        <f t="shared" ref="R1603:R1666" si="153">IFERROR(E1603/N1603, "Zero Backers")</f>
        <v>14.869395604395605</v>
      </c>
      <c r="S1603" s="4" t="str">
        <f t="shared" ref="S1603:S1666" si="154">LEFT(P1603,FIND("/",P1603)-1)</f>
        <v>film &amp; video</v>
      </c>
      <c r="T1603" s="4" t="str">
        <f t="shared" ref="T1603:T1666" si="155">RIGHT(P1603,LEN(P1603)-FIND("/",P1603))</f>
        <v>television</v>
      </c>
    </row>
    <row r="1604" spans="1:20" ht="42.75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7">
        <f t="shared" si="150"/>
        <v>40830.625</v>
      </c>
      <c r="L1604" s="7">
        <f t="shared" si="151"/>
        <v>40787.964317129627</v>
      </c>
      <c r="M1604" s="4" t="b">
        <v>0</v>
      </c>
      <c r="N1604" s="4">
        <v>182</v>
      </c>
      <c r="O1604" s="4" t="b">
        <v>1</v>
      </c>
      <c r="P1604" s="4" t="s">
        <v>8265</v>
      </c>
      <c r="Q1604" s="9">
        <f t="shared" si="152"/>
        <v>1.0016666666666667</v>
      </c>
      <c r="R1604" s="10">
        <f t="shared" si="153"/>
        <v>8.2554945054945055</v>
      </c>
      <c r="S1604" s="4" t="str">
        <f t="shared" si="154"/>
        <v>film &amp; video</v>
      </c>
      <c r="T1604" s="4" t="str">
        <f t="shared" si="155"/>
        <v>television</v>
      </c>
    </row>
    <row r="1605" spans="1:20" ht="28.5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7">
        <f t="shared" si="150"/>
        <v>40935.836331018516</v>
      </c>
      <c r="L1605" s="7">
        <f t="shared" si="151"/>
        <v>40875.836331018516</v>
      </c>
      <c r="M1605" s="4" t="b">
        <v>0</v>
      </c>
      <c r="N1605" s="4">
        <v>182</v>
      </c>
      <c r="O1605" s="4" t="b">
        <v>1</v>
      </c>
      <c r="P1605" s="4" t="s">
        <v>8265</v>
      </c>
      <c r="Q1605" s="9">
        <f t="shared" si="152"/>
        <v>1.0003299999999999</v>
      </c>
      <c r="R1605" s="10">
        <f t="shared" si="153"/>
        <v>10.992637362637364</v>
      </c>
      <c r="S1605" s="4" t="str">
        <f t="shared" si="154"/>
        <v>film &amp; video</v>
      </c>
      <c r="T1605" s="4" t="str">
        <f t="shared" si="155"/>
        <v>television</v>
      </c>
    </row>
    <row r="1606" spans="1:20" ht="42.75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7">
        <f t="shared" si="150"/>
        <v>40985.470312500001</v>
      </c>
      <c r="L1606" s="7">
        <f t="shared" si="151"/>
        <v>40945.511979166666</v>
      </c>
      <c r="M1606" s="4" t="b">
        <v>0</v>
      </c>
      <c r="N1606" s="4">
        <v>182</v>
      </c>
      <c r="O1606" s="4" t="b">
        <v>1</v>
      </c>
      <c r="P1606" s="4" t="s">
        <v>8265</v>
      </c>
      <c r="Q1606" s="9">
        <f t="shared" si="152"/>
        <v>1.2210714285714286</v>
      </c>
      <c r="R1606" s="10">
        <f t="shared" si="153"/>
        <v>18.785714285714285</v>
      </c>
      <c r="S1606" s="4" t="str">
        <f t="shared" si="154"/>
        <v>film &amp; video</v>
      </c>
      <c r="T1606" s="4" t="str">
        <f t="shared" si="155"/>
        <v>television</v>
      </c>
    </row>
    <row r="1607" spans="1:20" ht="42.75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7">
        <f t="shared" si="150"/>
        <v>40755.958333333328</v>
      </c>
      <c r="L1607" s="7">
        <f t="shared" si="151"/>
        <v>40746.679548611108</v>
      </c>
      <c r="M1607" s="4" t="b">
        <v>0</v>
      </c>
      <c r="N1607" s="4">
        <v>182</v>
      </c>
      <c r="O1607" s="4" t="b">
        <v>1</v>
      </c>
      <c r="P1607" s="4" t="s">
        <v>8265</v>
      </c>
      <c r="Q1607" s="9">
        <f t="shared" si="152"/>
        <v>1.0069333333333335</v>
      </c>
      <c r="R1607" s="10">
        <f t="shared" si="153"/>
        <v>33.195604395604398</v>
      </c>
      <c r="S1607" s="4" t="str">
        <f t="shared" si="154"/>
        <v>film &amp; video</v>
      </c>
      <c r="T1607" s="4" t="str">
        <f t="shared" si="155"/>
        <v>television</v>
      </c>
    </row>
    <row r="1608" spans="1:20" ht="42.75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7">
        <f t="shared" si="150"/>
        <v>40625.736550925925</v>
      </c>
      <c r="L1608" s="7">
        <f t="shared" si="151"/>
        <v>40535.778217592589</v>
      </c>
      <c r="M1608" s="4" t="b">
        <v>0</v>
      </c>
      <c r="N1608" s="4">
        <v>182</v>
      </c>
      <c r="O1608" s="4" t="b">
        <v>1</v>
      </c>
      <c r="P1608" s="4" t="s">
        <v>8265</v>
      </c>
      <c r="Q1608" s="9">
        <f t="shared" si="152"/>
        <v>1.01004125</v>
      </c>
      <c r="R1608" s="10">
        <f t="shared" si="153"/>
        <v>44.397417582417582</v>
      </c>
      <c r="S1608" s="4" t="str">
        <f t="shared" si="154"/>
        <v>film &amp; video</v>
      </c>
      <c r="T1608" s="4" t="str">
        <f t="shared" si="155"/>
        <v>television</v>
      </c>
    </row>
    <row r="1609" spans="1:20" ht="42.75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7">
        <f t="shared" si="150"/>
        <v>41074.475127314814</v>
      </c>
      <c r="L1609" s="7">
        <f t="shared" si="151"/>
        <v>41053.475127314814</v>
      </c>
      <c r="M1609" s="4" t="b">
        <v>0</v>
      </c>
      <c r="N1609" s="4">
        <v>182</v>
      </c>
      <c r="O1609" s="4" t="b">
        <v>1</v>
      </c>
      <c r="P1609" s="4" t="s">
        <v>8265</v>
      </c>
      <c r="Q1609" s="9">
        <f t="shared" si="152"/>
        <v>1.4511000000000001</v>
      </c>
      <c r="R1609" s="10">
        <f t="shared" si="153"/>
        <v>79.730769230769226</v>
      </c>
      <c r="S1609" s="4" t="str">
        <f t="shared" si="154"/>
        <v>film &amp; video</v>
      </c>
      <c r="T1609" s="4" t="str">
        <f t="shared" si="155"/>
        <v>television</v>
      </c>
    </row>
    <row r="1610" spans="1:20" ht="28.5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7">
        <f t="shared" si="150"/>
        <v>41639.893055555549</v>
      </c>
      <c r="L1610" s="7">
        <f t="shared" si="151"/>
        <v>41607.497523148144</v>
      </c>
      <c r="M1610" s="4" t="b">
        <v>0</v>
      </c>
      <c r="N1610" s="4">
        <v>182</v>
      </c>
      <c r="O1610" s="4" t="b">
        <v>1</v>
      </c>
      <c r="P1610" s="4" t="s">
        <v>8265</v>
      </c>
      <c r="Q1610" s="9">
        <f t="shared" si="152"/>
        <v>1.0125</v>
      </c>
      <c r="R1610" s="10">
        <f t="shared" si="153"/>
        <v>6.6758241758241761</v>
      </c>
      <c r="S1610" s="4" t="str">
        <f t="shared" si="154"/>
        <v>film &amp; video</v>
      </c>
      <c r="T1610" s="4" t="str">
        <f t="shared" si="155"/>
        <v>television</v>
      </c>
    </row>
    <row r="1611" spans="1:20" ht="42.75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7">
        <f t="shared" si="150"/>
        <v>40849</v>
      </c>
      <c r="L1611" s="7">
        <f t="shared" si="151"/>
        <v>40795.667928240735</v>
      </c>
      <c r="M1611" s="4" t="b">
        <v>0</v>
      </c>
      <c r="N1611" s="4">
        <v>182</v>
      </c>
      <c r="O1611" s="4" t="b">
        <v>1</v>
      </c>
      <c r="P1611" s="4" t="s">
        <v>8265</v>
      </c>
      <c r="Q1611" s="9">
        <f t="shared" si="152"/>
        <v>1.1833333333333333</v>
      </c>
      <c r="R1611" s="10">
        <f t="shared" si="153"/>
        <v>9.7527472527472536</v>
      </c>
      <c r="S1611" s="4" t="str">
        <f t="shared" si="154"/>
        <v>film &amp; video</v>
      </c>
      <c r="T1611" s="4" t="str">
        <f t="shared" si="155"/>
        <v>television</v>
      </c>
    </row>
    <row r="1612" spans="1:20" ht="28.5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7">
        <f t="shared" si="150"/>
        <v>41258.591550925921</v>
      </c>
      <c r="L1612" s="7">
        <f t="shared" si="151"/>
        <v>41228.591550925921</v>
      </c>
      <c r="M1612" s="4" t="b">
        <v>0</v>
      </c>
      <c r="N1612" s="4">
        <v>182</v>
      </c>
      <c r="O1612" s="4" t="b">
        <v>1</v>
      </c>
      <c r="P1612" s="4" t="s">
        <v>8265</v>
      </c>
      <c r="Q1612" s="9">
        <f t="shared" si="152"/>
        <v>2.7185000000000001</v>
      </c>
      <c r="R1612" s="10">
        <f t="shared" si="153"/>
        <v>29.873626373626372</v>
      </c>
      <c r="S1612" s="4" t="str">
        <f t="shared" si="154"/>
        <v>film &amp; video</v>
      </c>
      <c r="T1612" s="4" t="str">
        <f t="shared" si="155"/>
        <v>television</v>
      </c>
    </row>
    <row r="1613" spans="1:20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7">
        <f t="shared" si="150"/>
        <v>41429.667037037034</v>
      </c>
      <c r="L1613" s="7">
        <f t="shared" si="151"/>
        <v>41408.667037037034</v>
      </c>
      <c r="M1613" s="4" t="b">
        <v>0</v>
      </c>
      <c r="N1613" s="4">
        <v>182</v>
      </c>
      <c r="O1613" s="4" t="b">
        <v>1</v>
      </c>
      <c r="P1613" s="4" t="s">
        <v>8265</v>
      </c>
      <c r="Q1613" s="9">
        <f t="shared" si="152"/>
        <v>1.25125</v>
      </c>
      <c r="R1613" s="10">
        <f t="shared" si="153"/>
        <v>5.5</v>
      </c>
      <c r="S1613" s="4" t="str">
        <f t="shared" si="154"/>
        <v>film &amp; video</v>
      </c>
      <c r="T1613" s="4" t="str">
        <f t="shared" si="155"/>
        <v>television</v>
      </c>
    </row>
    <row r="1614" spans="1:20" ht="28.5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7">
        <f t="shared" si="150"/>
        <v>41276.541481481479</v>
      </c>
      <c r="L1614" s="7">
        <f t="shared" si="151"/>
        <v>41246.541481481479</v>
      </c>
      <c r="M1614" s="4" t="b">
        <v>0</v>
      </c>
      <c r="N1614" s="4">
        <v>182</v>
      </c>
      <c r="O1614" s="4" t="b">
        <v>1</v>
      </c>
      <c r="P1614" s="4" t="s">
        <v>8265</v>
      </c>
      <c r="Q1614" s="9">
        <f t="shared" si="152"/>
        <v>1.1000000000000001</v>
      </c>
      <c r="R1614" s="10">
        <f t="shared" si="153"/>
        <v>3.0219780219780219</v>
      </c>
      <c r="S1614" s="4" t="str">
        <f t="shared" si="154"/>
        <v>film &amp; video</v>
      </c>
      <c r="T1614" s="4" t="str">
        <f t="shared" si="155"/>
        <v>television</v>
      </c>
    </row>
    <row r="1615" spans="1:20" ht="42.75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7">
        <f t="shared" si="150"/>
        <v>41111.736134259256</v>
      </c>
      <c r="L1615" s="7">
        <f t="shared" si="151"/>
        <v>41081.736134259256</v>
      </c>
      <c r="M1615" s="4" t="b">
        <v>0</v>
      </c>
      <c r="N1615" s="4">
        <v>182</v>
      </c>
      <c r="O1615" s="4" t="b">
        <v>1</v>
      </c>
      <c r="P1615" s="4" t="s">
        <v>8265</v>
      </c>
      <c r="Q1615" s="9">
        <f t="shared" si="152"/>
        <v>1.0149999999999999</v>
      </c>
      <c r="R1615" s="10">
        <f t="shared" si="153"/>
        <v>5.5769230769230766</v>
      </c>
      <c r="S1615" s="4" t="str">
        <f t="shared" si="154"/>
        <v>film &amp; video</v>
      </c>
      <c r="T1615" s="4" t="str">
        <f t="shared" si="155"/>
        <v>television</v>
      </c>
    </row>
    <row r="1616" spans="1:20" ht="42.75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7">
        <f t="shared" si="150"/>
        <v>41854.375</v>
      </c>
      <c r="L1616" s="7">
        <f t="shared" si="151"/>
        <v>41794.647789351853</v>
      </c>
      <c r="M1616" s="4" t="b">
        <v>0</v>
      </c>
      <c r="N1616" s="4">
        <v>182</v>
      </c>
      <c r="O1616" s="4" t="b">
        <v>1</v>
      </c>
      <c r="P1616" s="4" t="s">
        <v>8265</v>
      </c>
      <c r="Q1616" s="9">
        <f t="shared" si="152"/>
        <v>1.0269999999999999</v>
      </c>
      <c r="R1616" s="10">
        <f t="shared" si="153"/>
        <v>28.214285714285715</v>
      </c>
      <c r="S1616" s="4" t="str">
        <f t="shared" si="154"/>
        <v>film &amp; video</v>
      </c>
      <c r="T1616" s="4" t="str">
        <f t="shared" si="155"/>
        <v>television</v>
      </c>
    </row>
    <row r="1617" spans="1:20" ht="42.75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7">
        <f t="shared" si="150"/>
        <v>40889.759212962963</v>
      </c>
      <c r="L1617" s="7">
        <f t="shared" si="151"/>
        <v>40844.717546296291</v>
      </c>
      <c r="M1617" s="4" t="b">
        <v>0</v>
      </c>
      <c r="N1617" s="4">
        <v>182</v>
      </c>
      <c r="O1617" s="4" t="b">
        <v>1</v>
      </c>
      <c r="P1617" s="4" t="s">
        <v>8265</v>
      </c>
      <c r="Q1617" s="9">
        <f t="shared" si="152"/>
        <v>1.1412500000000001</v>
      </c>
      <c r="R1617" s="10">
        <f t="shared" si="153"/>
        <v>50.164835164835168</v>
      </c>
      <c r="S1617" s="4" t="str">
        <f t="shared" si="154"/>
        <v>film &amp; video</v>
      </c>
      <c r="T1617" s="4" t="str">
        <f t="shared" si="155"/>
        <v>television</v>
      </c>
    </row>
    <row r="1618" spans="1:20" ht="42.75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7">
        <f t="shared" si="150"/>
        <v>41235.583333333328</v>
      </c>
      <c r="L1618" s="7">
        <f t="shared" si="151"/>
        <v>41194.382187499999</v>
      </c>
      <c r="M1618" s="4" t="b">
        <v>0</v>
      </c>
      <c r="N1618" s="4">
        <v>182</v>
      </c>
      <c r="O1618" s="4" t="b">
        <v>1</v>
      </c>
      <c r="P1618" s="4" t="s">
        <v>8265</v>
      </c>
      <c r="Q1618" s="9">
        <f t="shared" si="152"/>
        <v>1.042</v>
      </c>
      <c r="R1618" s="10">
        <f t="shared" si="153"/>
        <v>57.252747252747255</v>
      </c>
      <c r="S1618" s="4" t="str">
        <f t="shared" si="154"/>
        <v>film &amp; video</v>
      </c>
      <c r="T1618" s="4" t="str">
        <f t="shared" si="155"/>
        <v>television</v>
      </c>
    </row>
    <row r="1619" spans="1:20" ht="28.5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7">
        <f t="shared" si="150"/>
        <v>41579.458333333328</v>
      </c>
      <c r="L1619" s="7">
        <f t="shared" si="151"/>
        <v>41546.330879629626</v>
      </c>
      <c r="M1619" s="4" t="b">
        <v>0</v>
      </c>
      <c r="N1619" s="4">
        <v>182</v>
      </c>
      <c r="O1619" s="4" t="b">
        <v>1</v>
      </c>
      <c r="P1619" s="4" t="s">
        <v>8265</v>
      </c>
      <c r="Q1619" s="9">
        <f t="shared" si="152"/>
        <v>1.4585714285714286</v>
      </c>
      <c r="R1619" s="10">
        <f t="shared" si="153"/>
        <v>56.098901098901102</v>
      </c>
      <c r="S1619" s="4" t="str">
        <f t="shared" si="154"/>
        <v>film &amp; video</v>
      </c>
      <c r="T1619" s="4" t="str">
        <f t="shared" si="155"/>
        <v>television</v>
      </c>
    </row>
    <row r="1620" spans="1:20" ht="28.5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7">
        <f t="shared" si="150"/>
        <v>41341.321006944439</v>
      </c>
      <c r="L1620" s="7">
        <f t="shared" si="151"/>
        <v>41301.321006944439</v>
      </c>
      <c r="M1620" s="4" t="b">
        <v>0</v>
      </c>
      <c r="N1620" s="4">
        <v>182</v>
      </c>
      <c r="O1620" s="4" t="b">
        <v>1</v>
      </c>
      <c r="P1620" s="4" t="s">
        <v>8265</v>
      </c>
      <c r="Q1620" s="9">
        <f t="shared" si="152"/>
        <v>1.0506666666666666</v>
      </c>
      <c r="R1620" s="10">
        <f t="shared" si="153"/>
        <v>8.6593406593406588</v>
      </c>
      <c r="S1620" s="4" t="str">
        <f t="shared" si="154"/>
        <v>film &amp; video</v>
      </c>
      <c r="T1620" s="4" t="str">
        <f t="shared" si="155"/>
        <v>television</v>
      </c>
    </row>
    <row r="1621" spans="1:20" ht="42.75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7">
        <f t="shared" si="150"/>
        <v>41896.852847222217</v>
      </c>
      <c r="L1621" s="7">
        <f t="shared" si="151"/>
        <v>41875.852847222217</v>
      </c>
      <c r="M1621" s="4" t="b">
        <v>0</v>
      </c>
      <c r="N1621" s="4">
        <v>182</v>
      </c>
      <c r="O1621" s="4" t="b">
        <v>1</v>
      </c>
      <c r="P1621" s="4" t="s">
        <v>8265</v>
      </c>
      <c r="Q1621" s="9">
        <f t="shared" si="152"/>
        <v>1.3333333333333333</v>
      </c>
      <c r="R1621" s="10">
        <f t="shared" si="153"/>
        <v>10.989010989010989</v>
      </c>
      <c r="S1621" s="4" t="str">
        <f t="shared" si="154"/>
        <v>film &amp; video</v>
      </c>
      <c r="T1621" s="4" t="str">
        <f t="shared" si="155"/>
        <v>television</v>
      </c>
    </row>
    <row r="1622" spans="1:20" ht="28.5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7">
        <f t="shared" si="150"/>
        <v>41328.006249999999</v>
      </c>
      <c r="L1622" s="7">
        <f t="shared" si="151"/>
        <v>41321.006249999999</v>
      </c>
      <c r="M1622" s="4" t="b">
        <v>0</v>
      </c>
      <c r="N1622" s="4">
        <v>182</v>
      </c>
      <c r="O1622" s="4" t="b">
        <v>1</v>
      </c>
      <c r="P1622" s="4" t="s">
        <v>8265</v>
      </c>
      <c r="Q1622" s="9">
        <f t="shared" si="152"/>
        <v>1.1299999999999999</v>
      </c>
      <c r="R1622" s="10">
        <f t="shared" si="153"/>
        <v>6.2087912087912089</v>
      </c>
      <c r="S1622" s="4" t="str">
        <f t="shared" si="154"/>
        <v>film &amp; video</v>
      </c>
      <c r="T1622" s="4" t="str">
        <f t="shared" si="155"/>
        <v>television</v>
      </c>
    </row>
    <row r="1623" spans="1:20" ht="42.75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7">
        <f t="shared" si="150"/>
        <v>41056.832638888889</v>
      </c>
      <c r="L1623" s="7">
        <f t="shared" si="151"/>
        <v>41003.273321759254</v>
      </c>
      <c r="M1623" s="4" t="b">
        <v>0</v>
      </c>
      <c r="N1623" s="4">
        <v>182</v>
      </c>
      <c r="O1623" s="4" t="b">
        <v>1</v>
      </c>
      <c r="P1623" s="4" t="s">
        <v>8265</v>
      </c>
      <c r="Q1623" s="9">
        <f t="shared" si="152"/>
        <v>1.212</v>
      </c>
      <c r="R1623" s="10">
        <f t="shared" si="153"/>
        <v>33.296703296703299</v>
      </c>
      <c r="S1623" s="4" t="str">
        <f t="shared" si="154"/>
        <v>film &amp; video</v>
      </c>
      <c r="T1623" s="4" t="str">
        <f t="shared" si="155"/>
        <v>television</v>
      </c>
    </row>
    <row r="1624" spans="1:20" ht="42.75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7">
        <f t="shared" si="150"/>
        <v>41989.999305555553</v>
      </c>
      <c r="L1624" s="7">
        <f t="shared" si="151"/>
        <v>41949.961504629631</v>
      </c>
      <c r="M1624" s="4" t="b">
        <v>0</v>
      </c>
      <c r="N1624" s="4">
        <v>182</v>
      </c>
      <c r="O1624" s="4" t="b">
        <v>1</v>
      </c>
      <c r="P1624" s="4" t="s">
        <v>8265</v>
      </c>
      <c r="Q1624" s="9">
        <f t="shared" si="152"/>
        <v>1.0172463768115942</v>
      </c>
      <c r="R1624" s="10">
        <f t="shared" si="153"/>
        <v>38.565934065934066</v>
      </c>
      <c r="S1624" s="4" t="str">
        <f t="shared" si="154"/>
        <v>film &amp; video</v>
      </c>
      <c r="T1624" s="4" t="str">
        <f t="shared" si="155"/>
        <v>television</v>
      </c>
    </row>
    <row r="1625" spans="1:20" ht="42.75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7">
        <f t="shared" si="150"/>
        <v>41513.355196759258</v>
      </c>
      <c r="L1625" s="7">
        <f t="shared" si="151"/>
        <v>41453.355196759258</v>
      </c>
      <c r="M1625" s="4" t="b">
        <v>0</v>
      </c>
      <c r="N1625" s="4">
        <v>182</v>
      </c>
      <c r="O1625" s="4" t="b">
        <v>1</v>
      </c>
      <c r="P1625" s="4" t="s">
        <v>8265</v>
      </c>
      <c r="Q1625" s="9">
        <f t="shared" si="152"/>
        <v>1.0106666666666666</v>
      </c>
      <c r="R1625" s="10">
        <f t="shared" si="153"/>
        <v>4.1648351648351651</v>
      </c>
      <c r="S1625" s="4" t="str">
        <f t="shared" si="154"/>
        <v>film &amp; video</v>
      </c>
      <c r="T1625" s="4" t="str">
        <f t="shared" si="155"/>
        <v>television</v>
      </c>
    </row>
    <row r="1626" spans="1:20" ht="28.5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7">
        <f t="shared" si="150"/>
        <v>41283.033969907403</v>
      </c>
      <c r="L1626" s="7">
        <f t="shared" si="151"/>
        <v>41243.033969907403</v>
      </c>
      <c r="M1626" s="4" t="b">
        <v>0</v>
      </c>
      <c r="N1626" s="4">
        <v>182</v>
      </c>
      <c r="O1626" s="4" t="b">
        <v>1</v>
      </c>
      <c r="P1626" s="4" t="s">
        <v>8265</v>
      </c>
      <c r="Q1626" s="9">
        <f t="shared" si="152"/>
        <v>1.18</v>
      </c>
      <c r="R1626" s="10">
        <f t="shared" si="153"/>
        <v>6.4835164835164836</v>
      </c>
      <c r="S1626" s="4" t="str">
        <f t="shared" si="154"/>
        <v>film &amp; video</v>
      </c>
      <c r="T1626" s="4" t="str">
        <f t="shared" si="155"/>
        <v>television</v>
      </c>
    </row>
    <row r="1627" spans="1:20" ht="42.75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7">
        <f t="shared" si="150"/>
        <v>41163.366354166668</v>
      </c>
      <c r="L1627" s="7">
        <f t="shared" si="151"/>
        <v>41135.366354166668</v>
      </c>
      <c r="M1627" s="4" t="b">
        <v>0</v>
      </c>
      <c r="N1627" s="4">
        <v>182</v>
      </c>
      <c r="O1627" s="4" t="b">
        <v>1</v>
      </c>
      <c r="P1627" s="4" t="s">
        <v>8265</v>
      </c>
      <c r="Q1627" s="9">
        <f t="shared" si="152"/>
        <v>1.5533333333333332</v>
      </c>
      <c r="R1627" s="10">
        <f t="shared" si="153"/>
        <v>64.010989010989007</v>
      </c>
      <c r="S1627" s="4" t="str">
        <f t="shared" si="154"/>
        <v>film &amp; video</v>
      </c>
      <c r="T1627" s="4" t="str">
        <f t="shared" si="155"/>
        <v>television</v>
      </c>
    </row>
    <row r="1628" spans="1:20" ht="42.75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7">
        <f t="shared" si="150"/>
        <v>41609.556331018517</v>
      </c>
      <c r="L1628" s="7">
        <f t="shared" si="151"/>
        <v>41579.514664351846</v>
      </c>
      <c r="M1628" s="4" t="b">
        <v>0</v>
      </c>
      <c r="N1628" s="4">
        <v>182</v>
      </c>
      <c r="O1628" s="4" t="b">
        <v>1</v>
      </c>
      <c r="P1628" s="4" t="s">
        <v>8265</v>
      </c>
      <c r="Q1628" s="9">
        <f t="shared" si="152"/>
        <v>1.0118750000000001</v>
      </c>
      <c r="R1628" s="10">
        <f t="shared" si="153"/>
        <v>44.478021978021978</v>
      </c>
      <c r="S1628" s="4" t="str">
        <f t="shared" si="154"/>
        <v>film &amp; video</v>
      </c>
      <c r="T1628" s="4" t="str">
        <f t="shared" si="155"/>
        <v>television</v>
      </c>
    </row>
    <row r="1629" spans="1:20" ht="42.75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7">
        <f t="shared" si="150"/>
        <v>41238.874305555553</v>
      </c>
      <c r="L1629" s="7">
        <f t="shared" si="151"/>
        <v>41205.373715277776</v>
      </c>
      <c r="M1629" s="4" t="b">
        <v>0</v>
      </c>
      <c r="N1629" s="4">
        <v>182</v>
      </c>
      <c r="O1629" s="4" t="b">
        <v>1</v>
      </c>
      <c r="P1629" s="4" t="s">
        <v>8265</v>
      </c>
      <c r="Q1629" s="9">
        <f t="shared" si="152"/>
        <v>1.17</v>
      </c>
      <c r="R1629" s="10">
        <f t="shared" si="153"/>
        <v>12.857142857142858</v>
      </c>
      <c r="S1629" s="4" t="str">
        <f t="shared" si="154"/>
        <v>film &amp; video</v>
      </c>
      <c r="T1629" s="4" t="str">
        <f t="shared" si="155"/>
        <v>television</v>
      </c>
    </row>
    <row r="1630" spans="1:20" ht="28.5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7">
        <f t="shared" si="150"/>
        <v>41807.403726851851</v>
      </c>
      <c r="L1630" s="7">
        <f t="shared" si="151"/>
        <v>41774.403726851851</v>
      </c>
      <c r="M1630" s="4" t="b">
        <v>0</v>
      </c>
      <c r="N1630" s="4">
        <v>182</v>
      </c>
      <c r="O1630" s="4" t="b">
        <v>1</v>
      </c>
      <c r="P1630" s="4" t="s">
        <v>8265</v>
      </c>
      <c r="Q1630" s="9">
        <f t="shared" si="152"/>
        <v>1.00925</v>
      </c>
      <c r="R1630" s="10">
        <f t="shared" si="153"/>
        <v>22.181318681318682</v>
      </c>
      <c r="S1630" s="4" t="str">
        <f t="shared" si="154"/>
        <v>film &amp; video</v>
      </c>
      <c r="T1630" s="4" t="str">
        <f t="shared" si="155"/>
        <v>television</v>
      </c>
    </row>
    <row r="1631" spans="1:20" ht="28.5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7">
        <f t="shared" si="150"/>
        <v>41690.533946759257</v>
      </c>
      <c r="L1631" s="7">
        <f t="shared" si="151"/>
        <v>41645.533946759257</v>
      </c>
      <c r="M1631" s="4" t="b">
        <v>0</v>
      </c>
      <c r="N1631" s="4">
        <v>182</v>
      </c>
      <c r="O1631" s="4" t="b">
        <v>1</v>
      </c>
      <c r="P1631" s="4" t="s">
        <v>8265</v>
      </c>
      <c r="Q1631" s="9">
        <f t="shared" si="152"/>
        <v>1.0366666666666666</v>
      </c>
      <c r="R1631" s="10">
        <f t="shared" si="153"/>
        <v>34.175824175824175</v>
      </c>
      <c r="S1631" s="4" t="str">
        <f t="shared" si="154"/>
        <v>film &amp; video</v>
      </c>
      <c r="T1631" s="4" t="str">
        <f t="shared" si="155"/>
        <v>television</v>
      </c>
    </row>
    <row r="1632" spans="1:20" ht="42.75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7">
        <f t="shared" si="150"/>
        <v>40969.957638888889</v>
      </c>
      <c r="L1632" s="7">
        <f t="shared" si="151"/>
        <v>40939.504340277774</v>
      </c>
      <c r="M1632" s="4" t="b">
        <v>0</v>
      </c>
      <c r="N1632" s="4">
        <v>182</v>
      </c>
      <c r="O1632" s="4" t="b">
        <v>1</v>
      </c>
      <c r="P1632" s="4" t="s">
        <v>8265</v>
      </c>
      <c r="Q1632" s="9">
        <f t="shared" si="152"/>
        <v>2.6524999999999999</v>
      </c>
      <c r="R1632" s="10">
        <f t="shared" si="153"/>
        <v>58.296703296703299</v>
      </c>
      <c r="S1632" s="4" t="str">
        <f t="shared" si="154"/>
        <v>film &amp; video</v>
      </c>
      <c r="T1632" s="4" t="str">
        <f t="shared" si="155"/>
        <v>television</v>
      </c>
    </row>
    <row r="1633" spans="1:20" ht="42.75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7">
        <f t="shared" si="150"/>
        <v>41194.52616898148</v>
      </c>
      <c r="L1633" s="7">
        <f t="shared" si="151"/>
        <v>41164.52616898148</v>
      </c>
      <c r="M1633" s="4" t="b">
        <v>0</v>
      </c>
      <c r="N1633" s="4">
        <v>182</v>
      </c>
      <c r="O1633" s="4" t="b">
        <v>1</v>
      </c>
      <c r="P1633" s="4" t="s">
        <v>8265</v>
      </c>
      <c r="Q1633" s="9">
        <f t="shared" si="152"/>
        <v>1.5590999999999999</v>
      </c>
      <c r="R1633" s="10">
        <f t="shared" si="153"/>
        <v>85.664835164835168</v>
      </c>
      <c r="S1633" s="4" t="str">
        <f t="shared" si="154"/>
        <v>film &amp; video</v>
      </c>
      <c r="T1633" s="4" t="str">
        <f t="shared" si="155"/>
        <v>television</v>
      </c>
    </row>
    <row r="1634" spans="1:20" ht="42.75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7">
        <f t="shared" si="150"/>
        <v>40810.007569444446</v>
      </c>
      <c r="L1634" s="7">
        <f t="shared" si="151"/>
        <v>40750.007569444446</v>
      </c>
      <c r="M1634" s="4" t="b">
        <v>0</v>
      </c>
      <c r="N1634" s="4">
        <v>182</v>
      </c>
      <c r="O1634" s="4" t="b">
        <v>1</v>
      </c>
      <c r="P1634" s="4" t="s">
        <v>8265</v>
      </c>
      <c r="Q1634" s="9">
        <f t="shared" si="152"/>
        <v>1.0162500000000001</v>
      </c>
      <c r="R1634" s="10">
        <f t="shared" si="153"/>
        <v>22.335164835164836</v>
      </c>
      <c r="S1634" s="4" t="str">
        <f t="shared" si="154"/>
        <v>film &amp; video</v>
      </c>
      <c r="T1634" s="4" t="str">
        <f t="shared" si="155"/>
        <v>television</v>
      </c>
    </row>
    <row r="1635" spans="1:20" ht="42.75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7">
        <f t="shared" si="150"/>
        <v>40923.875</v>
      </c>
      <c r="L1635" s="7">
        <f t="shared" si="151"/>
        <v>40896.550416666665</v>
      </c>
      <c r="M1635" s="4" t="b">
        <v>0</v>
      </c>
      <c r="N1635" s="4">
        <v>182</v>
      </c>
      <c r="O1635" s="4" t="b">
        <v>1</v>
      </c>
      <c r="P1635" s="4" t="s">
        <v>8265</v>
      </c>
      <c r="Q1635" s="9">
        <f t="shared" si="152"/>
        <v>1</v>
      </c>
      <c r="R1635" s="10">
        <f t="shared" si="153"/>
        <v>54.945054945054942</v>
      </c>
      <c r="S1635" s="4" t="str">
        <f t="shared" si="154"/>
        <v>film &amp; video</v>
      </c>
      <c r="T1635" s="4" t="str">
        <f t="shared" si="155"/>
        <v>television</v>
      </c>
    </row>
    <row r="1636" spans="1:20" ht="28.5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7">
        <f t="shared" si="150"/>
        <v>40695.915972222218</v>
      </c>
      <c r="L1636" s="7">
        <f t="shared" si="151"/>
        <v>40657.856493055551</v>
      </c>
      <c r="M1636" s="4" t="b">
        <v>0</v>
      </c>
      <c r="N1636" s="4">
        <v>182</v>
      </c>
      <c r="O1636" s="4" t="b">
        <v>1</v>
      </c>
      <c r="P1636" s="4" t="s">
        <v>8265</v>
      </c>
      <c r="Q1636" s="9">
        <f t="shared" si="152"/>
        <v>1.0049999999999999</v>
      </c>
      <c r="R1636" s="10">
        <f t="shared" si="153"/>
        <v>11.043956043956044</v>
      </c>
      <c r="S1636" s="4" t="str">
        <f t="shared" si="154"/>
        <v>film &amp; video</v>
      </c>
      <c r="T1636" s="4" t="str">
        <f t="shared" si="155"/>
        <v>television</v>
      </c>
    </row>
    <row r="1637" spans="1:20" ht="42.75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7">
        <f t="shared" si="150"/>
        <v>42562.535428240742</v>
      </c>
      <c r="L1637" s="7">
        <f t="shared" si="151"/>
        <v>42502.535428240742</v>
      </c>
      <c r="M1637" s="4" t="b">
        <v>0</v>
      </c>
      <c r="N1637" s="4">
        <v>182</v>
      </c>
      <c r="O1637" s="4" t="b">
        <v>1</v>
      </c>
      <c r="P1637" s="4" t="s">
        <v>8265</v>
      </c>
      <c r="Q1637" s="9">
        <f t="shared" si="152"/>
        <v>1.2529999999999999</v>
      </c>
      <c r="R1637" s="10">
        <f t="shared" si="153"/>
        <v>13.76923076923077</v>
      </c>
      <c r="S1637" s="4" t="str">
        <f t="shared" si="154"/>
        <v>film &amp; video</v>
      </c>
      <c r="T1637" s="4" t="str">
        <f t="shared" si="155"/>
        <v>television</v>
      </c>
    </row>
    <row r="1638" spans="1:20" ht="42.75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7">
        <f t="shared" si="150"/>
        <v>40705.833333333328</v>
      </c>
      <c r="L1638" s="7">
        <f t="shared" si="151"/>
        <v>40662.753333333334</v>
      </c>
      <c r="M1638" s="4" t="b">
        <v>0</v>
      </c>
      <c r="N1638" s="4">
        <v>182</v>
      </c>
      <c r="O1638" s="4" t="b">
        <v>1</v>
      </c>
      <c r="P1638" s="4" t="s">
        <v>8265</v>
      </c>
      <c r="Q1638" s="9">
        <f t="shared" si="152"/>
        <v>1.0355555555555556</v>
      </c>
      <c r="R1638" s="10">
        <f t="shared" si="153"/>
        <v>25.604395604395606</v>
      </c>
      <c r="S1638" s="4" t="str">
        <f t="shared" si="154"/>
        <v>film &amp; video</v>
      </c>
      <c r="T1638" s="4" t="str">
        <f t="shared" si="155"/>
        <v>television</v>
      </c>
    </row>
    <row r="1639" spans="1:20" ht="42.75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7">
        <f t="shared" si="150"/>
        <v>40178.652083333327</v>
      </c>
      <c r="L1639" s="7">
        <f t="shared" si="151"/>
        <v>40122.418287037035</v>
      </c>
      <c r="M1639" s="4" t="b">
        <v>0</v>
      </c>
      <c r="N1639" s="4">
        <v>182</v>
      </c>
      <c r="O1639" s="4" t="b">
        <v>1</v>
      </c>
      <c r="P1639" s="4" t="s">
        <v>8265</v>
      </c>
      <c r="Q1639" s="9">
        <f t="shared" si="152"/>
        <v>1.038</v>
      </c>
      <c r="R1639" s="10">
        <f t="shared" si="153"/>
        <v>2.8516483516483517</v>
      </c>
      <c r="S1639" s="4" t="str">
        <f t="shared" si="154"/>
        <v>film &amp; video</v>
      </c>
      <c r="T1639" s="4" t="str">
        <f t="shared" si="155"/>
        <v>television</v>
      </c>
    </row>
    <row r="1640" spans="1:20" ht="28.5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7">
        <f t="shared" si="150"/>
        <v>41333.559027777774</v>
      </c>
      <c r="L1640" s="7">
        <f t="shared" si="151"/>
        <v>41288.353796296295</v>
      </c>
      <c r="M1640" s="4" t="b">
        <v>0</v>
      </c>
      <c r="N1640" s="4">
        <v>182</v>
      </c>
      <c r="O1640" s="4" t="b">
        <v>1</v>
      </c>
      <c r="P1640" s="4" t="s">
        <v>8265</v>
      </c>
      <c r="Q1640" s="9">
        <f t="shared" si="152"/>
        <v>1.05</v>
      </c>
      <c r="R1640" s="10">
        <f t="shared" si="153"/>
        <v>5.7692307692307692</v>
      </c>
      <c r="S1640" s="4" t="str">
        <f t="shared" si="154"/>
        <v>film &amp; video</v>
      </c>
      <c r="T1640" s="4" t="str">
        <f t="shared" si="155"/>
        <v>television</v>
      </c>
    </row>
    <row r="1641" spans="1:20" ht="42.75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7">
        <f t="shared" si="150"/>
        <v>40971.319039351853</v>
      </c>
      <c r="L1641" s="7">
        <f t="shared" si="151"/>
        <v>40941.319039351853</v>
      </c>
      <c r="M1641" s="4" t="b">
        <v>0</v>
      </c>
      <c r="N1641" s="4">
        <v>182</v>
      </c>
      <c r="O1641" s="4" t="b">
        <v>1</v>
      </c>
      <c r="P1641" s="4" t="s">
        <v>8265</v>
      </c>
      <c r="Q1641" s="9">
        <f t="shared" si="152"/>
        <v>1</v>
      </c>
      <c r="R1641" s="10">
        <f t="shared" si="153"/>
        <v>9.8901098901098905</v>
      </c>
      <c r="S1641" s="4" t="str">
        <f t="shared" si="154"/>
        <v>film &amp; video</v>
      </c>
      <c r="T1641" s="4" t="str">
        <f t="shared" si="155"/>
        <v>television</v>
      </c>
    </row>
    <row r="1642" spans="1:20" ht="42.75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7">
        <f t="shared" si="150"/>
        <v>40392.749305555553</v>
      </c>
      <c r="L1642" s="7">
        <f t="shared" si="151"/>
        <v>40378.897627314815</v>
      </c>
      <c r="M1642" s="4" t="b">
        <v>0</v>
      </c>
      <c r="N1642" s="4">
        <v>182</v>
      </c>
      <c r="O1642" s="4" t="b">
        <v>1</v>
      </c>
      <c r="P1642" s="4" t="s">
        <v>8265</v>
      </c>
      <c r="Q1642" s="9">
        <f t="shared" si="152"/>
        <v>1.6986000000000001</v>
      </c>
      <c r="R1642" s="10">
        <f t="shared" si="153"/>
        <v>3.7331868131868133</v>
      </c>
      <c r="S1642" s="4" t="str">
        <f t="shared" si="154"/>
        <v>film &amp; video</v>
      </c>
      <c r="T1642" s="4" t="str">
        <f t="shared" si="155"/>
        <v>television</v>
      </c>
    </row>
    <row r="1643" spans="1:20" ht="28.5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7">
        <f t="shared" si="150"/>
        <v>41992.263240740744</v>
      </c>
      <c r="L1643" s="7">
        <f t="shared" si="151"/>
        <v>41962.263240740744</v>
      </c>
      <c r="M1643" s="4" t="b">
        <v>0</v>
      </c>
      <c r="N1643" s="4">
        <v>182</v>
      </c>
      <c r="O1643" s="4" t="b">
        <v>1</v>
      </c>
      <c r="P1643" s="4" t="s">
        <v>8265</v>
      </c>
      <c r="Q1643" s="9">
        <f t="shared" si="152"/>
        <v>1.014</v>
      </c>
      <c r="R1643" s="10">
        <f t="shared" si="153"/>
        <v>13.928571428571429</v>
      </c>
      <c r="S1643" s="4" t="str">
        <f t="shared" si="154"/>
        <v>film &amp; video</v>
      </c>
      <c r="T1643" s="4" t="str">
        <f t="shared" si="155"/>
        <v>television</v>
      </c>
    </row>
    <row r="1644" spans="1:20" ht="42.75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7">
        <f t="shared" si="150"/>
        <v>40707.691284722219</v>
      </c>
      <c r="L1644" s="7">
        <f t="shared" si="151"/>
        <v>40687.691284722219</v>
      </c>
      <c r="M1644" s="4" t="b">
        <v>0</v>
      </c>
      <c r="N1644" s="4">
        <v>182</v>
      </c>
      <c r="O1644" s="4" t="b">
        <v>1</v>
      </c>
      <c r="P1644" s="4" t="s">
        <v>8265</v>
      </c>
      <c r="Q1644" s="9">
        <f t="shared" si="152"/>
        <v>1</v>
      </c>
      <c r="R1644" s="10">
        <f t="shared" si="153"/>
        <v>6.5934065934065931</v>
      </c>
      <c r="S1644" s="4" t="str">
        <f t="shared" si="154"/>
        <v>film &amp; video</v>
      </c>
      <c r="T1644" s="4" t="str">
        <f t="shared" si="155"/>
        <v>television</v>
      </c>
    </row>
    <row r="1645" spans="1:20" ht="28.5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7">
        <f t="shared" si="150"/>
        <v>41176.490879629629</v>
      </c>
      <c r="L1645" s="7">
        <f t="shared" si="151"/>
        <v>41146.490879629629</v>
      </c>
      <c r="M1645" s="4" t="b">
        <v>0</v>
      </c>
      <c r="N1645" s="4">
        <v>182</v>
      </c>
      <c r="O1645" s="4" t="b">
        <v>1</v>
      </c>
      <c r="P1645" s="4" t="s">
        <v>8265</v>
      </c>
      <c r="Q1645" s="9">
        <f t="shared" si="152"/>
        <v>1.2470000000000001</v>
      </c>
      <c r="R1645" s="10">
        <f t="shared" si="153"/>
        <v>34.258241758241759</v>
      </c>
      <c r="S1645" s="4" t="str">
        <f t="shared" si="154"/>
        <v>film &amp; video</v>
      </c>
      <c r="T1645" s="4" t="str">
        <f t="shared" si="155"/>
        <v>television</v>
      </c>
    </row>
    <row r="1646" spans="1:20" ht="42.75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7">
        <f t="shared" si="150"/>
        <v>41234.768055555549</v>
      </c>
      <c r="L1646" s="7">
        <f t="shared" si="151"/>
        <v>41174.726388888885</v>
      </c>
      <c r="M1646" s="4" t="b">
        <v>0</v>
      </c>
      <c r="N1646" s="4">
        <v>182</v>
      </c>
      <c r="O1646" s="4" t="b">
        <v>1</v>
      </c>
      <c r="P1646" s="4" t="s">
        <v>8265</v>
      </c>
      <c r="Q1646" s="9">
        <f t="shared" si="152"/>
        <v>1.095</v>
      </c>
      <c r="R1646" s="10">
        <f t="shared" si="153"/>
        <v>60.164835164835168</v>
      </c>
      <c r="S1646" s="4" t="str">
        <f t="shared" si="154"/>
        <v>film &amp; video</v>
      </c>
      <c r="T1646" s="4" t="str">
        <f t="shared" si="155"/>
        <v>television</v>
      </c>
    </row>
    <row r="1647" spans="1:20" ht="42.75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7">
        <f t="shared" si="150"/>
        <v>41535.28402777778</v>
      </c>
      <c r="L1647" s="7">
        <f t="shared" si="151"/>
        <v>41521.28402777778</v>
      </c>
      <c r="M1647" s="4" t="b">
        <v>0</v>
      </c>
      <c r="N1647" s="4">
        <v>182</v>
      </c>
      <c r="O1647" s="4" t="b">
        <v>1</v>
      </c>
      <c r="P1647" s="4" t="s">
        <v>8265</v>
      </c>
      <c r="Q1647" s="9">
        <f t="shared" si="152"/>
        <v>1.1080000000000001</v>
      </c>
      <c r="R1647" s="10">
        <f t="shared" si="153"/>
        <v>30.439560439560438</v>
      </c>
      <c r="S1647" s="4" t="str">
        <f t="shared" si="154"/>
        <v>film &amp; video</v>
      </c>
      <c r="T1647" s="4" t="str">
        <f t="shared" si="155"/>
        <v>television</v>
      </c>
    </row>
    <row r="1648" spans="1:20" ht="42.75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7">
        <f t="shared" si="150"/>
        <v>41865.424305555549</v>
      </c>
      <c r="L1648" s="7">
        <f t="shared" si="151"/>
        <v>41833.116932870369</v>
      </c>
      <c r="M1648" s="4" t="b">
        <v>0</v>
      </c>
      <c r="N1648" s="4">
        <v>182</v>
      </c>
      <c r="O1648" s="4" t="b">
        <v>1</v>
      </c>
      <c r="P1648" s="4" t="s">
        <v>8265</v>
      </c>
      <c r="Q1648" s="9">
        <f t="shared" si="152"/>
        <v>1.1020000000000001</v>
      </c>
      <c r="R1648" s="10">
        <f t="shared" si="153"/>
        <v>12.109890109890109</v>
      </c>
      <c r="S1648" s="4" t="str">
        <f t="shared" si="154"/>
        <v>film &amp; video</v>
      </c>
      <c r="T1648" s="4" t="str">
        <f t="shared" si="155"/>
        <v>television</v>
      </c>
    </row>
    <row r="1649" spans="1:20" ht="42.75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7">
        <f t="shared" si="150"/>
        <v>41069.076122685183</v>
      </c>
      <c r="L1649" s="7">
        <f t="shared" si="151"/>
        <v>41039.076122685183</v>
      </c>
      <c r="M1649" s="4" t="b">
        <v>0</v>
      </c>
      <c r="N1649" s="4">
        <v>182</v>
      </c>
      <c r="O1649" s="4" t="b">
        <v>1</v>
      </c>
      <c r="P1649" s="4" t="s">
        <v>8265</v>
      </c>
      <c r="Q1649" s="9">
        <f t="shared" si="152"/>
        <v>1.0471999999999999</v>
      </c>
      <c r="R1649" s="10">
        <f t="shared" si="153"/>
        <v>28.76923076923077</v>
      </c>
      <c r="S1649" s="4" t="str">
        <f t="shared" si="154"/>
        <v>film &amp; video</v>
      </c>
      <c r="T1649" s="4" t="str">
        <f t="shared" si="155"/>
        <v>television</v>
      </c>
    </row>
    <row r="1650" spans="1:20" ht="42.75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7">
        <f t="shared" si="150"/>
        <v>40622.329652777778</v>
      </c>
      <c r="L1650" s="7">
        <f t="shared" si="151"/>
        <v>40592.371319444443</v>
      </c>
      <c r="M1650" s="4" t="b">
        <v>0</v>
      </c>
      <c r="N1650" s="4">
        <v>182</v>
      </c>
      <c r="O1650" s="4" t="b">
        <v>1</v>
      </c>
      <c r="P1650" s="4" t="s">
        <v>8265</v>
      </c>
      <c r="Q1650" s="9">
        <f t="shared" si="152"/>
        <v>1.2526086956521738</v>
      </c>
      <c r="R1650" s="10">
        <f t="shared" si="153"/>
        <v>15.82967032967033</v>
      </c>
      <c r="S1650" s="4" t="str">
        <f t="shared" si="154"/>
        <v>film &amp; video</v>
      </c>
      <c r="T1650" s="4" t="str">
        <f t="shared" si="155"/>
        <v>television</v>
      </c>
    </row>
    <row r="1651" spans="1:20" ht="42.75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7">
        <f t="shared" si="150"/>
        <v>41782.351331018515</v>
      </c>
      <c r="L1651" s="7">
        <f t="shared" si="151"/>
        <v>41737.351331018515</v>
      </c>
      <c r="M1651" s="4" t="b">
        <v>0</v>
      </c>
      <c r="N1651" s="4">
        <v>182</v>
      </c>
      <c r="O1651" s="4" t="b">
        <v>1</v>
      </c>
      <c r="P1651" s="4" t="s">
        <v>8265</v>
      </c>
      <c r="Q1651" s="9">
        <f t="shared" si="152"/>
        <v>1.0058763157894737</v>
      </c>
      <c r="R1651" s="10">
        <f t="shared" si="153"/>
        <v>21.001813186813187</v>
      </c>
      <c r="S1651" s="4" t="str">
        <f t="shared" si="154"/>
        <v>film &amp; video</v>
      </c>
      <c r="T1651" s="4" t="str">
        <f t="shared" si="155"/>
        <v>television</v>
      </c>
    </row>
    <row r="1652" spans="1:20" ht="28.5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7">
        <f t="shared" si="150"/>
        <v>41556.102280092593</v>
      </c>
      <c r="L1652" s="7">
        <f t="shared" si="151"/>
        <v>41526.102280092593</v>
      </c>
      <c r="M1652" s="4" t="b">
        <v>0</v>
      </c>
      <c r="N1652" s="4">
        <v>182</v>
      </c>
      <c r="O1652" s="4" t="b">
        <v>1</v>
      </c>
      <c r="P1652" s="4" t="s">
        <v>8265</v>
      </c>
      <c r="Q1652" s="9">
        <f t="shared" si="152"/>
        <v>1.4155</v>
      </c>
      <c r="R1652" s="10">
        <f t="shared" si="153"/>
        <v>15.554945054945055</v>
      </c>
      <c r="S1652" s="4" t="str">
        <f t="shared" si="154"/>
        <v>film &amp; video</v>
      </c>
      <c r="T1652" s="4" t="str">
        <f t="shared" si="155"/>
        <v>television</v>
      </c>
    </row>
    <row r="1653" spans="1:20" ht="42.75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7">
        <f t="shared" si="150"/>
        <v>40658.957638888889</v>
      </c>
      <c r="L1653" s="7">
        <f t="shared" si="151"/>
        <v>40625.567361111105</v>
      </c>
      <c r="M1653" s="4" t="b">
        <v>0</v>
      </c>
      <c r="N1653" s="4">
        <v>182</v>
      </c>
      <c r="O1653" s="4" t="b">
        <v>1</v>
      </c>
      <c r="P1653" s="4" t="s">
        <v>8265</v>
      </c>
      <c r="Q1653" s="9">
        <f t="shared" si="152"/>
        <v>1.0075000000000001</v>
      </c>
      <c r="R1653" s="10">
        <f t="shared" si="153"/>
        <v>11.071428571428571</v>
      </c>
      <c r="S1653" s="4" t="str">
        <f t="shared" si="154"/>
        <v>film &amp; video</v>
      </c>
      <c r="T1653" s="4" t="str">
        <f t="shared" si="155"/>
        <v>television</v>
      </c>
    </row>
    <row r="1654" spans="1:20" ht="42.75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7">
        <f t="shared" si="150"/>
        <v>41602.201307870368</v>
      </c>
      <c r="L1654" s="7">
        <f t="shared" si="151"/>
        <v>41572.159641203703</v>
      </c>
      <c r="M1654" s="4" t="b">
        <v>0</v>
      </c>
      <c r="N1654" s="4">
        <v>182</v>
      </c>
      <c r="O1654" s="4" t="b">
        <v>1</v>
      </c>
      <c r="P1654" s="4" t="s">
        <v>8265</v>
      </c>
      <c r="Q1654" s="9">
        <f t="shared" si="152"/>
        <v>1.0066666666666666</v>
      </c>
      <c r="R1654" s="10">
        <f t="shared" si="153"/>
        <v>24.890109890109891</v>
      </c>
      <c r="S1654" s="4" t="str">
        <f t="shared" si="154"/>
        <v>film &amp; video</v>
      </c>
      <c r="T1654" s="4" t="str">
        <f t="shared" si="155"/>
        <v>television</v>
      </c>
    </row>
    <row r="1655" spans="1:20" ht="42.75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7">
        <f t="shared" si="150"/>
        <v>40657.501111111109</v>
      </c>
      <c r="L1655" s="7">
        <f t="shared" si="151"/>
        <v>40626.501111111109</v>
      </c>
      <c r="M1655" s="4" t="b">
        <v>0</v>
      </c>
      <c r="N1655" s="4">
        <v>182</v>
      </c>
      <c r="O1655" s="4" t="b">
        <v>1</v>
      </c>
      <c r="P1655" s="4" t="s">
        <v>8265</v>
      </c>
      <c r="Q1655" s="9">
        <f t="shared" si="152"/>
        <v>1.7423040000000001</v>
      </c>
      <c r="R1655" s="10">
        <f t="shared" si="153"/>
        <v>47.86549450549451</v>
      </c>
      <c r="S1655" s="4" t="str">
        <f t="shared" si="154"/>
        <v>film &amp; video</v>
      </c>
      <c r="T1655" s="4" t="str">
        <f t="shared" si="155"/>
        <v>television</v>
      </c>
    </row>
    <row r="1656" spans="1:20" ht="42.75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7">
        <f t="shared" si="150"/>
        <v>41017.557407407403</v>
      </c>
      <c r="L1656" s="7">
        <f t="shared" si="151"/>
        <v>40987.557407407403</v>
      </c>
      <c r="M1656" s="4" t="b">
        <v>0</v>
      </c>
      <c r="N1656" s="4">
        <v>182</v>
      </c>
      <c r="O1656" s="4" t="b">
        <v>1</v>
      </c>
      <c r="P1656" s="4" t="s">
        <v>8265</v>
      </c>
      <c r="Q1656" s="9">
        <f t="shared" si="152"/>
        <v>1.199090909090909</v>
      </c>
      <c r="R1656" s="10">
        <f t="shared" si="153"/>
        <v>7.2472527472527473</v>
      </c>
      <c r="S1656" s="4" t="str">
        <f t="shared" si="154"/>
        <v>film &amp; video</v>
      </c>
      <c r="T1656" s="4" t="str">
        <f t="shared" si="155"/>
        <v>television</v>
      </c>
    </row>
    <row r="1657" spans="1:20" ht="28.5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7">
        <f t="shared" si="150"/>
        <v>41004.416898148142</v>
      </c>
      <c r="L1657" s="7">
        <f t="shared" si="151"/>
        <v>40974.458564814813</v>
      </c>
      <c r="M1657" s="4" t="b">
        <v>0</v>
      </c>
      <c r="N1657" s="4">
        <v>182</v>
      </c>
      <c r="O1657" s="4" t="b">
        <v>1</v>
      </c>
      <c r="P1657" s="4" t="s">
        <v>8265</v>
      </c>
      <c r="Q1657" s="9">
        <f t="shared" si="152"/>
        <v>1.4286666666666668</v>
      </c>
      <c r="R1657" s="10">
        <f t="shared" si="153"/>
        <v>11.774725274725276</v>
      </c>
      <c r="S1657" s="4" t="str">
        <f t="shared" si="154"/>
        <v>film &amp; video</v>
      </c>
      <c r="T1657" s="4" t="str">
        <f t="shared" si="155"/>
        <v>television</v>
      </c>
    </row>
    <row r="1658" spans="1:20" ht="57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7">
        <f t="shared" si="150"/>
        <v>41256.595509259256</v>
      </c>
      <c r="L1658" s="7">
        <f t="shared" si="151"/>
        <v>41226.595509259256</v>
      </c>
      <c r="M1658" s="4" t="b">
        <v>0</v>
      </c>
      <c r="N1658" s="4">
        <v>182</v>
      </c>
      <c r="O1658" s="4" t="b">
        <v>1</v>
      </c>
      <c r="P1658" s="4" t="s">
        <v>8265</v>
      </c>
      <c r="Q1658" s="9">
        <f t="shared" si="152"/>
        <v>1.0033493333333334</v>
      </c>
      <c r="R1658" s="10">
        <f t="shared" si="153"/>
        <v>41.346813186813186</v>
      </c>
      <c r="S1658" s="4" t="str">
        <f t="shared" si="154"/>
        <v>film &amp; video</v>
      </c>
      <c r="T1658" s="4" t="str">
        <f t="shared" si="155"/>
        <v>television</v>
      </c>
    </row>
    <row r="1659" spans="1:20" ht="42.75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7">
        <f t="shared" si="150"/>
        <v>41053.448703703703</v>
      </c>
      <c r="L1659" s="7">
        <f t="shared" si="151"/>
        <v>41023.448703703703</v>
      </c>
      <c r="M1659" s="4" t="b">
        <v>0</v>
      </c>
      <c r="N1659" s="4">
        <v>182</v>
      </c>
      <c r="O1659" s="4" t="b">
        <v>1</v>
      </c>
      <c r="P1659" s="4" t="s">
        <v>8265</v>
      </c>
      <c r="Q1659" s="9">
        <f t="shared" si="152"/>
        <v>1.0493380000000001</v>
      </c>
      <c r="R1659" s="10">
        <f t="shared" si="153"/>
        <v>144.13983516483518</v>
      </c>
      <c r="S1659" s="4" t="str">
        <f t="shared" si="154"/>
        <v>film &amp; video</v>
      </c>
      <c r="T1659" s="4" t="str">
        <f t="shared" si="155"/>
        <v>television</v>
      </c>
    </row>
    <row r="1660" spans="1:20" ht="42.75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7">
        <f t="shared" si="150"/>
        <v>41261.263888888883</v>
      </c>
      <c r="L1660" s="7">
        <f t="shared" si="151"/>
        <v>41222.888506944444</v>
      </c>
      <c r="M1660" s="4" t="b">
        <v>0</v>
      </c>
      <c r="N1660" s="4">
        <v>182</v>
      </c>
      <c r="O1660" s="4" t="b">
        <v>1</v>
      </c>
      <c r="P1660" s="4" t="s">
        <v>8265</v>
      </c>
      <c r="Q1660" s="9">
        <f t="shared" si="152"/>
        <v>1.3223333333333334</v>
      </c>
      <c r="R1660" s="10">
        <f t="shared" si="153"/>
        <v>43.593406593406591</v>
      </c>
      <c r="S1660" s="4" t="str">
        <f t="shared" si="154"/>
        <v>film &amp; video</v>
      </c>
      <c r="T1660" s="4" t="str">
        <f t="shared" si="155"/>
        <v>television</v>
      </c>
    </row>
    <row r="1661" spans="1:20" ht="42.75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7">
        <f t="shared" si="150"/>
        <v>41625.166666666664</v>
      </c>
      <c r="L1661" s="7">
        <f t="shared" si="151"/>
        <v>41596.580104166664</v>
      </c>
      <c r="M1661" s="4" t="b">
        <v>0</v>
      </c>
      <c r="N1661" s="4">
        <v>182</v>
      </c>
      <c r="O1661" s="4" t="b">
        <v>1</v>
      </c>
      <c r="P1661" s="4" t="s">
        <v>8265</v>
      </c>
      <c r="Q1661" s="9">
        <f t="shared" si="152"/>
        <v>1.1279999999999999</v>
      </c>
      <c r="R1661" s="10">
        <f t="shared" si="153"/>
        <v>3.098901098901099</v>
      </c>
      <c r="S1661" s="4" t="str">
        <f t="shared" si="154"/>
        <v>film &amp; video</v>
      </c>
      <c r="T1661" s="4" t="str">
        <f t="shared" si="155"/>
        <v>television</v>
      </c>
    </row>
    <row r="1662" spans="1:20" ht="42.75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7">
        <f t="shared" si="150"/>
        <v>42490.582638888889</v>
      </c>
      <c r="L1662" s="7">
        <f t="shared" si="151"/>
        <v>42459.360532407409</v>
      </c>
      <c r="M1662" s="4" t="b">
        <v>0</v>
      </c>
      <c r="N1662" s="4">
        <v>182</v>
      </c>
      <c r="O1662" s="4" t="b">
        <v>1</v>
      </c>
      <c r="P1662" s="4" t="s">
        <v>8265</v>
      </c>
      <c r="Q1662" s="9">
        <f t="shared" si="152"/>
        <v>12.5375</v>
      </c>
      <c r="R1662" s="10">
        <f t="shared" si="153"/>
        <v>5.5109890109890109</v>
      </c>
      <c r="S1662" s="4" t="str">
        <f t="shared" si="154"/>
        <v>film &amp; video</v>
      </c>
      <c r="T1662" s="4" t="str">
        <f t="shared" si="155"/>
        <v>television</v>
      </c>
    </row>
    <row r="1663" spans="1:20" ht="57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7">
        <f t="shared" si="150"/>
        <v>42386.541666666664</v>
      </c>
      <c r="L1663" s="7">
        <f t="shared" si="151"/>
        <v>42343.664710648147</v>
      </c>
      <c r="M1663" s="4" t="b">
        <v>0</v>
      </c>
      <c r="N1663" s="4">
        <v>182</v>
      </c>
      <c r="O1663" s="4" t="b">
        <v>1</v>
      </c>
      <c r="P1663" s="4" t="s">
        <v>8265</v>
      </c>
      <c r="Q1663" s="9">
        <f t="shared" si="152"/>
        <v>1.0250632911392406</v>
      </c>
      <c r="R1663" s="10">
        <f t="shared" si="153"/>
        <v>44.494505494505496</v>
      </c>
      <c r="S1663" s="4" t="str">
        <f t="shared" si="154"/>
        <v>film &amp; video</v>
      </c>
      <c r="T1663" s="4" t="str">
        <f t="shared" si="155"/>
        <v>television</v>
      </c>
    </row>
    <row r="1664" spans="1:20" ht="42.75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7">
        <f t="shared" si="150"/>
        <v>40907.906666666662</v>
      </c>
      <c r="L1664" s="7">
        <f t="shared" si="151"/>
        <v>40847.864999999998</v>
      </c>
      <c r="M1664" s="4" t="b">
        <v>0</v>
      </c>
      <c r="N1664" s="4">
        <v>182</v>
      </c>
      <c r="O1664" s="4" t="b">
        <v>1</v>
      </c>
      <c r="P1664" s="4" t="s">
        <v>8265</v>
      </c>
      <c r="Q1664" s="9">
        <f t="shared" si="152"/>
        <v>1.026375</v>
      </c>
      <c r="R1664" s="10">
        <f t="shared" si="153"/>
        <v>45.115384615384613</v>
      </c>
      <c r="S1664" s="4" t="str">
        <f t="shared" si="154"/>
        <v>film &amp; video</v>
      </c>
      <c r="T1664" s="4" t="str">
        <f t="shared" si="155"/>
        <v>television</v>
      </c>
    </row>
    <row r="1665" spans="1:20" ht="28.5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7">
        <f t="shared" si="150"/>
        <v>42035.688738425924</v>
      </c>
      <c r="L1665" s="7">
        <f t="shared" si="151"/>
        <v>42005.688738425924</v>
      </c>
      <c r="M1665" s="4" t="b">
        <v>0</v>
      </c>
      <c r="N1665" s="4">
        <v>182</v>
      </c>
      <c r="O1665" s="4" t="b">
        <v>1</v>
      </c>
      <c r="P1665" s="4" t="s">
        <v>8265</v>
      </c>
      <c r="Q1665" s="9">
        <f t="shared" si="152"/>
        <v>1.08</v>
      </c>
      <c r="R1665" s="10">
        <f t="shared" si="153"/>
        <v>5.9340659340659343</v>
      </c>
      <c r="S1665" s="4" t="str">
        <f t="shared" si="154"/>
        <v>film &amp; video</v>
      </c>
      <c r="T1665" s="4" t="str">
        <f t="shared" si="155"/>
        <v>television</v>
      </c>
    </row>
    <row r="1666" spans="1:20" ht="42.75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7">
        <f t="shared" si="150"/>
        <v>40983.832638888889</v>
      </c>
      <c r="L1666" s="7">
        <f t="shared" si="151"/>
        <v>40939.428449074076</v>
      </c>
      <c r="M1666" s="4" t="b">
        <v>0</v>
      </c>
      <c r="N1666" s="4">
        <v>182</v>
      </c>
      <c r="O1666" s="4" t="b">
        <v>1</v>
      </c>
      <c r="P1666" s="4" t="s">
        <v>8265</v>
      </c>
      <c r="Q1666" s="9">
        <f t="shared" si="152"/>
        <v>1.2240879999999998</v>
      </c>
      <c r="R1666" s="10">
        <f t="shared" si="153"/>
        <v>16.814395604395603</v>
      </c>
      <c r="S1666" s="4" t="str">
        <f t="shared" si="154"/>
        <v>film &amp; video</v>
      </c>
      <c r="T1666" s="4" t="str">
        <f t="shared" si="155"/>
        <v>television</v>
      </c>
    </row>
    <row r="1667" spans="1:20" ht="42.75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7">
        <f t="shared" ref="K1667:K1730" si="156">(I1667/86400)+25569+(-8/24)</f>
        <v>40595.791666666664</v>
      </c>
      <c r="L1667" s="7">
        <f t="shared" ref="L1667:L1730" si="157">(J1667/86400)+25569+(-8/24)</f>
        <v>40564.316122685181</v>
      </c>
      <c r="M1667" s="4" t="b">
        <v>0</v>
      </c>
      <c r="N1667" s="4">
        <v>182</v>
      </c>
      <c r="O1667" s="4" t="b">
        <v>1</v>
      </c>
      <c r="P1667" s="4" t="s">
        <v>8265</v>
      </c>
      <c r="Q1667" s="9">
        <f t="shared" ref="Q1667:Q1730" si="158">E1667/D1667</f>
        <v>1.1945714285714286</v>
      </c>
      <c r="R1667" s="10">
        <f t="shared" ref="R1667:R1730" si="159">IFERROR(E1667/N1667, "Zero Backers")</f>
        <v>22.972527472527471</v>
      </c>
      <c r="S1667" s="4" t="str">
        <f t="shared" ref="S1667:S1730" si="160">LEFT(P1667,FIND("/",P1667)-1)</f>
        <v>film &amp; video</v>
      </c>
      <c r="T1667" s="4" t="str">
        <f t="shared" ref="T1667:T1730" si="161">RIGHT(P1667,LEN(P1667)-FIND("/",P1667))</f>
        <v>television</v>
      </c>
    </row>
    <row r="1668" spans="1:20" ht="42.75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7">
        <f t="shared" si="156"/>
        <v>41360.878159722219</v>
      </c>
      <c r="L1668" s="7">
        <f t="shared" si="157"/>
        <v>41330.91982638889</v>
      </c>
      <c r="M1668" s="4" t="b">
        <v>0</v>
      </c>
      <c r="N1668" s="4">
        <v>182</v>
      </c>
      <c r="O1668" s="4" t="b">
        <v>1</v>
      </c>
      <c r="P1668" s="4" t="s">
        <v>8265</v>
      </c>
      <c r="Q1668" s="9">
        <f t="shared" si="158"/>
        <v>1.6088</v>
      </c>
      <c r="R1668" s="10">
        <f t="shared" si="159"/>
        <v>22.098901098901099</v>
      </c>
      <c r="S1668" s="4" t="str">
        <f t="shared" si="160"/>
        <v>film &amp; video</v>
      </c>
      <c r="T1668" s="4" t="str">
        <f t="shared" si="161"/>
        <v>television</v>
      </c>
    </row>
    <row r="1669" spans="1:20" ht="42.75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7">
        <f t="shared" si="156"/>
        <v>41708.957638888889</v>
      </c>
      <c r="L1669" s="7">
        <f t="shared" si="157"/>
        <v>41681.737245370365</v>
      </c>
      <c r="M1669" s="4" t="b">
        <v>0</v>
      </c>
      <c r="N1669" s="4">
        <v>182</v>
      </c>
      <c r="O1669" s="4" t="b">
        <v>1</v>
      </c>
      <c r="P1669" s="4" t="s">
        <v>8265</v>
      </c>
      <c r="Q1669" s="9">
        <f t="shared" si="158"/>
        <v>1.2685294117647059</v>
      </c>
      <c r="R1669" s="10">
        <f t="shared" si="159"/>
        <v>23.697802197802197</v>
      </c>
      <c r="S1669" s="4" t="str">
        <f t="shared" si="160"/>
        <v>film &amp; video</v>
      </c>
      <c r="T1669" s="4" t="str">
        <f t="shared" si="161"/>
        <v>television</v>
      </c>
    </row>
    <row r="1670" spans="1:20" ht="42.75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7">
        <f t="shared" si="156"/>
        <v>40874.858090277776</v>
      </c>
      <c r="L1670" s="7">
        <f t="shared" si="157"/>
        <v>40844.816423611112</v>
      </c>
      <c r="M1670" s="4" t="b">
        <v>0</v>
      </c>
      <c r="N1670" s="4">
        <v>182</v>
      </c>
      <c r="O1670" s="4" t="b">
        <v>1</v>
      </c>
      <c r="P1670" s="4" t="s">
        <v>8265</v>
      </c>
      <c r="Q1670" s="9">
        <f t="shared" si="158"/>
        <v>1.026375</v>
      </c>
      <c r="R1670" s="10">
        <f t="shared" si="159"/>
        <v>45.115384615384613</v>
      </c>
      <c r="S1670" s="4" t="str">
        <f t="shared" si="160"/>
        <v>film &amp; video</v>
      </c>
      <c r="T1670" s="4" t="str">
        <f t="shared" si="161"/>
        <v>television</v>
      </c>
    </row>
    <row r="1671" spans="1:20" ht="42.75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7">
        <f t="shared" si="156"/>
        <v>42521.551805555551</v>
      </c>
      <c r="L1671" s="7">
        <f t="shared" si="157"/>
        <v>42461.551805555551</v>
      </c>
      <c r="M1671" s="4" t="b">
        <v>0</v>
      </c>
      <c r="N1671" s="4">
        <v>182</v>
      </c>
      <c r="O1671" s="4" t="b">
        <v>1</v>
      </c>
      <c r="P1671" s="4" t="s">
        <v>8265</v>
      </c>
      <c r="Q1671" s="9">
        <f t="shared" si="158"/>
        <v>1.3975</v>
      </c>
      <c r="R1671" s="10">
        <f t="shared" si="159"/>
        <v>15.357142857142858</v>
      </c>
      <c r="S1671" s="4" t="str">
        <f t="shared" si="160"/>
        <v>film &amp; video</v>
      </c>
      <c r="T1671" s="4" t="str">
        <f t="shared" si="161"/>
        <v>television</v>
      </c>
    </row>
    <row r="1672" spans="1:20" ht="57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7">
        <f t="shared" si="156"/>
        <v>40363.833333333328</v>
      </c>
      <c r="L1672" s="7">
        <f t="shared" si="157"/>
        <v>40313.597210648142</v>
      </c>
      <c r="M1672" s="4" t="b">
        <v>0</v>
      </c>
      <c r="N1672" s="4">
        <v>182</v>
      </c>
      <c r="O1672" s="4" t="b">
        <v>1</v>
      </c>
      <c r="P1672" s="4" t="s">
        <v>8265</v>
      </c>
      <c r="Q1672" s="9">
        <f t="shared" si="158"/>
        <v>1.026</v>
      </c>
      <c r="R1672" s="10">
        <f t="shared" si="159"/>
        <v>5.6373626373626378</v>
      </c>
      <c r="S1672" s="4" t="str">
        <f t="shared" si="160"/>
        <v>film &amp; video</v>
      </c>
      <c r="T1672" s="4" t="str">
        <f t="shared" si="161"/>
        <v>television</v>
      </c>
    </row>
    <row r="1673" spans="1:20" ht="28.5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7">
        <f t="shared" si="156"/>
        <v>42583.210810185185</v>
      </c>
      <c r="L1673" s="7">
        <f t="shared" si="157"/>
        <v>42553.210810185185</v>
      </c>
      <c r="M1673" s="4" t="b">
        <v>0</v>
      </c>
      <c r="N1673" s="4">
        <v>182</v>
      </c>
      <c r="O1673" s="4" t="b">
        <v>1</v>
      </c>
      <c r="P1673" s="4" t="s">
        <v>8265</v>
      </c>
      <c r="Q1673" s="9">
        <f t="shared" si="158"/>
        <v>1.0067349999999999</v>
      </c>
      <c r="R1673" s="10">
        <f t="shared" si="159"/>
        <v>11.063021978021979</v>
      </c>
      <c r="S1673" s="4" t="str">
        <f t="shared" si="160"/>
        <v>film &amp; video</v>
      </c>
      <c r="T1673" s="4" t="str">
        <f t="shared" si="161"/>
        <v>television</v>
      </c>
    </row>
    <row r="1674" spans="1:20" ht="28.5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7">
        <f t="shared" si="156"/>
        <v>41064.323263888888</v>
      </c>
      <c r="L1674" s="7">
        <f t="shared" si="157"/>
        <v>41034.323263888888</v>
      </c>
      <c r="M1674" s="4" t="b">
        <v>0</v>
      </c>
      <c r="N1674" s="4">
        <v>182</v>
      </c>
      <c r="O1674" s="4" t="b">
        <v>1</v>
      </c>
      <c r="P1674" s="4" t="s">
        <v>8265</v>
      </c>
      <c r="Q1674" s="9">
        <f t="shared" si="158"/>
        <v>1.1294117647058823</v>
      </c>
      <c r="R1674" s="10">
        <f t="shared" si="159"/>
        <v>10.549450549450549</v>
      </c>
      <c r="S1674" s="4" t="str">
        <f t="shared" si="160"/>
        <v>film &amp; video</v>
      </c>
      <c r="T1674" s="4" t="str">
        <f t="shared" si="161"/>
        <v>television</v>
      </c>
    </row>
    <row r="1675" spans="1:20" ht="42.75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7">
        <f t="shared" si="156"/>
        <v>42069.545046296298</v>
      </c>
      <c r="L1675" s="7">
        <f t="shared" si="157"/>
        <v>42039.545046296298</v>
      </c>
      <c r="M1675" s="4" t="b">
        <v>0</v>
      </c>
      <c r="N1675" s="4">
        <v>182</v>
      </c>
      <c r="O1675" s="4" t="b">
        <v>1</v>
      </c>
      <c r="P1675" s="4" t="s">
        <v>8265</v>
      </c>
      <c r="Q1675" s="9">
        <f t="shared" si="158"/>
        <v>1.2809523809523808</v>
      </c>
      <c r="R1675" s="10">
        <f t="shared" si="159"/>
        <v>14.780219780219781</v>
      </c>
      <c r="S1675" s="4" t="str">
        <f t="shared" si="160"/>
        <v>film &amp; video</v>
      </c>
      <c r="T1675" s="4" t="str">
        <f t="shared" si="161"/>
        <v>television</v>
      </c>
    </row>
    <row r="1676" spans="1:20" ht="42.75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7">
        <f t="shared" si="156"/>
        <v>42599.957638888889</v>
      </c>
      <c r="L1676" s="7">
        <f t="shared" si="157"/>
        <v>42569.272060185183</v>
      </c>
      <c r="M1676" s="4" t="b">
        <v>0</v>
      </c>
      <c r="N1676" s="4">
        <v>182</v>
      </c>
      <c r="O1676" s="4" t="b">
        <v>1</v>
      </c>
      <c r="P1676" s="4" t="s">
        <v>8265</v>
      </c>
      <c r="Q1676" s="9">
        <f t="shared" si="158"/>
        <v>2.0169999999999999</v>
      </c>
      <c r="R1676" s="10">
        <f t="shared" si="159"/>
        <v>55.412087912087912</v>
      </c>
      <c r="S1676" s="4" t="str">
        <f t="shared" si="160"/>
        <v>film &amp; video</v>
      </c>
      <c r="T1676" s="4" t="str">
        <f t="shared" si="161"/>
        <v>television</v>
      </c>
    </row>
    <row r="1677" spans="1:20" ht="28.5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7">
        <f t="shared" si="156"/>
        <v>40832.585416666661</v>
      </c>
      <c r="L1677" s="7">
        <f t="shared" si="157"/>
        <v>40802.399768518517</v>
      </c>
      <c r="M1677" s="4" t="b">
        <v>0</v>
      </c>
      <c r="N1677" s="4">
        <v>182</v>
      </c>
      <c r="O1677" s="4" t="b">
        <v>1</v>
      </c>
      <c r="P1677" s="4" t="s">
        <v>8265</v>
      </c>
      <c r="Q1677" s="9">
        <f t="shared" si="158"/>
        <v>1.37416</v>
      </c>
      <c r="R1677" s="10">
        <f t="shared" si="159"/>
        <v>7.5503296703296705</v>
      </c>
      <c r="S1677" s="4" t="str">
        <f t="shared" si="160"/>
        <v>film &amp; video</v>
      </c>
      <c r="T1677" s="4" t="str">
        <f t="shared" si="161"/>
        <v>television</v>
      </c>
    </row>
    <row r="1678" spans="1:20" ht="28.5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7">
        <f t="shared" si="156"/>
        <v>41019.832638888889</v>
      </c>
      <c r="L1678" s="7">
        <f t="shared" si="157"/>
        <v>40973.392905092587</v>
      </c>
      <c r="M1678" s="4" t="b">
        <v>0</v>
      </c>
      <c r="N1678" s="4">
        <v>182</v>
      </c>
      <c r="O1678" s="4" t="b">
        <v>1</v>
      </c>
      <c r="P1678" s="4" t="s">
        <v>8265</v>
      </c>
      <c r="Q1678" s="9">
        <f t="shared" si="158"/>
        <v>1.1533333333333333</v>
      </c>
      <c r="R1678" s="10">
        <f t="shared" si="159"/>
        <v>19.010989010989011</v>
      </c>
      <c r="S1678" s="4" t="str">
        <f t="shared" si="160"/>
        <v>film &amp; video</v>
      </c>
      <c r="T1678" s="4" t="str">
        <f t="shared" si="161"/>
        <v>television</v>
      </c>
    </row>
    <row r="1679" spans="1:20" ht="42.75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7">
        <f t="shared" si="156"/>
        <v>42475.915972222218</v>
      </c>
      <c r="L1679" s="7">
        <f t="shared" si="157"/>
        <v>42416.073796296296</v>
      </c>
      <c r="M1679" s="4" t="b">
        <v>0</v>
      </c>
      <c r="N1679" s="4">
        <v>182</v>
      </c>
      <c r="O1679" s="4" t="b">
        <v>1</v>
      </c>
      <c r="P1679" s="4" t="s">
        <v>8265</v>
      </c>
      <c r="Q1679" s="9">
        <f t="shared" si="158"/>
        <v>1.1166666666666667</v>
      </c>
      <c r="R1679" s="10">
        <f t="shared" si="159"/>
        <v>36.81318681318681</v>
      </c>
      <c r="S1679" s="4" t="str">
        <f t="shared" si="160"/>
        <v>film &amp; video</v>
      </c>
      <c r="T1679" s="4" t="str">
        <f t="shared" si="161"/>
        <v>television</v>
      </c>
    </row>
    <row r="1680" spans="1:20" ht="42.75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7">
        <f t="shared" si="156"/>
        <v>41676.521655092591</v>
      </c>
      <c r="L1680" s="7">
        <f t="shared" si="157"/>
        <v>41662.521655092591</v>
      </c>
      <c r="M1680" s="4" t="b">
        <v>0</v>
      </c>
      <c r="N1680" s="4">
        <v>182</v>
      </c>
      <c r="O1680" s="4" t="b">
        <v>1</v>
      </c>
      <c r="P1680" s="4" t="s">
        <v>8265</v>
      </c>
      <c r="Q1680" s="9">
        <f t="shared" si="158"/>
        <v>1.1839999999999999</v>
      </c>
      <c r="R1680" s="10">
        <f t="shared" si="159"/>
        <v>9.7582417582417591</v>
      </c>
      <c r="S1680" s="4" t="str">
        <f t="shared" si="160"/>
        <v>film &amp; video</v>
      </c>
      <c r="T1680" s="4" t="str">
        <f t="shared" si="161"/>
        <v>television</v>
      </c>
    </row>
    <row r="1681" spans="1:20" ht="57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7">
        <f t="shared" si="156"/>
        <v>40745.735474537032</v>
      </c>
      <c r="L1681" s="7">
        <f t="shared" si="157"/>
        <v>40722.735474537032</v>
      </c>
      <c r="M1681" s="4" t="b">
        <v>0</v>
      </c>
      <c r="N1681" s="4">
        <v>182</v>
      </c>
      <c r="O1681" s="4" t="b">
        <v>1</v>
      </c>
      <c r="P1681" s="4" t="s">
        <v>8265</v>
      </c>
      <c r="Q1681" s="9">
        <f t="shared" si="158"/>
        <v>1.75</v>
      </c>
      <c r="R1681" s="10">
        <f t="shared" si="159"/>
        <v>19.23076923076923</v>
      </c>
      <c r="S1681" s="4" t="str">
        <f t="shared" si="160"/>
        <v>film &amp; video</v>
      </c>
      <c r="T1681" s="4" t="str">
        <f t="shared" si="161"/>
        <v>television</v>
      </c>
    </row>
    <row r="1682" spans="1:20" ht="28.5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7">
        <f t="shared" si="156"/>
        <v>41832.424386574072</v>
      </c>
      <c r="L1682" s="7">
        <f t="shared" si="157"/>
        <v>41802.424386574072</v>
      </c>
      <c r="M1682" s="4" t="b">
        <v>0</v>
      </c>
      <c r="N1682" s="4">
        <v>182</v>
      </c>
      <c r="O1682" s="4" t="b">
        <v>1</v>
      </c>
      <c r="P1682" s="4" t="s">
        <v>8265</v>
      </c>
      <c r="Q1682" s="9">
        <f t="shared" si="158"/>
        <v>1.175</v>
      </c>
      <c r="R1682" s="10">
        <f t="shared" si="159"/>
        <v>6.4560439560439562</v>
      </c>
      <c r="S1682" s="4" t="str">
        <f t="shared" si="160"/>
        <v>film &amp; video</v>
      </c>
      <c r="T1682" s="4" t="str">
        <f t="shared" si="161"/>
        <v>television</v>
      </c>
    </row>
    <row r="1683" spans="1:20" ht="42.75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7">
        <f t="shared" si="156"/>
        <v>42822.749999999993</v>
      </c>
      <c r="L1683" s="7">
        <f t="shared" si="157"/>
        <v>42773.78800925926</v>
      </c>
      <c r="M1683" s="4" t="b">
        <v>0</v>
      </c>
      <c r="N1683" s="4">
        <v>182</v>
      </c>
      <c r="O1683" s="4" t="b">
        <v>1</v>
      </c>
      <c r="P1683" s="4" t="s">
        <v>8265</v>
      </c>
      <c r="Q1683" s="9">
        <f t="shared" si="158"/>
        <v>1.0142212307692309</v>
      </c>
      <c r="R1683" s="10">
        <f t="shared" si="159"/>
        <v>362.22186813186818</v>
      </c>
      <c r="S1683" s="4" t="str">
        <f t="shared" si="160"/>
        <v>film &amp; video</v>
      </c>
      <c r="T1683" s="4" t="str">
        <f t="shared" si="161"/>
        <v>television</v>
      </c>
    </row>
    <row r="1684" spans="1:20" ht="28.5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7">
        <f t="shared" si="156"/>
        <v>42838.838657407403</v>
      </c>
      <c r="L1684" s="7">
        <f t="shared" si="157"/>
        <v>42778.880324074074</v>
      </c>
      <c r="M1684" s="4" t="b">
        <v>0</v>
      </c>
      <c r="N1684" s="4">
        <v>182</v>
      </c>
      <c r="O1684" s="4" t="b">
        <v>1</v>
      </c>
      <c r="P1684" s="4" t="s">
        <v>8265</v>
      </c>
      <c r="Q1684" s="9">
        <f t="shared" si="158"/>
        <v>0</v>
      </c>
      <c r="R1684" s="10">
        <f t="shared" si="159"/>
        <v>0</v>
      </c>
      <c r="S1684" s="4" t="str">
        <f t="shared" si="160"/>
        <v>film &amp; video</v>
      </c>
      <c r="T1684" s="4" t="str">
        <f t="shared" si="161"/>
        <v>television</v>
      </c>
    </row>
    <row r="1685" spans="1:20" ht="42.75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7">
        <f t="shared" si="156"/>
        <v>42832.44835648148</v>
      </c>
      <c r="L1685" s="7">
        <f t="shared" si="157"/>
        <v>42808.44835648148</v>
      </c>
      <c r="M1685" s="4" t="b">
        <v>0</v>
      </c>
      <c r="N1685" s="4">
        <v>182</v>
      </c>
      <c r="O1685" s="4" t="b">
        <v>1</v>
      </c>
      <c r="P1685" s="4" t="s">
        <v>8265</v>
      </c>
      <c r="Q1685" s="9">
        <f t="shared" si="158"/>
        <v>0.21714285714285714</v>
      </c>
      <c r="R1685" s="10">
        <f t="shared" si="159"/>
        <v>4.1758241758241761</v>
      </c>
      <c r="S1685" s="4" t="str">
        <f t="shared" si="160"/>
        <v>film &amp; video</v>
      </c>
      <c r="T1685" s="4" t="str">
        <f t="shared" si="161"/>
        <v>television</v>
      </c>
    </row>
    <row r="1686" spans="1:20" ht="28.5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7">
        <f t="shared" si="156"/>
        <v>42811.440289351849</v>
      </c>
      <c r="L1686" s="7">
        <f t="shared" si="157"/>
        <v>42783.481956018521</v>
      </c>
      <c r="M1686" s="4" t="b">
        <v>0</v>
      </c>
      <c r="N1686" s="4">
        <v>182</v>
      </c>
      <c r="O1686" s="4" t="b">
        <v>1</v>
      </c>
      <c r="P1686" s="4" t="s">
        <v>8265</v>
      </c>
      <c r="Q1686" s="9">
        <f t="shared" si="158"/>
        <v>1.0912500000000001</v>
      </c>
      <c r="R1686" s="10">
        <f t="shared" si="159"/>
        <v>47.967032967032964</v>
      </c>
      <c r="S1686" s="4" t="str">
        <f t="shared" si="160"/>
        <v>film &amp; video</v>
      </c>
      <c r="T1686" s="4" t="str">
        <f t="shared" si="161"/>
        <v>television</v>
      </c>
    </row>
    <row r="1687" spans="1:20" ht="42.75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7">
        <f t="shared" si="156"/>
        <v>42817.8752662037</v>
      </c>
      <c r="L1687" s="7">
        <f t="shared" si="157"/>
        <v>42787.916932870365</v>
      </c>
      <c r="M1687" s="4" t="b">
        <v>0</v>
      </c>
      <c r="N1687" s="4">
        <v>182</v>
      </c>
      <c r="O1687" s="4" t="b">
        <v>1</v>
      </c>
      <c r="P1687" s="4" t="s">
        <v>8265</v>
      </c>
      <c r="Q1687" s="9">
        <f t="shared" si="158"/>
        <v>1.0285714285714285</v>
      </c>
      <c r="R1687" s="10">
        <f t="shared" si="159"/>
        <v>1.9780219780219781</v>
      </c>
      <c r="S1687" s="4" t="str">
        <f t="shared" si="160"/>
        <v>film &amp; video</v>
      </c>
      <c r="T1687" s="4" t="str">
        <f t="shared" si="161"/>
        <v>television</v>
      </c>
    </row>
    <row r="1688" spans="1:20" ht="42.75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7">
        <f t="shared" si="156"/>
        <v>42852.468969907401</v>
      </c>
      <c r="L1688" s="7">
        <f t="shared" si="157"/>
        <v>42792.510636574072</v>
      </c>
      <c r="M1688" s="4" t="b">
        <v>0</v>
      </c>
      <c r="N1688" s="4">
        <v>182</v>
      </c>
      <c r="O1688" s="4" t="b">
        <v>1</v>
      </c>
      <c r="P1688" s="4" t="s">
        <v>8265</v>
      </c>
      <c r="Q1688" s="9">
        <f t="shared" si="158"/>
        <v>3.5999999999999999E-3</v>
      </c>
      <c r="R1688" s="10">
        <f t="shared" si="159"/>
        <v>9.8901098901098897E-2</v>
      </c>
      <c r="S1688" s="4" t="str">
        <f t="shared" si="160"/>
        <v>film &amp; video</v>
      </c>
      <c r="T1688" s="4" t="str">
        <f t="shared" si="161"/>
        <v>television</v>
      </c>
    </row>
    <row r="1689" spans="1:20" ht="42.75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7">
        <f t="shared" si="156"/>
        <v>42835.510416666664</v>
      </c>
      <c r="L1689" s="7">
        <f t="shared" si="157"/>
        <v>42801.713483796295</v>
      </c>
      <c r="M1689" s="4" t="b">
        <v>0</v>
      </c>
      <c r="N1689" s="4">
        <v>182</v>
      </c>
      <c r="O1689" s="4" t="b">
        <v>1</v>
      </c>
      <c r="P1689" s="4" t="s">
        <v>8265</v>
      </c>
      <c r="Q1689" s="9">
        <f t="shared" si="158"/>
        <v>0.3125</v>
      </c>
      <c r="R1689" s="10">
        <f t="shared" si="159"/>
        <v>17.170329670329672</v>
      </c>
      <c r="S1689" s="4" t="str">
        <f t="shared" si="160"/>
        <v>film &amp; video</v>
      </c>
      <c r="T1689" s="4" t="str">
        <f t="shared" si="161"/>
        <v>television</v>
      </c>
    </row>
    <row r="1690" spans="1:20" ht="57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7">
        <f t="shared" si="156"/>
        <v>42834.15965277778</v>
      </c>
      <c r="L1690" s="7">
        <f t="shared" si="157"/>
        <v>42804.201319444437</v>
      </c>
      <c r="M1690" s="4" t="b">
        <v>0</v>
      </c>
      <c r="N1690" s="4">
        <v>182</v>
      </c>
      <c r="O1690" s="4" t="b">
        <v>1</v>
      </c>
      <c r="P1690" s="4" t="s">
        <v>8265</v>
      </c>
      <c r="Q1690" s="9">
        <f t="shared" si="158"/>
        <v>0.443</v>
      </c>
      <c r="R1690" s="10">
        <f t="shared" si="159"/>
        <v>9.7362637362637354</v>
      </c>
      <c r="S1690" s="4" t="str">
        <f t="shared" si="160"/>
        <v>film &amp; video</v>
      </c>
      <c r="T1690" s="4" t="str">
        <f t="shared" si="161"/>
        <v>television</v>
      </c>
    </row>
    <row r="1691" spans="1:20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7">
        <f t="shared" si="156"/>
        <v>42810.567476851851</v>
      </c>
      <c r="L1691" s="7">
        <f t="shared" si="157"/>
        <v>42780.609143518515</v>
      </c>
      <c r="M1691" s="4" t="b">
        <v>0</v>
      </c>
      <c r="N1691" s="4">
        <v>182</v>
      </c>
      <c r="O1691" s="4" t="b">
        <v>1</v>
      </c>
      <c r="P1691" s="4" t="s">
        <v>8265</v>
      </c>
      <c r="Q1691" s="9">
        <f t="shared" si="158"/>
        <v>1</v>
      </c>
      <c r="R1691" s="10">
        <f t="shared" si="159"/>
        <v>13.186813186813186</v>
      </c>
      <c r="S1691" s="4" t="str">
        <f t="shared" si="160"/>
        <v>film &amp; video</v>
      </c>
      <c r="T1691" s="4" t="str">
        <f t="shared" si="161"/>
        <v>television</v>
      </c>
    </row>
    <row r="1692" spans="1:20" ht="42.75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7">
        <f t="shared" si="156"/>
        <v>42831.056041666663</v>
      </c>
      <c r="L1692" s="7">
        <f t="shared" si="157"/>
        <v>42801.097708333335</v>
      </c>
      <c r="M1692" s="4" t="b">
        <v>0</v>
      </c>
      <c r="N1692" s="4">
        <v>182</v>
      </c>
      <c r="O1692" s="4" t="b">
        <v>1</v>
      </c>
      <c r="P1692" s="4" t="s">
        <v>8265</v>
      </c>
      <c r="Q1692" s="9">
        <f t="shared" si="158"/>
        <v>0.254</v>
      </c>
      <c r="R1692" s="10">
        <f t="shared" si="159"/>
        <v>3.4890109890109891</v>
      </c>
      <c r="S1692" s="4" t="str">
        <f t="shared" si="160"/>
        <v>film &amp; video</v>
      </c>
      <c r="T1692" s="4" t="str">
        <f t="shared" si="161"/>
        <v>television</v>
      </c>
    </row>
    <row r="1693" spans="1:20" ht="42.75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7">
        <f t="shared" si="156"/>
        <v>42827.708333333336</v>
      </c>
      <c r="L1693" s="7">
        <f t="shared" si="157"/>
        <v>42795.368148148147</v>
      </c>
      <c r="M1693" s="4" t="b">
        <v>0</v>
      </c>
      <c r="N1693" s="4">
        <v>182</v>
      </c>
      <c r="O1693" s="4" t="b">
        <v>1</v>
      </c>
      <c r="P1693" s="4" t="s">
        <v>8265</v>
      </c>
      <c r="Q1693" s="9">
        <f t="shared" si="158"/>
        <v>0.33473333333333333</v>
      </c>
      <c r="R1693" s="10">
        <f t="shared" si="159"/>
        <v>55.175824175824175</v>
      </c>
      <c r="S1693" s="4" t="str">
        <f t="shared" si="160"/>
        <v>film &amp; video</v>
      </c>
      <c r="T1693" s="4" t="str">
        <f t="shared" si="161"/>
        <v>television</v>
      </c>
    </row>
    <row r="1694" spans="1:20" ht="42.75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7">
        <f t="shared" si="156"/>
        <v>42820.665972222218</v>
      </c>
      <c r="L1694" s="7">
        <f t="shared" si="157"/>
        <v>42787.81790509259</v>
      </c>
      <c r="M1694" s="4" t="b">
        <v>0</v>
      </c>
      <c r="N1694" s="4">
        <v>182</v>
      </c>
      <c r="O1694" s="4" t="b">
        <v>1</v>
      </c>
      <c r="P1694" s="4" t="s">
        <v>8265</v>
      </c>
      <c r="Q1694" s="9">
        <f t="shared" si="158"/>
        <v>0.47799999999999998</v>
      </c>
      <c r="R1694" s="10">
        <f t="shared" si="159"/>
        <v>13.131868131868131</v>
      </c>
      <c r="S1694" s="4" t="str">
        <f t="shared" si="160"/>
        <v>film &amp; video</v>
      </c>
      <c r="T1694" s="4" t="str">
        <f t="shared" si="161"/>
        <v>television</v>
      </c>
    </row>
    <row r="1695" spans="1:20" ht="42.75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7">
        <f t="shared" si="156"/>
        <v>42834.499999999993</v>
      </c>
      <c r="L1695" s="7">
        <f t="shared" si="157"/>
        <v>42803.586944444447</v>
      </c>
      <c r="M1695" s="4" t="b">
        <v>0</v>
      </c>
      <c r="N1695" s="4">
        <v>182</v>
      </c>
      <c r="O1695" s="4" t="b">
        <v>1</v>
      </c>
      <c r="P1695" s="4" t="s">
        <v>8265</v>
      </c>
      <c r="Q1695" s="9">
        <f t="shared" si="158"/>
        <v>9.3333333333333338E-2</v>
      </c>
      <c r="R1695" s="10">
        <f t="shared" si="159"/>
        <v>1.5384615384615385</v>
      </c>
      <c r="S1695" s="4" t="str">
        <f t="shared" si="160"/>
        <v>film &amp; video</v>
      </c>
      <c r="T1695" s="4" t="str">
        <f t="shared" si="161"/>
        <v>television</v>
      </c>
    </row>
    <row r="1696" spans="1:20" ht="42.75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7">
        <f t="shared" si="156"/>
        <v>42820.85833333333</v>
      </c>
      <c r="L1696" s="7">
        <f t="shared" si="157"/>
        <v>42791.336504629631</v>
      </c>
      <c r="M1696" s="4" t="b">
        <v>0</v>
      </c>
      <c r="N1696" s="4">
        <v>182</v>
      </c>
      <c r="O1696" s="4" t="b">
        <v>1</v>
      </c>
      <c r="P1696" s="4" t="s">
        <v>8265</v>
      </c>
      <c r="Q1696" s="9">
        <f t="shared" si="158"/>
        <v>5.0000000000000001E-4</v>
      </c>
      <c r="R1696" s="10">
        <f t="shared" si="159"/>
        <v>2.7472527472527472E-2</v>
      </c>
      <c r="S1696" s="4" t="str">
        <f t="shared" si="160"/>
        <v>film &amp; video</v>
      </c>
      <c r="T1696" s="4" t="str">
        <f t="shared" si="161"/>
        <v>television</v>
      </c>
    </row>
    <row r="1697" spans="1:20" ht="57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7">
        <f t="shared" si="156"/>
        <v>42834.708333333336</v>
      </c>
      <c r="L1697" s="7">
        <f t="shared" si="157"/>
        <v>42800.698078703703</v>
      </c>
      <c r="M1697" s="4" t="b">
        <v>0</v>
      </c>
      <c r="N1697" s="4">
        <v>182</v>
      </c>
      <c r="O1697" s="4" t="b">
        <v>1</v>
      </c>
      <c r="P1697" s="4" t="s">
        <v>8265</v>
      </c>
      <c r="Q1697" s="9">
        <f t="shared" si="158"/>
        <v>0.11708333333333333</v>
      </c>
      <c r="R1697" s="10">
        <f t="shared" si="159"/>
        <v>7.7197802197802199</v>
      </c>
      <c r="S1697" s="4" t="str">
        <f t="shared" si="160"/>
        <v>film &amp; video</v>
      </c>
      <c r="T1697" s="4" t="str">
        <f t="shared" si="161"/>
        <v>television</v>
      </c>
    </row>
    <row r="1698" spans="1:20" ht="42.75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7">
        <f t="shared" si="156"/>
        <v>42825.694571759253</v>
      </c>
      <c r="L1698" s="7">
        <f t="shared" si="157"/>
        <v>42795.736238425925</v>
      </c>
      <c r="M1698" s="4" t="b">
        <v>0</v>
      </c>
      <c r="N1698" s="4">
        <v>182</v>
      </c>
      <c r="O1698" s="4" t="b">
        <v>1</v>
      </c>
      <c r="P1698" s="4" t="s">
        <v>8265</v>
      </c>
      <c r="Q1698" s="9">
        <f t="shared" si="158"/>
        <v>0</v>
      </c>
      <c r="R1698" s="10">
        <f t="shared" si="159"/>
        <v>0</v>
      </c>
      <c r="S1698" s="4" t="str">
        <f t="shared" si="160"/>
        <v>film &amp; video</v>
      </c>
      <c r="T1698" s="4" t="str">
        <f t="shared" si="161"/>
        <v>television</v>
      </c>
    </row>
    <row r="1699" spans="1:20" ht="42.75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7">
        <f t="shared" si="156"/>
        <v>42834.657962962963</v>
      </c>
      <c r="L1699" s="7">
        <f t="shared" si="157"/>
        <v>42804.699629629627</v>
      </c>
      <c r="M1699" s="4" t="b">
        <v>0</v>
      </c>
      <c r="N1699" s="4">
        <v>182</v>
      </c>
      <c r="O1699" s="4" t="b">
        <v>1</v>
      </c>
      <c r="P1699" s="4" t="s">
        <v>8265</v>
      </c>
      <c r="Q1699" s="9">
        <f t="shared" si="158"/>
        <v>0.20208000000000001</v>
      </c>
      <c r="R1699" s="10">
        <f t="shared" si="159"/>
        <v>13.87912087912088</v>
      </c>
      <c r="S1699" s="4" t="str">
        <f t="shared" si="160"/>
        <v>film &amp; video</v>
      </c>
      <c r="T1699" s="4" t="str">
        <f t="shared" si="161"/>
        <v>television</v>
      </c>
    </row>
    <row r="1700" spans="1:20" ht="71.25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7">
        <f t="shared" si="156"/>
        <v>42819.814583333333</v>
      </c>
      <c r="L1700" s="7">
        <f t="shared" si="157"/>
        <v>42795.874537037038</v>
      </c>
      <c r="M1700" s="4" t="b">
        <v>0</v>
      </c>
      <c r="N1700" s="4">
        <v>182</v>
      </c>
      <c r="O1700" s="4" t="b">
        <v>1</v>
      </c>
      <c r="P1700" s="4" t="s">
        <v>8265</v>
      </c>
      <c r="Q1700" s="9">
        <f t="shared" si="158"/>
        <v>0</v>
      </c>
      <c r="R1700" s="10">
        <f t="shared" si="159"/>
        <v>0</v>
      </c>
      <c r="S1700" s="4" t="str">
        <f t="shared" si="160"/>
        <v>film &amp; video</v>
      </c>
      <c r="T1700" s="4" t="str">
        <f t="shared" si="161"/>
        <v>television</v>
      </c>
    </row>
    <row r="1701" spans="1:20" ht="42.75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7">
        <f t="shared" si="156"/>
        <v>42836.530613425923</v>
      </c>
      <c r="L1701" s="7">
        <f t="shared" si="157"/>
        <v>42806.530613425923</v>
      </c>
      <c r="M1701" s="4" t="b">
        <v>0</v>
      </c>
      <c r="N1701" s="4">
        <v>182</v>
      </c>
      <c r="O1701" s="4" t="b">
        <v>1</v>
      </c>
      <c r="P1701" s="4" t="s">
        <v>8265</v>
      </c>
      <c r="Q1701" s="9">
        <f t="shared" si="158"/>
        <v>4.2311459353574929E-2</v>
      </c>
      <c r="R1701" s="10">
        <f t="shared" si="159"/>
        <v>1.1868131868131868</v>
      </c>
      <c r="S1701" s="4" t="str">
        <f t="shared" si="160"/>
        <v>film &amp; video</v>
      </c>
      <c r="T1701" s="4" t="str">
        <f t="shared" si="161"/>
        <v>television</v>
      </c>
    </row>
    <row r="1702" spans="1:20" ht="42.75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7">
        <f t="shared" si="156"/>
        <v>42825.833333333336</v>
      </c>
      <c r="L1702" s="7">
        <f t="shared" si="157"/>
        <v>42795.738310185181</v>
      </c>
      <c r="M1702" s="4" t="b">
        <v>0</v>
      </c>
      <c r="N1702" s="4">
        <v>182</v>
      </c>
      <c r="O1702" s="4" t="b">
        <v>1</v>
      </c>
      <c r="P1702" s="4" t="s">
        <v>8265</v>
      </c>
      <c r="Q1702" s="9">
        <f t="shared" si="158"/>
        <v>0.2606</v>
      </c>
      <c r="R1702" s="10">
        <f t="shared" si="159"/>
        <v>28.637362637362639</v>
      </c>
      <c r="S1702" s="4" t="str">
        <f t="shared" si="160"/>
        <v>film &amp; video</v>
      </c>
      <c r="T1702" s="4" t="str">
        <f t="shared" si="161"/>
        <v>television</v>
      </c>
    </row>
    <row r="1703" spans="1:20" ht="42.75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7">
        <f t="shared" si="156"/>
        <v>42019.331076388888</v>
      </c>
      <c r="L1703" s="7">
        <f t="shared" si="157"/>
        <v>41989.331076388888</v>
      </c>
      <c r="M1703" s="4" t="b">
        <v>0</v>
      </c>
      <c r="N1703" s="4">
        <v>182</v>
      </c>
      <c r="O1703" s="4" t="b">
        <v>1</v>
      </c>
      <c r="P1703" s="4" t="s">
        <v>8265</v>
      </c>
      <c r="Q1703" s="9">
        <f t="shared" si="158"/>
        <v>1.9801980198019802E-3</v>
      </c>
      <c r="R1703" s="10">
        <f t="shared" si="159"/>
        <v>5.4945054945054944E-2</v>
      </c>
      <c r="S1703" s="4" t="str">
        <f t="shared" si="160"/>
        <v>film &amp; video</v>
      </c>
      <c r="T1703" s="4" t="str">
        <f t="shared" si="161"/>
        <v>television</v>
      </c>
    </row>
    <row r="1704" spans="1:20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7">
        <f t="shared" si="156"/>
        <v>42093.494791666664</v>
      </c>
      <c r="L1704" s="7">
        <f t="shared" si="157"/>
        <v>42063.536458333336</v>
      </c>
      <c r="M1704" s="4" t="b">
        <v>0</v>
      </c>
      <c r="N1704" s="4">
        <v>182</v>
      </c>
      <c r="O1704" s="4" t="b">
        <v>1</v>
      </c>
      <c r="P1704" s="4" t="s">
        <v>8265</v>
      </c>
      <c r="Q1704" s="9">
        <f t="shared" si="158"/>
        <v>6.0606060606060605E-5</v>
      </c>
      <c r="R1704" s="10">
        <f t="shared" si="159"/>
        <v>5.4945054945054949E-3</v>
      </c>
      <c r="S1704" s="4" t="str">
        <f t="shared" si="160"/>
        <v>film &amp; video</v>
      </c>
      <c r="T1704" s="4" t="str">
        <f t="shared" si="161"/>
        <v>television</v>
      </c>
    </row>
    <row r="1705" spans="1:20" ht="42.75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7">
        <f t="shared" si="156"/>
        <v>42246.948344907403</v>
      </c>
      <c r="L1705" s="7">
        <f t="shared" si="157"/>
        <v>42186.948344907403</v>
      </c>
      <c r="M1705" s="4" t="b">
        <v>0</v>
      </c>
      <c r="N1705" s="4">
        <v>182</v>
      </c>
      <c r="O1705" s="4" t="b">
        <v>1</v>
      </c>
      <c r="P1705" s="4" t="s">
        <v>8265</v>
      </c>
      <c r="Q1705" s="9">
        <f t="shared" si="158"/>
        <v>1.0200000000000001E-2</v>
      </c>
      <c r="R1705" s="10">
        <f t="shared" si="159"/>
        <v>0.28021978021978022</v>
      </c>
      <c r="S1705" s="4" t="str">
        <f t="shared" si="160"/>
        <v>film &amp; video</v>
      </c>
      <c r="T1705" s="4" t="str">
        <f t="shared" si="161"/>
        <v>television</v>
      </c>
    </row>
    <row r="1706" spans="1:20" ht="28.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7">
        <f t="shared" si="156"/>
        <v>42050.806400462963</v>
      </c>
      <c r="L1706" s="7">
        <f t="shared" si="157"/>
        <v>42020.806400462963</v>
      </c>
      <c r="M1706" s="4" t="b">
        <v>0</v>
      </c>
      <c r="N1706" s="4">
        <v>182</v>
      </c>
      <c r="O1706" s="4" t="b">
        <v>1</v>
      </c>
      <c r="P1706" s="4" t="s">
        <v>8265</v>
      </c>
      <c r="Q1706" s="9">
        <f t="shared" si="158"/>
        <v>0.65100000000000002</v>
      </c>
      <c r="R1706" s="10">
        <f t="shared" si="159"/>
        <v>7.1538461538461542</v>
      </c>
      <c r="S1706" s="4" t="str">
        <f t="shared" si="160"/>
        <v>film &amp; video</v>
      </c>
      <c r="T1706" s="4" t="str">
        <f t="shared" si="161"/>
        <v>television</v>
      </c>
    </row>
    <row r="1707" spans="1:20" ht="42.75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7">
        <f t="shared" si="156"/>
        <v>42256.333333333336</v>
      </c>
      <c r="L1707" s="7">
        <f t="shared" si="157"/>
        <v>42244.683402777773</v>
      </c>
      <c r="M1707" s="4" t="b">
        <v>0</v>
      </c>
      <c r="N1707" s="4">
        <v>182</v>
      </c>
      <c r="O1707" s="4" t="b">
        <v>1</v>
      </c>
      <c r="P1707" s="4" t="s">
        <v>8265</v>
      </c>
      <c r="Q1707" s="9">
        <f t="shared" si="158"/>
        <v>0</v>
      </c>
      <c r="R1707" s="10">
        <f t="shared" si="159"/>
        <v>0</v>
      </c>
      <c r="S1707" s="4" t="str">
        <f t="shared" si="160"/>
        <v>film &amp; video</v>
      </c>
      <c r="T1707" s="4" t="str">
        <f t="shared" si="161"/>
        <v>television</v>
      </c>
    </row>
    <row r="1708" spans="1:20" ht="42.75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7">
        <f t="shared" si="156"/>
        <v>42238.973055555551</v>
      </c>
      <c r="L1708" s="7">
        <f t="shared" si="157"/>
        <v>42178.973055555551</v>
      </c>
      <c r="M1708" s="4" t="b">
        <v>0</v>
      </c>
      <c r="N1708" s="4">
        <v>182</v>
      </c>
      <c r="O1708" s="4" t="b">
        <v>1</v>
      </c>
      <c r="P1708" s="4" t="s">
        <v>8265</v>
      </c>
      <c r="Q1708" s="9">
        <f t="shared" si="158"/>
        <v>0</v>
      </c>
      <c r="R1708" s="10">
        <f t="shared" si="159"/>
        <v>0</v>
      </c>
      <c r="S1708" s="4" t="str">
        <f t="shared" si="160"/>
        <v>film &amp; video</v>
      </c>
      <c r="T1708" s="4" t="str">
        <f t="shared" si="161"/>
        <v>television</v>
      </c>
    </row>
    <row r="1709" spans="1:20" ht="42.75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7">
        <f t="shared" si="156"/>
        <v>42457.346006944441</v>
      </c>
      <c r="L1709" s="7">
        <f t="shared" si="157"/>
        <v>42427.387673611105</v>
      </c>
      <c r="M1709" s="4" t="b">
        <v>0</v>
      </c>
      <c r="N1709" s="4">
        <v>182</v>
      </c>
      <c r="O1709" s="4" t="b">
        <v>1</v>
      </c>
      <c r="P1709" s="4" t="s">
        <v>8265</v>
      </c>
      <c r="Q1709" s="9">
        <f t="shared" si="158"/>
        <v>9.74E-2</v>
      </c>
      <c r="R1709" s="10">
        <f t="shared" si="159"/>
        <v>2.6758241758241756</v>
      </c>
      <c r="S1709" s="4" t="str">
        <f t="shared" si="160"/>
        <v>film &amp; video</v>
      </c>
      <c r="T1709" s="4" t="str">
        <f t="shared" si="161"/>
        <v>television</v>
      </c>
    </row>
    <row r="1710" spans="1:20" ht="42.75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7">
        <f t="shared" si="156"/>
        <v>42491.533634259256</v>
      </c>
      <c r="L1710" s="7">
        <f t="shared" si="157"/>
        <v>42451.533634259256</v>
      </c>
      <c r="M1710" s="4" t="b">
        <v>0</v>
      </c>
      <c r="N1710" s="4">
        <v>182</v>
      </c>
      <c r="O1710" s="4" t="b">
        <v>1</v>
      </c>
      <c r="P1710" s="4" t="s">
        <v>8265</v>
      </c>
      <c r="Q1710" s="9">
        <f t="shared" si="158"/>
        <v>0</v>
      </c>
      <c r="R1710" s="10">
        <f t="shared" si="159"/>
        <v>0</v>
      </c>
      <c r="S1710" s="4" t="str">
        <f t="shared" si="160"/>
        <v>film &amp; video</v>
      </c>
      <c r="T1710" s="4" t="str">
        <f t="shared" si="161"/>
        <v>television</v>
      </c>
    </row>
    <row r="1711" spans="1:20" ht="42.75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7">
        <f t="shared" si="156"/>
        <v>41882.485416666663</v>
      </c>
      <c r="L1711" s="7">
        <f t="shared" si="157"/>
        <v>41841.230486111112</v>
      </c>
      <c r="M1711" s="4" t="b">
        <v>0</v>
      </c>
      <c r="N1711" s="4">
        <v>182</v>
      </c>
      <c r="O1711" s="4" t="b">
        <v>1</v>
      </c>
      <c r="P1711" s="4" t="s">
        <v>8265</v>
      </c>
      <c r="Q1711" s="9">
        <f t="shared" si="158"/>
        <v>4.8571428571428571E-2</v>
      </c>
      <c r="R1711" s="10">
        <f t="shared" si="159"/>
        <v>0.46703296703296704</v>
      </c>
      <c r="S1711" s="4" t="str">
        <f t="shared" si="160"/>
        <v>film &amp; video</v>
      </c>
      <c r="T1711" s="4" t="str">
        <f t="shared" si="161"/>
        <v>television</v>
      </c>
    </row>
    <row r="1712" spans="1:20" ht="28.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7">
        <f t="shared" si="156"/>
        <v>42387.208333333336</v>
      </c>
      <c r="L1712" s="7">
        <f t="shared" si="157"/>
        <v>42341.257962962962</v>
      </c>
      <c r="M1712" s="4" t="b">
        <v>0</v>
      </c>
      <c r="N1712" s="4">
        <v>182</v>
      </c>
      <c r="O1712" s="4" t="b">
        <v>1</v>
      </c>
      <c r="P1712" s="4" t="s">
        <v>8265</v>
      </c>
      <c r="Q1712" s="9">
        <f t="shared" si="158"/>
        <v>6.7999999999999996E-3</v>
      </c>
      <c r="R1712" s="10">
        <f t="shared" si="159"/>
        <v>0.18681318681318682</v>
      </c>
      <c r="S1712" s="4" t="str">
        <f t="shared" si="160"/>
        <v>film &amp; video</v>
      </c>
      <c r="T1712" s="4" t="str">
        <f t="shared" si="161"/>
        <v>television</v>
      </c>
    </row>
    <row r="1713" spans="1:20" ht="42.75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7">
        <f t="shared" si="156"/>
        <v>41883.312893518516</v>
      </c>
      <c r="L1713" s="7">
        <f t="shared" si="157"/>
        <v>41852.312893518516</v>
      </c>
      <c r="M1713" s="4" t="b">
        <v>0</v>
      </c>
      <c r="N1713" s="4">
        <v>182</v>
      </c>
      <c r="O1713" s="4" t="b">
        <v>1</v>
      </c>
      <c r="P1713" s="4" t="s">
        <v>8265</v>
      </c>
      <c r="Q1713" s="9">
        <f t="shared" si="158"/>
        <v>0.105</v>
      </c>
      <c r="R1713" s="10">
        <f t="shared" si="159"/>
        <v>5.7692307692307692</v>
      </c>
      <c r="S1713" s="4" t="str">
        <f t="shared" si="160"/>
        <v>film &amp; video</v>
      </c>
      <c r="T1713" s="4" t="str">
        <f t="shared" si="161"/>
        <v>television</v>
      </c>
    </row>
    <row r="1714" spans="1:20" ht="42.75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7">
        <f t="shared" si="156"/>
        <v>42185.580474537033</v>
      </c>
      <c r="L1714" s="7">
        <f t="shared" si="157"/>
        <v>42125.580474537033</v>
      </c>
      <c r="M1714" s="4" t="b">
        <v>0</v>
      </c>
      <c r="N1714" s="4">
        <v>182</v>
      </c>
      <c r="O1714" s="4" t="b">
        <v>1</v>
      </c>
      <c r="P1714" s="4" t="s">
        <v>8265</v>
      </c>
      <c r="Q1714" s="9">
        <f t="shared" si="158"/>
        <v>0</v>
      </c>
      <c r="R1714" s="10">
        <f t="shared" si="159"/>
        <v>0</v>
      </c>
      <c r="S1714" s="4" t="str">
        <f t="shared" si="160"/>
        <v>film &amp; video</v>
      </c>
      <c r="T1714" s="4" t="str">
        <f t="shared" si="161"/>
        <v>television</v>
      </c>
    </row>
    <row r="1715" spans="1:20" ht="57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7">
        <f t="shared" si="156"/>
        <v>41917.467731481483</v>
      </c>
      <c r="L1715" s="7">
        <f t="shared" si="157"/>
        <v>41887.467731481483</v>
      </c>
      <c r="M1715" s="4" t="b">
        <v>0</v>
      </c>
      <c r="N1715" s="4">
        <v>182</v>
      </c>
      <c r="O1715" s="4" t="b">
        <v>1</v>
      </c>
      <c r="P1715" s="4" t="s">
        <v>8265</v>
      </c>
      <c r="Q1715" s="9">
        <f t="shared" si="158"/>
        <v>1.6666666666666666E-2</v>
      </c>
      <c r="R1715" s="10">
        <f t="shared" si="159"/>
        <v>0.27472527472527475</v>
      </c>
      <c r="S1715" s="4" t="str">
        <f t="shared" si="160"/>
        <v>film &amp; video</v>
      </c>
      <c r="T1715" s="4" t="str">
        <f t="shared" si="161"/>
        <v>television</v>
      </c>
    </row>
    <row r="1716" spans="1:20" ht="42.75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7">
        <f t="shared" si="156"/>
        <v>42125.585196759253</v>
      </c>
      <c r="L1716" s="7">
        <f t="shared" si="157"/>
        <v>42095.585196759253</v>
      </c>
      <c r="M1716" s="4" t="b">
        <v>0</v>
      </c>
      <c r="N1716" s="4">
        <v>182</v>
      </c>
      <c r="O1716" s="4" t="b">
        <v>1</v>
      </c>
      <c r="P1716" s="4" t="s">
        <v>8265</v>
      </c>
      <c r="Q1716" s="9">
        <f t="shared" si="158"/>
        <v>7.868E-2</v>
      </c>
      <c r="R1716" s="10">
        <f t="shared" si="159"/>
        <v>10.807692307692308</v>
      </c>
      <c r="S1716" s="4" t="str">
        <f t="shared" si="160"/>
        <v>film &amp; video</v>
      </c>
      <c r="T1716" s="4" t="str">
        <f t="shared" si="161"/>
        <v>television</v>
      </c>
    </row>
    <row r="1717" spans="1:20" ht="42.75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7">
        <f t="shared" si="156"/>
        <v>42093.806944444441</v>
      </c>
      <c r="L1717" s="7">
        <f t="shared" si="157"/>
        <v>42063.884085648147</v>
      </c>
      <c r="M1717" s="4" t="b">
        <v>0</v>
      </c>
      <c r="N1717" s="4">
        <v>182</v>
      </c>
      <c r="O1717" s="4" t="b">
        <v>1</v>
      </c>
      <c r="P1717" s="4" t="s">
        <v>8265</v>
      </c>
      <c r="Q1717" s="9">
        <f t="shared" si="158"/>
        <v>2.2000000000000001E-3</v>
      </c>
      <c r="R1717" s="10">
        <f t="shared" si="159"/>
        <v>6.043956043956044E-2</v>
      </c>
      <c r="S1717" s="4" t="str">
        <f t="shared" si="160"/>
        <v>film &amp; video</v>
      </c>
      <c r="T1717" s="4" t="str">
        <f t="shared" si="161"/>
        <v>television</v>
      </c>
    </row>
    <row r="1718" spans="1:20" ht="42.75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7">
        <f t="shared" si="156"/>
        <v>42713.285868055558</v>
      </c>
      <c r="L1718" s="7">
        <f t="shared" si="157"/>
        <v>42673.244201388887</v>
      </c>
      <c r="M1718" s="4" t="b">
        <v>0</v>
      </c>
      <c r="N1718" s="4">
        <v>182</v>
      </c>
      <c r="O1718" s="4" t="b">
        <v>1</v>
      </c>
      <c r="P1718" s="4" t="s">
        <v>8265</v>
      </c>
      <c r="Q1718" s="9">
        <f t="shared" si="158"/>
        <v>7.4999999999999997E-2</v>
      </c>
      <c r="R1718" s="10">
        <f t="shared" si="159"/>
        <v>0.82417582417582413</v>
      </c>
      <c r="S1718" s="4" t="str">
        <f t="shared" si="160"/>
        <v>film &amp; video</v>
      </c>
      <c r="T1718" s="4" t="str">
        <f t="shared" si="161"/>
        <v>television</v>
      </c>
    </row>
    <row r="1719" spans="1:20" ht="42.75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7">
        <f t="shared" si="156"/>
        <v>42480.833333333336</v>
      </c>
      <c r="L1719" s="7">
        <f t="shared" si="157"/>
        <v>42460.648587962962</v>
      </c>
      <c r="M1719" s="4" t="b">
        <v>0</v>
      </c>
      <c r="N1719" s="4">
        <v>182</v>
      </c>
      <c r="O1719" s="4" t="b">
        <v>1</v>
      </c>
      <c r="P1719" s="4" t="s">
        <v>8265</v>
      </c>
      <c r="Q1719" s="9">
        <f t="shared" si="158"/>
        <v>0.42725880551301687</v>
      </c>
      <c r="R1719" s="10">
        <f t="shared" si="159"/>
        <v>7.6648351648351651</v>
      </c>
      <c r="S1719" s="4" t="str">
        <f t="shared" si="160"/>
        <v>film &amp; video</v>
      </c>
      <c r="T1719" s="4" t="str">
        <f t="shared" si="161"/>
        <v>television</v>
      </c>
    </row>
    <row r="1720" spans="1:20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7">
        <f t="shared" si="156"/>
        <v>42503.874305555553</v>
      </c>
      <c r="L1720" s="7">
        <f t="shared" si="157"/>
        <v>42460.277187499996</v>
      </c>
      <c r="M1720" s="4" t="b">
        <v>0</v>
      </c>
      <c r="N1720" s="4">
        <v>182</v>
      </c>
      <c r="O1720" s="4" t="b">
        <v>1</v>
      </c>
      <c r="P1720" s="4" t="s">
        <v>8265</v>
      </c>
      <c r="Q1720" s="9">
        <f t="shared" si="158"/>
        <v>2.142857142857143E-3</v>
      </c>
      <c r="R1720" s="10">
        <f t="shared" si="159"/>
        <v>0.41208791208791207</v>
      </c>
      <c r="S1720" s="4" t="str">
        <f t="shared" si="160"/>
        <v>film &amp; video</v>
      </c>
      <c r="T1720" s="4" t="str">
        <f t="shared" si="161"/>
        <v>television</v>
      </c>
    </row>
    <row r="1721" spans="1:20" ht="42.75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7">
        <f t="shared" si="156"/>
        <v>41899.201284722221</v>
      </c>
      <c r="L1721" s="7">
        <f t="shared" si="157"/>
        <v>41869.201284722221</v>
      </c>
      <c r="M1721" s="4" t="b">
        <v>0</v>
      </c>
      <c r="N1721" s="4">
        <v>182</v>
      </c>
      <c r="O1721" s="4" t="b">
        <v>1</v>
      </c>
      <c r="P1721" s="4" t="s">
        <v>8265</v>
      </c>
      <c r="Q1721" s="9">
        <f t="shared" si="158"/>
        <v>8.7500000000000008E-3</v>
      </c>
      <c r="R1721" s="10">
        <f t="shared" si="159"/>
        <v>0.19230769230769232</v>
      </c>
      <c r="S1721" s="4" t="str">
        <f t="shared" si="160"/>
        <v>film &amp; video</v>
      </c>
      <c r="T1721" s="4" t="str">
        <f t="shared" si="161"/>
        <v>television</v>
      </c>
    </row>
    <row r="1722" spans="1:20" ht="42.75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7">
        <f t="shared" si="156"/>
        <v>41952.491562499999</v>
      </c>
      <c r="L1722" s="7">
        <f t="shared" si="157"/>
        <v>41922.449895833335</v>
      </c>
      <c r="M1722" s="4" t="b">
        <v>0</v>
      </c>
      <c r="N1722" s="4">
        <v>182</v>
      </c>
      <c r="O1722" s="4" t="b">
        <v>1</v>
      </c>
      <c r="P1722" s="4" t="s">
        <v>8265</v>
      </c>
      <c r="Q1722" s="9">
        <f t="shared" si="158"/>
        <v>5.6250000000000001E-2</v>
      </c>
      <c r="R1722" s="10">
        <f t="shared" si="159"/>
        <v>1.2362637362637363</v>
      </c>
      <c r="S1722" s="4" t="str">
        <f t="shared" si="160"/>
        <v>film &amp; video</v>
      </c>
      <c r="T1722" s="4" t="str">
        <f t="shared" si="161"/>
        <v>television</v>
      </c>
    </row>
    <row r="1723" spans="1:20" ht="42.75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7">
        <f t="shared" si="156"/>
        <v>42349.12804398148</v>
      </c>
      <c r="L1723" s="7">
        <f t="shared" si="157"/>
        <v>42319.12804398148</v>
      </c>
      <c r="M1723" s="4" t="b">
        <v>0</v>
      </c>
      <c r="N1723" s="4">
        <v>182</v>
      </c>
      <c r="O1723" s="4" t="b">
        <v>1</v>
      </c>
      <c r="P1723" s="4" t="s">
        <v>8265</v>
      </c>
      <c r="Q1723" s="9">
        <f t="shared" si="158"/>
        <v>0</v>
      </c>
      <c r="R1723" s="10">
        <f t="shared" si="159"/>
        <v>0</v>
      </c>
      <c r="S1723" s="4" t="str">
        <f t="shared" si="160"/>
        <v>film &amp; video</v>
      </c>
      <c r="T1723" s="4" t="str">
        <f t="shared" si="161"/>
        <v>television</v>
      </c>
    </row>
    <row r="1724" spans="1:20" ht="42.75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7">
        <f t="shared" si="156"/>
        <v>42462.673611111109</v>
      </c>
      <c r="L1724" s="7">
        <f t="shared" si="157"/>
        <v>42425.627650462957</v>
      </c>
      <c r="M1724" s="4" t="b">
        <v>0</v>
      </c>
      <c r="N1724" s="4">
        <v>182</v>
      </c>
      <c r="O1724" s="4" t="b">
        <v>1</v>
      </c>
      <c r="P1724" s="4" t="s">
        <v>8265</v>
      </c>
      <c r="Q1724" s="9">
        <f t="shared" si="158"/>
        <v>3.4722222222222224E-4</v>
      </c>
      <c r="R1724" s="10">
        <f t="shared" si="159"/>
        <v>5.4945054945054949E-3</v>
      </c>
      <c r="S1724" s="4" t="str">
        <f t="shared" si="160"/>
        <v>film &amp; video</v>
      </c>
      <c r="T1724" s="4" t="str">
        <f t="shared" si="161"/>
        <v>television</v>
      </c>
    </row>
    <row r="1725" spans="1:20" ht="42.75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7">
        <f t="shared" si="156"/>
        <v>42185.916666666664</v>
      </c>
      <c r="L1725" s="7">
        <f t="shared" si="157"/>
        <v>42129.492071759254</v>
      </c>
      <c r="M1725" s="4" t="b">
        <v>0</v>
      </c>
      <c r="N1725" s="4">
        <v>182</v>
      </c>
      <c r="O1725" s="4" t="b">
        <v>1</v>
      </c>
      <c r="P1725" s="4" t="s">
        <v>8265</v>
      </c>
      <c r="Q1725" s="9">
        <f t="shared" si="158"/>
        <v>6.5000000000000002E-2</v>
      </c>
      <c r="R1725" s="10">
        <f t="shared" si="159"/>
        <v>3.5714285714285716</v>
      </c>
      <c r="S1725" s="4" t="str">
        <f t="shared" si="160"/>
        <v>film &amp; video</v>
      </c>
      <c r="T1725" s="4" t="str">
        <f t="shared" si="161"/>
        <v>television</v>
      </c>
    </row>
    <row r="1726" spans="1:20" ht="42.75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7">
        <f t="shared" si="156"/>
        <v>41942.599097222221</v>
      </c>
      <c r="L1726" s="7">
        <f t="shared" si="157"/>
        <v>41912.599097222221</v>
      </c>
      <c r="M1726" s="4" t="b">
        <v>0</v>
      </c>
      <c r="N1726" s="4">
        <v>182</v>
      </c>
      <c r="O1726" s="4" t="b">
        <v>1</v>
      </c>
      <c r="P1726" s="4" t="s">
        <v>8265</v>
      </c>
      <c r="Q1726" s="9">
        <f t="shared" si="158"/>
        <v>5.8333333333333336E-3</v>
      </c>
      <c r="R1726" s="10">
        <f t="shared" si="159"/>
        <v>0.19230769230769232</v>
      </c>
      <c r="S1726" s="4" t="str">
        <f t="shared" si="160"/>
        <v>film &amp; video</v>
      </c>
      <c r="T1726" s="4" t="str">
        <f t="shared" si="161"/>
        <v>television</v>
      </c>
    </row>
    <row r="1727" spans="1:20" ht="42.75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7">
        <f t="shared" si="156"/>
        <v>41875.634826388887</v>
      </c>
      <c r="L1727" s="7">
        <f t="shared" si="157"/>
        <v>41845.634826388887</v>
      </c>
      <c r="M1727" s="4" t="b">
        <v>0</v>
      </c>
      <c r="N1727" s="4">
        <v>182</v>
      </c>
      <c r="O1727" s="4" t="b">
        <v>1</v>
      </c>
      <c r="P1727" s="4" t="s">
        <v>8265</v>
      </c>
      <c r="Q1727" s="9">
        <f t="shared" si="158"/>
        <v>0.10181818181818182</v>
      </c>
      <c r="R1727" s="10">
        <f t="shared" si="159"/>
        <v>3.0769230769230771</v>
      </c>
      <c r="S1727" s="4" t="str">
        <f t="shared" si="160"/>
        <v>film &amp; video</v>
      </c>
      <c r="T1727" s="4" t="str">
        <f t="shared" si="161"/>
        <v>television</v>
      </c>
    </row>
    <row r="1728" spans="1:20" ht="28.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7">
        <f t="shared" si="156"/>
        <v>41817.586388888885</v>
      </c>
      <c r="L1728" s="7">
        <f t="shared" si="157"/>
        <v>41788.586388888885</v>
      </c>
      <c r="M1728" s="4" t="b">
        <v>0</v>
      </c>
      <c r="N1728" s="4">
        <v>182</v>
      </c>
      <c r="O1728" s="4" t="b">
        <v>1</v>
      </c>
      <c r="P1728" s="4" t="s">
        <v>8265</v>
      </c>
      <c r="Q1728" s="9">
        <f t="shared" si="158"/>
        <v>0.33784615384615385</v>
      </c>
      <c r="R1728" s="10">
        <f t="shared" si="159"/>
        <v>12.065934065934066</v>
      </c>
      <c r="S1728" s="4" t="str">
        <f t="shared" si="160"/>
        <v>film &amp; video</v>
      </c>
      <c r="T1728" s="4" t="str">
        <f t="shared" si="161"/>
        <v>television</v>
      </c>
    </row>
    <row r="1729" spans="1:20" ht="42.75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7">
        <f t="shared" si="156"/>
        <v>42099.124999999993</v>
      </c>
      <c r="L1729" s="7">
        <f t="shared" si="157"/>
        <v>42044.594641203701</v>
      </c>
      <c r="M1729" s="4" t="b">
        <v>0</v>
      </c>
      <c r="N1729" s="4">
        <v>182</v>
      </c>
      <c r="O1729" s="4" t="b">
        <v>1</v>
      </c>
      <c r="P1729" s="4" t="s">
        <v>8265</v>
      </c>
      <c r="Q1729" s="9">
        <f t="shared" si="158"/>
        <v>3.3333333333333332E-4</v>
      </c>
      <c r="R1729" s="10">
        <f t="shared" si="159"/>
        <v>5.4945054945054949E-3</v>
      </c>
      <c r="S1729" s="4" t="str">
        <f t="shared" si="160"/>
        <v>film &amp; video</v>
      </c>
      <c r="T1729" s="4" t="str">
        <f t="shared" si="161"/>
        <v>television</v>
      </c>
    </row>
    <row r="1730" spans="1:20" ht="42.75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7">
        <f t="shared" si="156"/>
        <v>42298.292523148142</v>
      </c>
      <c r="L1730" s="7">
        <f t="shared" si="157"/>
        <v>42268.292523148142</v>
      </c>
      <c r="M1730" s="4" t="b">
        <v>0</v>
      </c>
      <c r="N1730" s="4">
        <v>182</v>
      </c>
      <c r="O1730" s="4" t="b">
        <v>1</v>
      </c>
      <c r="P1730" s="4" t="s">
        <v>8265</v>
      </c>
      <c r="Q1730" s="9">
        <f t="shared" si="158"/>
        <v>0.68400000000000005</v>
      </c>
      <c r="R1730" s="10">
        <f t="shared" si="159"/>
        <v>4.697802197802198</v>
      </c>
      <c r="S1730" s="4" t="str">
        <f t="shared" si="160"/>
        <v>film &amp; video</v>
      </c>
      <c r="T1730" s="4" t="str">
        <f t="shared" si="161"/>
        <v>television</v>
      </c>
    </row>
    <row r="1731" spans="1:20" ht="42.75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7">
        <f t="shared" ref="K1731:K1794" si="162">(I1731/86400)+25569+(-8/24)</f>
        <v>42530.718819444439</v>
      </c>
      <c r="L1731" s="7">
        <f t="shared" ref="L1731:L1794" si="163">(J1731/86400)+25569+(-8/24)</f>
        <v>42470.718819444439</v>
      </c>
      <c r="M1731" s="4" t="b">
        <v>0</v>
      </c>
      <c r="N1731" s="4">
        <v>182</v>
      </c>
      <c r="O1731" s="4" t="b">
        <v>1</v>
      </c>
      <c r="P1731" s="4" t="s">
        <v>8265</v>
      </c>
      <c r="Q1731" s="9">
        <f t="shared" ref="Q1731:Q1794" si="164">E1731/D1731</f>
        <v>0</v>
      </c>
      <c r="R1731" s="10">
        <f t="shared" ref="R1731:R1794" si="165">IFERROR(E1731/N1731, "Zero Backers")</f>
        <v>0</v>
      </c>
      <c r="S1731" s="4" t="str">
        <f t="shared" ref="S1731:S1794" si="166">LEFT(P1731,FIND("/",P1731)-1)</f>
        <v>film &amp; video</v>
      </c>
      <c r="T1731" s="4" t="str">
        <f t="shared" ref="T1731:T1794" si="167">RIGHT(P1731,LEN(P1731)-FIND("/",P1731))</f>
        <v>television</v>
      </c>
    </row>
    <row r="1732" spans="1:20" ht="42.75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7">
        <f t="shared" si="162"/>
        <v>42301.754432870366</v>
      </c>
      <c r="L1732" s="7">
        <f t="shared" si="163"/>
        <v>42271.754432870366</v>
      </c>
      <c r="M1732" s="4" t="b">
        <v>0</v>
      </c>
      <c r="N1732" s="4">
        <v>182</v>
      </c>
      <c r="O1732" s="4" t="b">
        <v>1</v>
      </c>
      <c r="P1732" s="4" t="s">
        <v>8265</v>
      </c>
      <c r="Q1732" s="9">
        <f t="shared" si="164"/>
        <v>0</v>
      </c>
      <c r="R1732" s="10">
        <f t="shared" si="165"/>
        <v>0</v>
      </c>
      <c r="S1732" s="4" t="str">
        <f t="shared" si="166"/>
        <v>film &amp; video</v>
      </c>
      <c r="T1732" s="4" t="str">
        <f t="shared" si="167"/>
        <v>television</v>
      </c>
    </row>
    <row r="1733" spans="1:20" ht="28.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7">
        <f t="shared" si="162"/>
        <v>42166.291666666664</v>
      </c>
      <c r="L1733" s="7">
        <f t="shared" si="163"/>
        <v>42152.573518518511</v>
      </c>
      <c r="M1733" s="4" t="b">
        <v>0</v>
      </c>
      <c r="N1733" s="4">
        <v>182</v>
      </c>
      <c r="O1733" s="4" t="b">
        <v>1</v>
      </c>
      <c r="P1733" s="4" t="s">
        <v>8265</v>
      </c>
      <c r="Q1733" s="9">
        <f t="shared" si="164"/>
        <v>0</v>
      </c>
      <c r="R1733" s="10">
        <f t="shared" si="165"/>
        <v>0</v>
      </c>
      <c r="S1733" s="4" t="str">
        <f t="shared" si="166"/>
        <v>film &amp; video</v>
      </c>
      <c r="T1733" s="4" t="str">
        <f t="shared" si="167"/>
        <v>television</v>
      </c>
    </row>
    <row r="1734" spans="1:20" ht="42.75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7">
        <f t="shared" si="162"/>
        <v>42384.874999999993</v>
      </c>
      <c r="L1734" s="7">
        <f t="shared" si="163"/>
        <v>42325.350474537037</v>
      </c>
      <c r="M1734" s="4" t="b">
        <v>0</v>
      </c>
      <c r="N1734" s="4">
        <v>182</v>
      </c>
      <c r="O1734" s="4" t="b">
        <v>1</v>
      </c>
      <c r="P1734" s="4" t="s">
        <v>8265</v>
      </c>
      <c r="Q1734" s="9">
        <f t="shared" si="164"/>
        <v>0</v>
      </c>
      <c r="R1734" s="10">
        <f t="shared" si="165"/>
        <v>0</v>
      </c>
      <c r="S1734" s="4" t="str">
        <f t="shared" si="166"/>
        <v>film &amp; video</v>
      </c>
      <c r="T1734" s="4" t="str">
        <f t="shared" si="167"/>
        <v>television</v>
      </c>
    </row>
    <row r="1735" spans="1:20" ht="42.75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7">
        <f t="shared" si="162"/>
        <v>42626.562499999993</v>
      </c>
      <c r="L1735" s="7">
        <f t="shared" si="163"/>
        <v>42614.342291666668</v>
      </c>
      <c r="M1735" s="4" t="b">
        <v>0</v>
      </c>
      <c r="N1735" s="4">
        <v>182</v>
      </c>
      <c r="O1735" s="4" t="b">
        <v>1</v>
      </c>
      <c r="P1735" s="4" t="s">
        <v>8265</v>
      </c>
      <c r="Q1735" s="9">
        <f t="shared" si="164"/>
        <v>0</v>
      </c>
      <c r="R1735" s="10">
        <f t="shared" si="165"/>
        <v>0</v>
      </c>
      <c r="S1735" s="4" t="str">
        <f t="shared" si="166"/>
        <v>film &amp; video</v>
      </c>
      <c r="T1735" s="4" t="str">
        <f t="shared" si="167"/>
        <v>television</v>
      </c>
    </row>
    <row r="1736" spans="1:20" ht="42.75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7">
        <f t="shared" si="162"/>
        <v>42131.703194444439</v>
      </c>
      <c r="L1736" s="7">
        <f t="shared" si="163"/>
        <v>42101.703194444439</v>
      </c>
      <c r="M1736" s="4" t="b">
        <v>0</v>
      </c>
      <c r="N1736" s="4">
        <v>182</v>
      </c>
      <c r="O1736" s="4" t="b">
        <v>1</v>
      </c>
      <c r="P1736" s="4" t="s">
        <v>8265</v>
      </c>
      <c r="Q1736" s="9">
        <f t="shared" si="164"/>
        <v>2.2222222222222223E-4</v>
      </c>
      <c r="R1736" s="10">
        <f t="shared" si="165"/>
        <v>5.4945054945054949E-3</v>
      </c>
      <c r="S1736" s="4" t="str">
        <f t="shared" si="166"/>
        <v>film &amp; video</v>
      </c>
      <c r="T1736" s="4" t="str">
        <f t="shared" si="167"/>
        <v>television</v>
      </c>
    </row>
    <row r="1737" spans="1:20" ht="42.75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7">
        <f t="shared" si="162"/>
        <v>42589.480844907404</v>
      </c>
      <c r="L1737" s="7">
        <f t="shared" si="163"/>
        <v>42559.480844907404</v>
      </c>
      <c r="M1737" s="4" t="b">
        <v>0</v>
      </c>
      <c r="N1737" s="4">
        <v>182</v>
      </c>
      <c r="O1737" s="4" t="b">
        <v>1</v>
      </c>
      <c r="P1737" s="4" t="s">
        <v>8265</v>
      </c>
      <c r="Q1737" s="9">
        <f t="shared" si="164"/>
        <v>0.11</v>
      </c>
      <c r="R1737" s="10">
        <f t="shared" si="165"/>
        <v>0.60439560439560436</v>
      </c>
      <c r="S1737" s="4" t="str">
        <f t="shared" si="166"/>
        <v>film &amp; video</v>
      </c>
      <c r="T1737" s="4" t="str">
        <f t="shared" si="167"/>
        <v>television</v>
      </c>
    </row>
    <row r="1738" spans="1:20" ht="28.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7">
        <f t="shared" si="162"/>
        <v>42316.569826388884</v>
      </c>
      <c r="L1738" s="7">
        <f t="shared" si="163"/>
        <v>42286.52815972222</v>
      </c>
      <c r="M1738" s="4" t="b">
        <v>0</v>
      </c>
      <c r="N1738" s="4">
        <v>182</v>
      </c>
      <c r="O1738" s="4" t="b">
        <v>1</v>
      </c>
      <c r="P1738" s="4" t="s">
        <v>8265</v>
      </c>
      <c r="Q1738" s="9">
        <f t="shared" si="164"/>
        <v>7.3333333333333332E-3</v>
      </c>
      <c r="R1738" s="10">
        <f t="shared" si="165"/>
        <v>0.12087912087912088</v>
      </c>
      <c r="S1738" s="4" t="str">
        <f t="shared" si="166"/>
        <v>film &amp; video</v>
      </c>
      <c r="T1738" s="4" t="str">
        <f t="shared" si="167"/>
        <v>television</v>
      </c>
    </row>
    <row r="1739" spans="1:20" ht="42.75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7">
        <f t="shared" si="162"/>
        <v>42205.615648148145</v>
      </c>
      <c r="L1739" s="7">
        <f t="shared" si="163"/>
        <v>42175.615648148145</v>
      </c>
      <c r="M1739" s="4" t="b">
        <v>0</v>
      </c>
      <c r="N1739" s="4">
        <v>182</v>
      </c>
      <c r="O1739" s="4" t="b">
        <v>1</v>
      </c>
      <c r="P1739" s="4" t="s">
        <v>8265</v>
      </c>
      <c r="Q1739" s="9">
        <f t="shared" si="164"/>
        <v>0.21249999999999999</v>
      </c>
      <c r="R1739" s="10">
        <f t="shared" si="165"/>
        <v>4.6703296703296706</v>
      </c>
      <c r="S1739" s="4" t="str">
        <f t="shared" si="166"/>
        <v>film &amp; video</v>
      </c>
      <c r="T1739" s="4" t="str">
        <f t="shared" si="167"/>
        <v>television</v>
      </c>
    </row>
    <row r="1740" spans="1:20" ht="28.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7">
        <f t="shared" si="162"/>
        <v>41914.540995370371</v>
      </c>
      <c r="L1740" s="7">
        <f t="shared" si="163"/>
        <v>41884.540995370371</v>
      </c>
      <c r="M1740" s="4" t="b">
        <v>0</v>
      </c>
      <c r="N1740" s="4">
        <v>182</v>
      </c>
      <c r="O1740" s="4" t="b">
        <v>1</v>
      </c>
      <c r="P1740" s="4" t="s">
        <v>8265</v>
      </c>
      <c r="Q1740" s="9">
        <f t="shared" si="164"/>
        <v>4.0000000000000001E-3</v>
      </c>
      <c r="R1740" s="10">
        <f t="shared" si="165"/>
        <v>0.10989010989010989</v>
      </c>
      <c r="S1740" s="4" t="str">
        <f t="shared" si="166"/>
        <v>film &amp; video</v>
      </c>
      <c r="T1740" s="4" t="str">
        <f t="shared" si="167"/>
        <v>television</v>
      </c>
    </row>
    <row r="1741" spans="1:20" ht="42.75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7">
        <f t="shared" si="162"/>
        <v>42494.499212962961</v>
      </c>
      <c r="L1741" s="7">
        <f t="shared" si="163"/>
        <v>42435.540879629632</v>
      </c>
      <c r="M1741" s="4" t="b">
        <v>0</v>
      </c>
      <c r="N1741" s="4">
        <v>182</v>
      </c>
      <c r="O1741" s="4" t="b">
        <v>1</v>
      </c>
      <c r="P1741" s="4" t="s">
        <v>8265</v>
      </c>
      <c r="Q1741" s="9">
        <f t="shared" si="164"/>
        <v>1E-3</v>
      </c>
      <c r="R1741" s="10">
        <f t="shared" si="165"/>
        <v>5.4945054945054949E-3</v>
      </c>
      <c r="S1741" s="4" t="str">
        <f t="shared" si="166"/>
        <v>film &amp; video</v>
      </c>
      <c r="T1741" s="4" t="str">
        <f t="shared" si="167"/>
        <v>television</v>
      </c>
    </row>
    <row r="1742" spans="1:20" ht="42.75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7">
        <f t="shared" si="162"/>
        <v>42201.484050925923</v>
      </c>
      <c r="L1742" s="7">
        <f t="shared" si="163"/>
        <v>42171.484050925923</v>
      </c>
      <c r="M1742" s="4" t="b">
        <v>0</v>
      </c>
      <c r="N1742" s="4">
        <v>182</v>
      </c>
      <c r="O1742" s="4" t="b">
        <v>1</v>
      </c>
      <c r="P1742" s="4" t="s">
        <v>8265</v>
      </c>
      <c r="Q1742" s="9">
        <f t="shared" si="164"/>
        <v>0</v>
      </c>
      <c r="R1742" s="10">
        <f t="shared" si="165"/>
        <v>0</v>
      </c>
      <c r="S1742" s="4" t="str">
        <f t="shared" si="166"/>
        <v>film &amp; video</v>
      </c>
      <c r="T1742" s="4" t="str">
        <f t="shared" si="167"/>
        <v>television</v>
      </c>
    </row>
    <row r="1743" spans="1:20" ht="28.5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7">
        <f t="shared" si="162"/>
        <v>42165.294803240737</v>
      </c>
      <c r="L1743" s="7">
        <f t="shared" si="163"/>
        <v>42120.294803240737</v>
      </c>
      <c r="M1743" s="4" t="b">
        <v>0</v>
      </c>
      <c r="N1743" s="4">
        <v>182</v>
      </c>
      <c r="O1743" s="4" t="b">
        <v>1</v>
      </c>
      <c r="P1743" s="4" t="s">
        <v>8265</v>
      </c>
      <c r="Q1743" s="9">
        <f t="shared" si="164"/>
        <v>1.1083333333333334</v>
      </c>
      <c r="R1743" s="10">
        <f t="shared" si="165"/>
        <v>7.3076923076923075</v>
      </c>
      <c r="S1743" s="4" t="str">
        <f t="shared" si="166"/>
        <v>film &amp; video</v>
      </c>
      <c r="T1743" s="4" t="str">
        <f t="shared" si="167"/>
        <v>television</v>
      </c>
    </row>
    <row r="1744" spans="1:20" ht="42.75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7">
        <f t="shared" si="162"/>
        <v>42742.541666666664</v>
      </c>
      <c r="L1744" s="7">
        <f t="shared" si="163"/>
        <v>42710.543634259258</v>
      </c>
      <c r="M1744" s="4" t="b">
        <v>0</v>
      </c>
      <c r="N1744" s="4">
        <v>182</v>
      </c>
      <c r="O1744" s="4" t="b">
        <v>1</v>
      </c>
      <c r="P1744" s="4" t="s">
        <v>8265</v>
      </c>
      <c r="Q1744" s="9">
        <f t="shared" si="164"/>
        <v>1.0874999999999999</v>
      </c>
      <c r="R1744" s="10">
        <f t="shared" si="165"/>
        <v>11.950549450549451</v>
      </c>
      <c r="S1744" s="4" t="str">
        <f t="shared" si="166"/>
        <v>film &amp; video</v>
      </c>
      <c r="T1744" s="4" t="str">
        <f t="shared" si="167"/>
        <v>television</v>
      </c>
    </row>
    <row r="1745" spans="1:20" ht="42.75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7">
        <f t="shared" si="162"/>
        <v>42608.832638888889</v>
      </c>
      <c r="L1745" s="7">
        <f t="shared" si="163"/>
        <v>42586.592303240737</v>
      </c>
      <c r="M1745" s="4" t="b">
        <v>0</v>
      </c>
      <c r="N1745" s="4">
        <v>182</v>
      </c>
      <c r="O1745" s="4" t="b">
        <v>1</v>
      </c>
      <c r="P1745" s="4" t="s">
        <v>8265</v>
      </c>
      <c r="Q1745" s="9">
        <f t="shared" si="164"/>
        <v>1.0041666666666667</v>
      </c>
      <c r="R1745" s="10">
        <f t="shared" si="165"/>
        <v>33.104395604395606</v>
      </c>
      <c r="S1745" s="4" t="str">
        <f t="shared" si="166"/>
        <v>film &amp; video</v>
      </c>
      <c r="T1745" s="4" t="str">
        <f t="shared" si="167"/>
        <v>television</v>
      </c>
    </row>
    <row r="1746" spans="1:20" ht="42.75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7">
        <f t="shared" si="162"/>
        <v>42071.230057870365</v>
      </c>
      <c r="L1746" s="7">
        <f t="shared" si="163"/>
        <v>42026.271724537037</v>
      </c>
      <c r="M1746" s="4" t="b">
        <v>0</v>
      </c>
      <c r="N1746" s="4">
        <v>182</v>
      </c>
      <c r="O1746" s="4" t="b">
        <v>1</v>
      </c>
      <c r="P1746" s="4" t="s">
        <v>8265</v>
      </c>
      <c r="Q1746" s="9">
        <f t="shared" si="164"/>
        <v>1.1845454545454546</v>
      </c>
      <c r="R1746" s="10">
        <f t="shared" si="165"/>
        <v>35.796703296703299</v>
      </c>
      <c r="S1746" s="4" t="str">
        <f t="shared" si="166"/>
        <v>film &amp; video</v>
      </c>
      <c r="T1746" s="4" t="str">
        <f t="shared" si="167"/>
        <v>television</v>
      </c>
    </row>
    <row r="1747" spans="1:20" ht="42.75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7">
        <f t="shared" si="162"/>
        <v>42725.749999999993</v>
      </c>
      <c r="L1747" s="7">
        <f t="shared" si="163"/>
        <v>42689.926365740735</v>
      </c>
      <c r="M1747" s="4" t="b">
        <v>0</v>
      </c>
      <c r="N1747" s="4">
        <v>182</v>
      </c>
      <c r="O1747" s="4" t="b">
        <v>1</v>
      </c>
      <c r="P1747" s="4" t="s">
        <v>8265</v>
      </c>
      <c r="Q1747" s="9">
        <f t="shared" si="164"/>
        <v>1.1401428571428571</v>
      </c>
      <c r="R1747" s="10">
        <f t="shared" si="165"/>
        <v>43.85164835164835</v>
      </c>
      <c r="S1747" s="4" t="str">
        <f t="shared" si="166"/>
        <v>film &amp; video</v>
      </c>
      <c r="T1747" s="4" t="str">
        <f t="shared" si="167"/>
        <v>television</v>
      </c>
    </row>
    <row r="1748" spans="1:20" ht="57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7">
        <f t="shared" si="162"/>
        <v>42697.749999999993</v>
      </c>
      <c r="L1748" s="7">
        <f t="shared" si="163"/>
        <v>42667.843368055554</v>
      </c>
      <c r="M1748" s="4" t="b">
        <v>0</v>
      </c>
      <c r="N1748" s="4">
        <v>182</v>
      </c>
      <c r="O1748" s="4" t="b">
        <v>1</v>
      </c>
      <c r="P1748" s="4" t="s">
        <v>8265</v>
      </c>
      <c r="Q1748" s="9">
        <f t="shared" si="164"/>
        <v>1.4810000000000001</v>
      </c>
      <c r="R1748" s="10">
        <f t="shared" si="165"/>
        <v>122.06043956043956</v>
      </c>
      <c r="S1748" s="4" t="str">
        <f t="shared" si="166"/>
        <v>film &amp; video</v>
      </c>
      <c r="T1748" s="4" t="str">
        <f t="shared" si="167"/>
        <v>television</v>
      </c>
    </row>
    <row r="1749" spans="1:20" ht="42.75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7">
        <f t="shared" si="162"/>
        <v>42321.291666666664</v>
      </c>
      <c r="L1749" s="7">
        <f t="shared" si="163"/>
        <v>42292.10219907407</v>
      </c>
      <c r="M1749" s="4" t="b">
        <v>0</v>
      </c>
      <c r="N1749" s="4">
        <v>182</v>
      </c>
      <c r="O1749" s="4" t="b">
        <v>1</v>
      </c>
      <c r="P1749" s="4" t="s">
        <v>8265</v>
      </c>
      <c r="Q1749" s="9">
        <f t="shared" si="164"/>
        <v>1.0495555555555556</v>
      </c>
      <c r="R1749" s="10">
        <f t="shared" si="165"/>
        <v>51.901098901098898</v>
      </c>
      <c r="S1749" s="4" t="str">
        <f t="shared" si="166"/>
        <v>film &amp; video</v>
      </c>
      <c r="T1749" s="4" t="str">
        <f t="shared" si="167"/>
        <v>television</v>
      </c>
    </row>
    <row r="1750" spans="1:20" ht="28.5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7">
        <f t="shared" si="162"/>
        <v>42249.617395833331</v>
      </c>
      <c r="L1750" s="7">
        <f t="shared" si="163"/>
        <v>42219.617395833331</v>
      </c>
      <c r="M1750" s="4" t="b">
        <v>0</v>
      </c>
      <c r="N1750" s="4">
        <v>182</v>
      </c>
      <c r="O1750" s="4" t="b">
        <v>1</v>
      </c>
      <c r="P1750" s="4" t="s">
        <v>8265</v>
      </c>
      <c r="Q1750" s="9">
        <f t="shared" si="164"/>
        <v>1.29948</v>
      </c>
      <c r="R1750" s="10">
        <f t="shared" si="165"/>
        <v>357</v>
      </c>
      <c r="S1750" s="4" t="str">
        <f t="shared" si="166"/>
        <v>film &amp; video</v>
      </c>
      <c r="T1750" s="4" t="str">
        <f t="shared" si="167"/>
        <v>television</v>
      </c>
    </row>
    <row r="1751" spans="1:20" ht="28.5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7">
        <f t="shared" si="162"/>
        <v>42795.458333333336</v>
      </c>
      <c r="L1751" s="7">
        <f t="shared" si="163"/>
        <v>42758.642604166664</v>
      </c>
      <c r="M1751" s="4" t="b">
        <v>0</v>
      </c>
      <c r="N1751" s="4">
        <v>182</v>
      </c>
      <c r="O1751" s="4" t="b">
        <v>1</v>
      </c>
      <c r="P1751" s="4" t="s">
        <v>8265</v>
      </c>
      <c r="Q1751" s="9">
        <f t="shared" si="164"/>
        <v>1.2348756218905472</v>
      </c>
      <c r="R1751" s="10">
        <f t="shared" si="165"/>
        <v>68.189560439560438</v>
      </c>
      <c r="S1751" s="4" t="str">
        <f t="shared" si="166"/>
        <v>film &amp; video</v>
      </c>
      <c r="T1751" s="4" t="str">
        <f t="shared" si="167"/>
        <v>television</v>
      </c>
    </row>
    <row r="1752" spans="1:20" ht="42.75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7">
        <f t="shared" si="162"/>
        <v>42479.503518518519</v>
      </c>
      <c r="L1752" s="7">
        <f t="shared" si="163"/>
        <v>42454.503518518519</v>
      </c>
      <c r="M1752" s="4" t="b">
        <v>0</v>
      </c>
      <c r="N1752" s="4">
        <v>182</v>
      </c>
      <c r="O1752" s="4" t="b">
        <v>1</v>
      </c>
      <c r="P1752" s="4" t="s">
        <v>8265</v>
      </c>
      <c r="Q1752" s="9">
        <f t="shared" si="164"/>
        <v>2.0162</v>
      </c>
      <c r="R1752" s="10">
        <f t="shared" si="165"/>
        <v>55.390109890109891</v>
      </c>
      <c r="S1752" s="4" t="str">
        <f t="shared" si="166"/>
        <v>film &amp; video</v>
      </c>
      <c r="T1752" s="4" t="str">
        <f t="shared" si="167"/>
        <v>television</v>
      </c>
    </row>
    <row r="1753" spans="1:20" ht="28.5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7">
        <f t="shared" si="162"/>
        <v>42082.4065162037</v>
      </c>
      <c r="L1753" s="7">
        <f t="shared" si="163"/>
        <v>42052.448182870365</v>
      </c>
      <c r="M1753" s="4" t="b">
        <v>0</v>
      </c>
      <c r="N1753" s="4">
        <v>182</v>
      </c>
      <c r="O1753" s="4" t="b">
        <v>1</v>
      </c>
      <c r="P1753" s="4" t="s">
        <v>8265</v>
      </c>
      <c r="Q1753" s="9">
        <f t="shared" si="164"/>
        <v>1.0289999999999999</v>
      </c>
      <c r="R1753" s="10">
        <f t="shared" si="165"/>
        <v>56.53846153846154</v>
      </c>
      <c r="S1753" s="4" t="str">
        <f t="shared" si="166"/>
        <v>film &amp; video</v>
      </c>
      <c r="T1753" s="4" t="str">
        <f t="shared" si="167"/>
        <v>television</v>
      </c>
    </row>
    <row r="1754" spans="1:20" ht="28.5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7">
        <f t="shared" si="162"/>
        <v>42656.919930555552</v>
      </c>
      <c r="L1754" s="7">
        <f t="shared" si="163"/>
        <v>42626.919930555552</v>
      </c>
      <c r="M1754" s="4" t="b">
        <v>0</v>
      </c>
      <c r="N1754" s="4">
        <v>182</v>
      </c>
      <c r="O1754" s="4" t="b">
        <v>1</v>
      </c>
      <c r="P1754" s="4" t="s">
        <v>8265</v>
      </c>
      <c r="Q1754" s="9">
        <f t="shared" si="164"/>
        <v>2.6016666666666666</v>
      </c>
      <c r="R1754" s="10">
        <f t="shared" si="165"/>
        <v>17.153846153846153</v>
      </c>
      <c r="S1754" s="4" t="str">
        <f t="shared" si="166"/>
        <v>film &amp; video</v>
      </c>
      <c r="T1754" s="4" t="str">
        <f t="shared" si="167"/>
        <v>television</v>
      </c>
    </row>
    <row r="1755" spans="1:20" ht="42.75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7">
        <f t="shared" si="162"/>
        <v>42450.374629629623</v>
      </c>
      <c r="L1755" s="7">
        <f t="shared" si="163"/>
        <v>42420.416296296295</v>
      </c>
      <c r="M1755" s="4" t="b">
        <v>0</v>
      </c>
      <c r="N1755" s="4">
        <v>182</v>
      </c>
      <c r="O1755" s="4" t="b">
        <v>1</v>
      </c>
      <c r="P1755" s="4" t="s">
        <v>8265</v>
      </c>
      <c r="Q1755" s="9">
        <f t="shared" si="164"/>
        <v>1.08</v>
      </c>
      <c r="R1755" s="10">
        <f t="shared" si="165"/>
        <v>89.010989010989007</v>
      </c>
      <c r="S1755" s="4" t="str">
        <f t="shared" si="166"/>
        <v>film &amp; video</v>
      </c>
      <c r="T1755" s="4" t="str">
        <f t="shared" si="167"/>
        <v>television</v>
      </c>
    </row>
    <row r="1756" spans="1:20" ht="42.75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7">
        <f t="shared" si="162"/>
        <v>42097.501770833333</v>
      </c>
      <c r="L1756" s="7">
        <f t="shared" si="163"/>
        <v>42067.543437499997</v>
      </c>
      <c r="M1756" s="4" t="b">
        <v>0</v>
      </c>
      <c r="N1756" s="4">
        <v>182</v>
      </c>
      <c r="O1756" s="4" t="b">
        <v>1</v>
      </c>
      <c r="P1756" s="4" t="s">
        <v>8265</v>
      </c>
      <c r="Q1756" s="9">
        <f t="shared" si="164"/>
        <v>1.1052941176470588</v>
      </c>
      <c r="R1756" s="10">
        <f t="shared" si="165"/>
        <v>51.620879120879124</v>
      </c>
      <c r="S1756" s="4" t="str">
        <f t="shared" si="166"/>
        <v>film &amp; video</v>
      </c>
      <c r="T1756" s="4" t="str">
        <f t="shared" si="167"/>
        <v>television</v>
      </c>
    </row>
    <row r="1757" spans="1:20" ht="42.75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7">
        <f t="shared" si="162"/>
        <v>42282.455567129626</v>
      </c>
      <c r="L1757" s="7">
        <f t="shared" si="163"/>
        <v>42252.455567129626</v>
      </c>
      <c r="M1757" s="4" t="b">
        <v>0</v>
      </c>
      <c r="N1757" s="4">
        <v>182</v>
      </c>
      <c r="O1757" s="4" t="b">
        <v>1</v>
      </c>
      <c r="P1757" s="4" t="s">
        <v>8265</v>
      </c>
      <c r="Q1757" s="9">
        <f t="shared" si="164"/>
        <v>1.2</v>
      </c>
      <c r="R1757" s="10">
        <f t="shared" si="165"/>
        <v>0.16483516483516483</v>
      </c>
      <c r="S1757" s="4" t="str">
        <f t="shared" si="166"/>
        <v>film &amp; video</v>
      </c>
      <c r="T1757" s="4" t="str">
        <f t="shared" si="167"/>
        <v>television</v>
      </c>
    </row>
    <row r="1758" spans="1:20" ht="42.75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7">
        <f t="shared" si="162"/>
        <v>42610.834131944437</v>
      </c>
      <c r="L1758" s="7">
        <f t="shared" si="163"/>
        <v>42570.834131944437</v>
      </c>
      <c r="M1758" s="4" t="b">
        <v>0</v>
      </c>
      <c r="N1758" s="4">
        <v>182</v>
      </c>
      <c r="O1758" s="4" t="b">
        <v>1</v>
      </c>
      <c r="P1758" s="4" t="s">
        <v>8265</v>
      </c>
      <c r="Q1758" s="9">
        <f t="shared" si="164"/>
        <v>1.0282909090909091</v>
      </c>
      <c r="R1758" s="10">
        <f t="shared" si="165"/>
        <v>31.074725274725278</v>
      </c>
      <c r="S1758" s="4" t="str">
        <f t="shared" si="166"/>
        <v>film &amp; video</v>
      </c>
      <c r="T1758" s="4" t="str">
        <f t="shared" si="167"/>
        <v>television</v>
      </c>
    </row>
    <row r="1759" spans="1:20" ht="28.5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7">
        <f t="shared" si="162"/>
        <v>42763.478472222218</v>
      </c>
      <c r="L1759" s="7">
        <f t="shared" si="163"/>
        <v>42733.494016203702</v>
      </c>
      <c r="M1759" s="4" t="b">
        <v>0</v>
      </c>
      <c r="N1759" s="4">
        <v>182</v>
      </c>
      <c r="O1759" s="4" t="b">
        <v>1</v>
      </c>
      <c r="P1759" s="4" t="s">
        <v>8265</v>
      </c>
      <c r="Q1759" s="9">
        <f t="shared" si="164"/>
        <v>1.1599999999999999</v>
      </c>
      <c r="R1759" s="10">
        <f t="shared" si="165"/>
        <v>31.868131868131869</v>
      </c>
      <c r="S1759" s="4" t="str">
        <f t="shared" si="166"/>
        <v>film &amp; video</v>
      </c>
      <c r="T1759" s="4" t="str">
        <f t="shared" si="167"/>
        <v>television</v>
      </c>
    </row>
    <row r="1760" spans="1:20" ht="42.75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7">
        <f t="shared" si="162"/>
        <v>42565.62259259259</v>
      </c>
      <c r="L1760" s="7">
        <f t="shared" si="163"/>
        <v>42505.62259259259</v>
      </c>
      <c r="M1760" s="4" t="b">
        <v>0</v>
      </c>
      <c r="N1760" s="4">
        <v>182</v>
      </c>
      <c r="O1760" s="4" t="b">
        <v>1</v>
      </c>
      <c r="P1760" s="4" t="s">
        <v>8265</v>
      </c>
      <c r="Q1760" s="9">
        <f t="shared" si="164"/>
        <v>1.147</v>
      </c>
      <c r="R1760" s="10">
        <f t="shared" si="165"/>
        <v>6.302197802197802</v>
      </c>
      <c r="S1760" s="4" t="str">
        <f t="shared" si="166"/>
        <v>film &amp; video</v>
      </c>
      <c r="T1760" s="4" t="str">
        <f t="shared" si="167"/>
        <v>television</v>
      </c>
    </row>
    <row r="1761" spans="1:20" ht="28.5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7">
        <f t="shared" si="162"/>
        <v>42088.454039351847</v>
      </c>
      <c r="L1761" s="7">
        <f t="shared" si="163"/>
        <v>42068.495706018519</v>
      </c>
      <c r="M1761" s="4" t="b">
        <v>0</v>
      </c>
      <c r="N1761" s="4">
        <v>182</v>
      </c>
      <c r="O1761" s="4" t="b">
        <v>1</v>
      </c>
      <c r="P1761" s="4" t="s">
        <v>8265</v>
      </c>
      <c r="Q1761" s="9">
        <f t="shared" si="164"/>
        <v>1.0660000000000001</v>
      </c>
      <c r="R1761" s="10">
        <f t="shared" si="165"/>
        <v>29.285714285714285</v>
      </c>
      <c r="S1761" s="4" t="str">
        <f t="shared" si="166"/>
        <v>film &amp; video</v>
      </c>
      <c r="T1761" s="4" t="str">
        <f t="shared" si="167"/>
        <v>television</v>
      </c>
    </row>
    <row r="1762" spans="1:20" ht="42.75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7">
        <f t="shared" si="162"/>
        <v>42425.339270833334</v>
      </c>
      <c r="L1762" s="7">
        <f t="shared" si="163"/>
        <v>42405.339270833334</v>
      </c>
      <c r="M1762" s="4" t="b">
        <v>0</v>
      </c>
      <c r="N1762" s="4">
        <v>182</v>
      </c>
      <c r="O1762" s="4" t="b">
        <v>1</v>
      </c>
      <c r="P1762" s="4" t="s">
        <v>8265</v>
      </c>
      <c r="Q1762" s="9">
        <f t="shared" si="164"/>
        <v>1.6544000000000001</v>
      </c>
      <c r="R1762" s="10">
        <f t="shared" si="165"/>
        <v>45.450549450549453</v>
      </c>
      <c r="S1762" s="4" t="str">
        <f t="shared" si="166"/>
        <v>film &amp; video</v>
      </c>
      <c r="T1762" s="4" t="str">
        <f t="shared" si="167"/>
        <v>television</v>
      </c>
    </row>
    <row r="1763" spans="1:20" ht="28.5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7">
        <f t="shared" si="162"/>
        <v>42259.234490740739</v>
      </c>
      <c r="L1763" s="7">
        <f t="shared" si="163"/>
        <v>42209.234490740739</v>
      </c>
      <c r="M1763" s="4" t="b">
        <v>0</v>
      </c>
      <c r="N1763" s="4">
        <v>182</v>
      </c>
      <c r="O1763" s="4" t="b">
        <v>1</v>
      </c>
      <c r="P1763" s="4" t="s">
        <v>8265</v>
      </c>
      <c r="Q1763" s="9">
        <f t="shared" si="164"/>
        <v>1.55</v>
      </c>
      <c r="R1763" s="10">
        <f t="shared" si="165"/>
        <v>0.85164835164835162</v>
      </c>
      <c r="S1763" s="4" t="str">
        <f t="shared" si="166"/>
        <v>film &amp; video</v>
      </c>
      <c r="T1763" s="4" t="str">
        <f t="shared" si="167"/>
        <v>television</v>
      </c>
    </row>
    <row r="1764" spans="1:20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7">
        <f t="shared" si="162"/>
        <v>42440.648668981477</v>
      </c>
      <c r="L1764" s="7">
        <f t="shared" si="163"/>
        <v>42410.648668981477</v>
      </c>
      <c r="M1764" s="4" t="b">
        <v>0</v>
      </c>
      <c r="N1764" s="4">
        <v>182</v>
      </c>
      <c r="O1764" s="4" t="b">
        <v>1</v>
      </c>
      <c r="P1764" s="4" t="s">
        <v>8265</v>
      </c>
      <c r="Q1764" s="9">
        <f t="shared" si="164"/>
        <v>8.85</v>
      </c>
      <c r="R1764" s="10">
        <f t="shared" si="165"/>
        <v>4.8626373626373622</v>
      </c>
      <c r="S1764" s="4" t="str">
        <f t="shared" si="166"/>
        <v>film &amp; video</v>
      </c>
      <c r="T1764" s="4" t="str">
        <f t="shared" si="167"/>
        <v>television</v>
      </c>
    </row>
    <row r="1765" spans="1:20" ht="42.75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7">
        <f t="shared" si="162"/>
        <v>42666.535185185181</v>
      </c>
      <c r="L1765" s="7">
        <f t="shared" si="163"/>
        <v>42636.535185185181</v>
      </c>
      <c r="M1765" s="4" t="b">
        <v>0</v>
      </c>
      <c r="N1765" s="4">
        <v>182</v>
      </c>
      <c r="O1765" s="4" t="b">
        <v>1</v>
      </c>
      <c r="P1765" s="4" t="s">
        <v>8265</v>
      </c>
      <c r="Q1765" s="9">
        <f t="shared" si="164"/>
        <v>1.0190833333333333</v>
      </c>
      <c r="R1765" s="10">
        <f t="shared" si="165"/>
        <v>67.192307692307693</v>
      </c>
      <c r="S1765" s="4" t="str">
        <f t="shared" si="166"/>
        <v>film &amp; video</v>
      </c>
      <c r="T1765" s="4" t="str">
        <f t="shared" si="167"/>
        <v>television</v>
      </c>
    </row>
    <row r="1766" spans="1:20" ht="42.75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7">
        <f t="shared" si="162"/>
        <v>41854.15253472222</v>
      </c>
      <c r="L1766" s="7">
        <f t="shared" si="163"/>
        <v>41825.15253472222</v>
      </c>
      <c r="M1766" s="4" t="b">
        <v>0</v>
      </c>
      <c r="N1766" s="4">
        <v>182</v>
      </c>
      <c r="O1766" s="4" t="b">
        <v>1</v>
      </c>
      <c r="P1766" s="4" t="s">
        <v>8265</v>
      </c>
      <c r="Q1766" s="9">
        <f t="shared" si="164"/>
        <v>0.19600000000000001</v>
      </c>
      <c r="R1766" s="10">
        <f t="shared" si="165"/>
        <v>11.846153846153847</v>
      </c>
      <c r="S1766" s="4" t="str">
        <f t="shared" si="166"/>
        <v>film &amp; video</v>
      </c>
      <c r="T1766" s="4" t="str">
        <f t="shared" si="167"/>
        <v>television</v>
      </c>
    </row>
    <row r="1767" spans="1:20" ht="42.75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7">
        <f t="shared" si="162"/>
        <v>41864.647129629629</v>
      </c>
      <c r="L1767" s="7">
        <f t="shared" si="163"/>
        <v>41834.647129629629</v>
      </c>
      <c r="M1767" s="4" t="b">
        <v>0</v>
      </c>
      <c r="N1767" s="4">
        <v>182</v>
      </c>
      <c r="O1767" s="4" t="b">
        <v>1</v>
      </c>
      <c r="P1767" s="4" t="s">
        <v>8265</v>
      </c>
      <c r="Q1767" s="9">
        <f t="shared" si="164"/>
        <v>0.59467839999999994</v>
      </c>
      <c r="R1767" s="10">
        <f t="shared" si="165"/>
        <v>40.843296703296701</v>
      </c>
      <c r="S1767" s="4" t="str">
        <f t="shared" si="166"/>
        <v>film &amp; video</v>
      </c>
      <c r="T1767" s="4" t="str">
        <f t="shared" si="167"/>
        <v>television</v>
      </c>
    </row>
    <row r="1768" spans="1:20" ht="28.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7">
        <f t="shared" si="162"/>
        <v>41876.52648148148</v>
      </c>
      <c r="L1768" s="7">
        <f t="shared" si="163"/>
        <v>41855.52648148148</v>
      </c>
      <c r="M1768" s="4" t="b">
        <v>0</v>
      </c>
      <c r="N1768" s="4">
        <v>182</v>
      </c>
      <c r="O1768" s="4" t="b">
        <v>1</v>
      </c>
      <c r="P1768" s="4" t="s">
        <v>8265</v>
      </c>
      <c r="Q1768" s="9">
        <f t="shared" si="164"/>
        <v>0</v>
      </c>
      <c r="R1768" s="10">
        <f t="shared" si="165"/>
        <v>0</v>
      </c>
      <c r="S1768" s="4" t="str">
        <f t="shared" si="166"/>
        <v>film &amp; video</v>
      </c>
      <c r="T1768" s="4" t="str">
        <f t="shared" si="167"/>
        <v>television</v>
      </c>
    </row>
    <row r="1769" spans="1:20" ht="28.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7">
        <f t="shared" si="162"/>
        <v>41854.325046296297</v>
      </c>
      <c r="L1769" s="7">
        <f t="shared" si="163"/>
        <v>41824.325046296297</v>
      </c>
      <c r="M1769" s="4" t="b">
        <v>0</v>
      </c>
      <c r="N1769" s="4">
        <v>182</v>
      </c>
      <c r="O1769" s="4" t="b">
        <v>1</v>
      </c>
      <c r="P1769" s="4" t="s">
        <v>8265</v>
      </c>
      <c r="Q1769" s="9">
        <f t="shared" si="164"/>
        <v>0.4572</v>
      </c>
      <c r="R1769" s="10">
        <f t="shared" si="165"/>
        <v>12.56043956043956</v>
      </c>
      <c r="S1769" s="4" t="str">
        <f t="shared" si="166"/>
        <v>film &amp; video</v>
      </c>
      <c r="T1769" s="4" t="str">
        <f t="shared" si="167"/>
        <v>television</v>
      </c>
    </row>
    <row r="1770" spans="1:20" ht="42.75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7">
        <f t="shared" si="162"/>
        <v>41909.227361111109</v>
      </c>
      <c r="L1770" s="7">
        <f t="shared" si="163"/>
        <v>41849.227361111109</v>
      </c>
      <c r="M1770" s="4" t="b">
        <v>0</v>
      </c>
      <c r="N1770" s="4">
        <v>182</v>
      </c>
      <c r="O1770" s="4" t="b">
        <v>1</v>
      </c>
      <c r="P1770" s="4" t="s">
        <v>8265</v>
      </c>
      <c r="Q1770" s="9">
        <f t="shared" si="164"/>
        <v>3.7400000000000003E-2</v>
      </c>
      <c r="R1770" s="10">
        <f t="shared" si="165"/>
        <v>1.0274725274725274</v>
      </c>
      <c r="S1770" s="4" t="str">
        <f t="shared" si="166"/>
        <v>film &amp; video</v>
      </c>
      <c r="T1770" s="4" t="str">
        <f t="shared" si="167"/>
        <v>television</v>
      </c>
    </row>
    <row r="1771" spans="1:20" ht="42.75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7">
        <f t="shared" si="162"/>
        <v>42017.485636574071</v>
      </c>
      <c r="L1771" s="7">
        <f t="shared" si="163"/>
        <v>41987.485636574071</v>
      </c>
      <c r="M1771" s="4" t="b">
        <v>0</v>
      </c>
      <c r="N1771" s="4">
        <v>182</v>
      </c>
      <c r="O1771" s="4" t="b">
        <v>1</v>
      </c>
      <c r="P1771" s="4" t="s">
        <v>8265</v>
      </c>
      <c r="Q1771" s="9">
        <f t="shared" si="164"/>
        <v>2.7025E-2</v>
      </c>
      <c r="R1771" s="10">
        <f t="shared" si="165"/>
        <v>5.9395604395604398</v>
      </c>
      <c r="S1771" s="4" t="str">
        <f t="shared" si="166"/>
        <v>film &amp; video</v>
      </c>
      <c r="T1771" s="4" t="str">
        <f t="shared" si="167"/>
        <v>television</v>
      </c>
    </row>
    <row r="1772" spans="1:20" ht="42.75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7">
        <f t="shared" si="162"/>
        <v>41926.446689814817</v>
      </c>
      <c r="L1772" s="7">
        <f t="shared" si="163"/>
        <v>41891.446689814817</v>
      </c>
      <c r="M1772" s="4" t="b">
        <v>0</v>
      </c>
      <c r="N1772" s="4">
        <v>182</v>
      </c>
      <c r="O1772" s="4" t="b">
        <v>1</v>
      </c>
      <c r="P1772" s="4" t="s">
        <v>8265</v>
      </c>
      <c r="Q1772" s="9">
        <f t="shared" si="164"/>
        <v>0.56514285714285717</v>
      </c>
      <c r="R1772" s="10">
        <f t="shared" si="165"/>
        <v>76.07692307692308</v>
      </c>
      <c r="S1772" s="4" t="str">
        <f t="shared" si="166"/>
        <v>film &amp; video</v>
      </c>
      <c r="T1772" s="4" t="str">
        <f t="shared" si="167"/>
        <v>television</v>
      </c>
    </row>
    <row r="1773" spans="1:20" ht="42.75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7">
        <f t="shared" si="162"/>
        <v>41935.646296296291</v>
      </c>
      <c r="L1773" s="7">
        <f t="shared" si="163"/>
        <v>41905.646296296291</v>
      </c>
      <c r="M1773" s="4" t="b">
        <v>0</v>
      </c>
      <c r="N1773" s="4">
        <v>182</v>
      </c>
      <c r="O1773" s="4" t="b">
        <v>1</v>
      </c>
      <c r="P1773" s="4" t="s">
        <v>8265</v>
      </c>
      <c r="Q1773" s="9">
        <f t="shared" si="164"/>
        <v>0.21309523809523809</v>
      </c>
      <c r="R1773" s="10">
        <f t="shared" si="165"/>
        <v>4.9175824175824179</v>
      </c>
      <c r="S1773" s="4" t="str">
        <f t="shared" si="166"/>
        <v>film &amp; video</v>
      </c>
      <c r="T1773" s="4" t="str">
        <f t="shared" si="167"/>
        <v>television</v>
      </c>
    </row>
    <row r="1774" spans="1:20" ht="42.7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7">
        <f t="shared" si="162"/>
        <v>41826.384675925925</v>
      </c>
      <c r="L1774" s="7">
        <f t="shared" si="163"/>
        <v>41766.384675925925</v>
      </c>
      <c r="M1774" s="4" t="b">
        <v>0</v>
      </c>
      <c r="N1774" s="4">
        <v>182</v>
      </c>
      <c r="O1774" s="4" t="b">
        <v>1</v>
      </c>
      <c r="P1774" s="4" t="s">
        <v>8265</v>
      </c>
      <c r="Q1774" s="9">
        <f t="shared" si="164"/>
        <v>0.156</v>
      </c>
      <c r="R1774" s="10">
        <f t="shared" si="165"/>
        <v>4.7142857142857144</v>
      </c>
      <c r="S1774" s="4" t="str">
        <f t="shared" si="166"/>
        <v>film &amp; video</v>
      </c>
      <c r="T1774" s="4" t="str">
        <f t="shared" si="167"/>
        <v>television</v>
      </c>
    </row>
    <row r="1775" spans="1:20" ht="42.75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7">
        <f t="shared" si="162"/>
        <v>42023.427060185182</v>
      </c>
      <c r="L1775" s="7">
        <f t="shared" si="163"/>
        <v>41978.427060185182</v>
      </c>
      <c r="M1775" s="4" t="b">
        <v>0</v>
      </c>
      <c r="N1775" s="4">
        <v>182</v>
      </c>
      <c r="O1775" s="4" t="b">
        <v>1</v>
      </c>
      <c r="P1775" s="4" t="s">
        <v>8265</v>
      </c>
      <c r="Q1775" s="9">
        <f t="shared" si="164"/>
        <v>6.2566666666666673E-2</v>
      </c>
      <c r="R1775" s="10">
        <f t="shared" si="165"/>
        <v>10.313186813186814</v>
      </c>
      <c r="S1775" s="4" t="str">
        <f t="shared" si="166"/>
        <v>film &amp; video</v>
      </c>
      <c r="T1775" s="4" t="str">
        <f t="shared" si="167"/>
        <v>television</v>
      </c>
    </row>
    <row r="1776" spans="1:20" ht="42.75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7">
        <f t="shared" si="162"/>
        <v>41972.290972222218</v>
      </c>
      <c r="L1776" s="7">
        <f t="shared" si="163"/>
        <v>41929.885324074072</v>
      </c>
      <c r="M1776" s="4" t="b">
        <v>0</v>
      </c>
      <c r="N1776" s="4">
        <v>182</v>
      </c>
      <c r="O1776" s="4" t="b">
        <v>1</v>
      </c>
      <c r="P1776" s="4" t="s">
        <v>8265</v>
      </c>
      <c r="Q1776" s="9">
        <f t="shared" si="164"/>
        <v>0.4592</v>
      </c>
      <c r="R1776" s="10">
        <f t="shared" si="165"/>
        <v>6.3076923076923075</v>
      </c>
      <c r="S1776" s="4" t="str">
        <f t="shared" si="166"/>
        <v>film &amp; video</v>
      </c>
      <c r="T1776" s="4" t="str">
        <f t="shared" si="167"/>
        <v>television</v>
      </c>
    </row>
    <row r="1777" spans="1:20" ht="42.75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7">
        <f t="shared" si="162"/>
        <v>41936.643055555549</v>
      </c>
      <c r="L1777" s="7">
        <f t="shared" si="163"/>
        <v>41891.643055555549</v>
      </c>
      <c r="M1777" s="4" t="b">
        <v>0</v>
      </c>
      <c r="N1777" s="4">
        <v>182</v>
      </c>
      <c r="O1777" s="4" t="b">
        <v>1</v>
      </c>
      <c r="P1777" s="4" t="s">
        <v>8265</v>
      </c>
      <c r="Q1777" s="9">
        <f t="shared" si="164"/>
        <v>0.65101538461538466</v>
      </c>
      <c r="R1777" s="10">
        <f t="shared" si="165"/>
        <v>116.25274725274726</v>
      </c>
      <c r="S1777" s="4" t="str">
        <f t="shared" si="166"/>
        <v>film &amp; video</v>
      </c>
      <c r="T1777" s="4" t="str">
        <f t="shared" si="167"/>
        <v>television</v>
      </c>
    </row>
    <row r="1778" spans="1:20" ht="42.75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7">
        <f t="shared" si="162"/>
        <v>41941.623506944445</v>
      </c>
      <c r="L1778" s="7">
        <f t="shared" si="163"/>
        <v>41905.623506944445</v>
      </c>
      <c r="M1778" s="4" t="b">
        <v>0</v>
      </c>
      <c r="N1778" s="4">
        <v>182</v>
      </c>
      <c r="O1778" s="4" t="b">
        <v>1</v>
      </c>
      <c r="P1778" s="4" t="s">
        <v>8265</v>
      </c>
      <c r="Q1778" s="9">
        <f t="shared" si="164"/>
        <v>6.7000000000000004E-2</v>
      </c>
      <c r="R1778" s="10">
        <f t="shared" si="165"/>
        <v>1.8406593406593406</v>
      </c>
      <c r="S1778" s="4" t="str">
        <f t="shared" si="166"/>
        <v>film &amp; video</v>
      </c>
      <c r="T1778" s="4" t="str">
        <f t="shared" si="167"/>
        <v>television</v>
      </c>
    </row>
    <row r="1779" spans="1:20" ht="42.75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7">
        <f t="shared" si="162"/>
        <v>42055.02376157407</v>
      </c>
      <c r="L1779" s="7">
        <f t="shared" si="163"/>
        <v>42025.02376157407</v>
      </c>
      <c r="M1779" s="4" t="b">
        <v>0</v>
      </c>
      <c r="N1779" s="4">
        <v>182</v>
      </c>
      <c r="O1779" s="4" t="b">
        <v>1</v>
      </c>
      <c r="P1779" s="4" t="s">
        <v>8265</v>
      </c>
      <c r="Q1779" s="9">
        <f t="shared" si="164"/>
        <v>0.135625</v>
      </c>
      <c r="R1779" s="10">
        <f t="shared" si="165"/>
        <v>3.5769230769230771</v>
      </c>
      <c r="S1779" s="4" t="str">
        <f t="shared" si="166"/>
        <v>film &amp; video</v>
      </c>
      <c r="T1779" s="4" t="str">
        <f t="shared" si="167"/>
        <v>television</v>
      </c>
    </row>
    <row r="1780" spans="1:20" ht="42.75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7">
        <f t="shared" si="162"/>
        <v>42090.488368055558</v>
      </c>
      <c r="L1780" s="7">
        <f t="shared" si="163"/>
        <v>42045.530034722215</v>
      </c>
      <c r="M1780" s="4" t="b">
        <v>0</v>
      </c>
      <c r="N1780" s="4">
        <v>182</v>
      </c>
      <c r="O1780" s="4" t="b">
        <v>1</v>
      </c>
      <c r="P1780" s="4" t="s">
        <v>8265</v>
      </c>
      <c r="Q1780" s="9">
        <f t="shared" si="164"/>
        <v>1.9900000000000001E-2</v>
      </c>
      <c r="R1780" s="10">
        <f t="shared" si="165"/>
        <v>5.4670329670329672</v>
      </c>
      <c r="S1780" s="4" t="str">
        <f t="shared" si="166"/>
        <v>film &amp; video</v>
      </c>
      <c r="T1780" s="4" t="str">
        <f t="shared" si="167"/>
        <v>television</v>
      </c>
    </row>
    <row r="1781" spans="1:20" ht="42.75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7">
        <f t="shared" si="162"/>
        <v>42615.358564814807</v>
      </c>
      <c r="L1781" s="7">
        <f t="shared" si="163"/>
        <v>42585.358564814807</v>
      </c>
      <c r="M1781" s="4" t="b">
        <v>0</v>
      </c>
      <c r="N1781" s="4">
        <v>182</v>
      </c>
      <c r="O1781" s="4" t="b">
        <v>1</v>
      </c>
      <c r="P1781" s="4" t="s">
        <v>8265</v>
      </c>
      <c r="Q1781" s="9">
        <f t="shared" si="164"/>
        <v>0.36236363636363639</v>
      </c>
      <c r="R1781" s="10">
        <f t="shared" si="165"/>
        <v>21.901098901098901</v>
      </c>
      <c r="S1781" s="4" t="str">
        <f t="shared" si="166"/>
        <v>film &amp; video</v>
      </c>
      <c r="T1781" s="4" t="str">
        <f t="shared" si="167"/>
        <v>television</v>
      </c>
    </row>
    <row r="1782" spans="1:20" ht="42.75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7">
        <f t="shared" si="162"/>
        <v>42553.267476851848</v>
      </c>
      <c r="L1782" s="7">
        <f t="shared" si="163"/>
        <v>42493.267476851848</v>
      </c>
      <c r="M1782" s="4" t="b">
        <v>0</v>
      </c>
      <c r="N1782" s="4">
        <v>182</v>
      </c>
      <c r="O1782" s="4" t="b">
        <v>1</v>
      </c>
      <c r="P1782" s="4" t="s">
        <v>8265</v>
      </c>
      <c r="Q1782" s="9">
        <f t="shared" si="164"/>
        <v>0.39743333333333336</v>
      </c>
      <c r="R1782" s="10">
        <f t="shared" si="165"/>
        <v>65.510989010989007</v>
      </c>
      <c r="S1782" s="4" t="str">
        <f t="shared" si="166"/>
        <v>film &amp; video</v>
      </c>
      <c r="T1782" s="4" t="str">
        <f t="shared" si="167"/>
        <v>television</v>
      </c>
    </row>
    <row r="1783" spans="1:20" ht="42.75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7">
        <f t="shared" si="162"/>
        <v>42628.284085648142</v>
      </c>
      <c r="L1783" s="7">
        <f t="shared" si="163"/>
        <v>42597.284085648142</v>
      </c>
      <c r="M1783" s="4" t="b">
        <v>0</v>
      </c>
      <c r="N1783" s="4">
        <v>182</v>
      </c>
      <c r="O1783" s="4" t="b">
        <v>1</v>
      </c>
      <c r="P1783" s="4" t="s">
        <v>8265</v>
      </c>
      <c r="Q1783" s="9">
        <f t="shared" si="164"/>
        <v>0.25763636363636366</v>
      </c>
      <c r="R1783" s="10">
        <f t="shared" si="165"/>
        <v>7.7857142857142856</v>
      </c>
      <c r="S1783" s="4" t="str">
        <f t="shared" si="166"/>
        <v>film &amp; video</v>
      </c>
      <c r="T1783" s="4" t="str">
        <f t="shared" si="167"/>
        <v>television</v>
      </c>
    </row>
    <row r="1784" spans="1:20" ht="42.75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7">
        <f t="shared" si="162"/>
        <v>42421.241770833331</v>
      </c>
      <c r="L1784" s="7">
        <f t="shared" si="163"/>
        <v>42388.241770833331</v>
      </c>
      <c r="M1784" s="4" t="b">
        <v>0</v>
      </c>
      <c r="N1784" s="4">
        <v>182</v>
      </c>
      <c r="O1784" s="4" t="b">
        <v>1</v>
      </c>
      <c r="P1784" s="4" t="s">
        <v>8265</v>
      </c>
      <c r="Q1784" s="9">
        <f t="shared" si="164"/>
        <v>0.15491428571428573</v>
      </c>
      <c r="R1784" s="10">
        <f t="shared" si="165"/>
        <v>29.791208791208792</v>
      </c>
      <c r="S1784" s="4" t="str">
        <f t="shared" si="166"/>
        <v>film &amp; video</v>
      </c>
      <c r="T1784" s="4" t="str">
        <f t="shared" si="167"/>
        <v>television</v>
      </c>
    </row>
    <row r="1785" spans="1:20" ht="42.75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7">
        <f t="shared" si="162"/>
        <v>42145.616643518515</v>
      </c>
      <c r="L1785" s="7">
        <f t="shared" si="163"/>
        <v>42115.616643518515</v>
      </c>
      <c r="M1785" s="4" t="b">
        <v>0</v>
      </c>
      <c r="N1785" s="4">
        <v>182</v>
      </c>
      <c r="O1785" s="4" t="b">
        <v>1</v>
      </c>
      <c r="P1785" s="4" t="s">
        <v>8265</v>
      </c>
      <c r="Q1785" s="9">
        <f t="shared" si="164"/>
        <v>0.236925</v>
      </c>
      <c r="R1785" s="10">
        <f t="shared" si="165"/>
        <v>52.071428571428569</v>
      </c>
      <c r="S1785" s="4" t="str">
        <f t="shared" si="166"/>
        <v>film &amp; video</v>
      </c>
      <c r="T1785" s="4" t="str">
        <f t="shared" si="167"/>
        <v>television</v>
      </c>
    </row>
    <row r="1786" spans="1:20" ht="42.75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7">
        <f t="shared" si="162"/>
        <v>42034.809027777774</v>
      </c>
      <c r="L1786" s="7">
        <f t="shared" si="163"/>
        <v>42003.322222222218</v>
      </c>
      <c r="M1786" s="4" t="b">
        <v>0</v>
      </c>
      <c r="N1786" s="4">
        <v>182</v>
      </c>
      <c r="O1786" s="4" t="b">
        <v>1</v>
      </c>
      <c r="P1786" s="4" t="s">
        <v>8265</v>
      </c>
      <c r="Q1786" s="9">
        <f t="shared" si="164"/>
        <v>0.39760000000000001</v>
      </c>
      <c r="R1786" s="10">
        <f t="shared" si="165"/>
        <v>10.923076923076923</v>
      </c>
      <c r="S1786" s="4" t="str">
        <f t="shared" si="166"/>
        <v>film &amp; video</v>
      </c>
      <c r="T1786" s="4" t="str">
        <f t="shared" si="167"/>
        <v>television</v>
      </c>
    </row>
    <row r="1787" spans="1:20" ht="42.75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7">
        <f t="shared" si="162"/>
        <v>41927.666666666664</v>
      </c>
      <c r="L1787" s="7">
        <f t="shared" si="163"/>
        <v>41896.801562499997</v>
      </c>
      <c r="M1787" s="4" t="b">
        <v>0</v>
      </c>
      <c r="N1787" s="4">
        <v>182</v>
      </c>
      <c r="O1787" s="4" t="b">
        <v>1</v>
      </c>
      <c r="P1787" s="4" t="s">
        <v>8265</v>
      </c>
      <c r="Q1787" s="9">
        <f t="shared" si="164"/>
        <v>0.20220833333333332</v>
      </c>
      <c r="R1787" s="10">
        <f t="shared" si="165"/>
        <v>26.664835164835164</v>
      </c>
      <c r="S1787" s="4" t="str">
        <f t="shared" si="166"/>
        <v>film &amp; video</v>
      </c>
      <c r="T1787" s="4" t="str">
        <f t="shared" si="167"/>
        <v>television</v>
      </c>
    </row>
    <row r="1788" spans="1:20" ht="42.75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7">
        <f t="shared" si="162"/>
        <v>41988.217326388891</v>
      </c>
      <c r="L1788" s="7">
        <f t="shared" si="163"/>
        <v>41958.217326388891</v>
      </c>
      <c r="M1788" s="4" t="b">
        <v>0</v>
      </c>
      <c r="N1788" s="4">
        <v>182</v>
      </c>
      <c r="O1788" s="4" t="b">
        <v>1</v>
      </c>
      <c r="P1788" s="4" t="s">
        <v>8265</v>
      </c>
      <c r="Q1788" s="9">
        <f t="shared" si="164"/>
        <v>0.47631578947368419</v>
      </c>
      <c r="R1788" s="10">
        <f t="shared" si="165"/>
        <v>4.9725274725274726</v>
      </c>
      <c r="S1788" s="4" t="str">
        <f t="shared" si="166"/>
        <v>film &amp; video</v>
      </c>
      <c r="T1788" s="4" t="str">
        <f t="shared" si="167"/>
        <v>television</v>
      </c>
    </row>
    <row r="1789" spans="1:20" ht="42.7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7">
        <f t="shared" si="162"/>
        <v>42098.28052083333</v>
      </c>
      <c r="L1789" s="7">
        <f t="shared" si="163"/>
        <v>42068.322187499994</v>
      </c>
      <c r="M1789" s="4" t="b">
        <v>0</v>
      </c>
      <c r="N1789" s="4">
        <v>182</v>
      </c>
      <c r="O1789" s="4" t="b">
        <v>1</v>
      </c>
      <c r="P1789" s="4" t="s">
        <v>8265</v>
      </c>
      <c r="Q1789" s="9">
        <f t="shared" si="164"/>
        <v>0.15329999999999999</v>
      </c>
      <c r="R1789" s="10">
        <f t="shared" si="165"/>
        <v>8.4230769230769234</v>
      </c>
      <c r="S1789" s="4" t="str">
        <f t="shared" si="166"/>
        <v>film &amp; video</v>
      </c>
      <c r="T1789" s="4" t="str">
        <f t="shared" si="167"/>
        <v>television</v>
      </c>
    </row>
    <row r="1790" spans="1:20" ht="42.75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7">
        <f t="shared" si="162"/>
        <v>41943.615069444444</v>
      </c>
      <c r="L1790" s="7">
        <f t="shared" si="163"/>
        <v>41913.615069444444</v>
      </c>
      <c r="M1790" s="4" t="b">
        <v>0</v>
      </c>
      <c r="N1790" s="4">
        <v>182</v>
      </c>
      <c r="O1790" s="4" t="b">
        <v>1</v>
      </c>
      <c r="P1790" s="4" t="s">
        <v>8265</v>
      </c>
      <c r="Q1790" s="9">
        <f t="shared" si="164"/>
        <v>1.3818181818181818E-2</v>
      </c>
      <c r="R1790" s="10">
        <f t="shared" si="165"/>
        <v>0.4175824175824176</v>
      </c>
      <c r="S1790" s="4" t="str">
        <f t="shared" si="166"/>
        <v>film &amp; video</v>
      </c>
      <c r="T1790" s="4" t="str">
        <f t="shared" si="167"/>
        <v>television</v>
      </c>
    </row>
    <row r="1791" spans="1:20" ht="42.75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7">
        <f t="shared" si="162"/>
        <v>42015.916701388887</v>
      </c>
      <c r="L1791" s="7">
        <f t="shared" si="163"/>
        <v>41955.916701388887</v>
      </c>
      <c r="M1791" s="4" t="b">
        <v>0</v>
      </c>
      <c r="N1791" s="4">
        <v>182</v>
      </c>
      <c r="O1791" s="4" t="b">
        <v>1</v>
      </c>
      <c r="P1791" s="4" t="s">
        <v>8265</v>
      </c>
      <c r="Q1791" s="9">
        <f t="shared" si="164"/>
        <v>5.0000000000000001E-3</v>
      </c>
      <c r="R1791" s="10">
        <f t="shared" si="165"/>
        <v>0.21978021978021978</v>
      </c>
      <c r="S1791" s="4" t="str">
        <f t="shared" si="166"/>
        <v>film &amp; video</v>
      </c>
      <c r="T1791" s="4" t="str">
        <f t="shared" si="167"/>
        <v>television</v>
      </c>
    </row>
    <row r="1792" spans="1:20" ht="42.75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7">
        <f t="shared" si="162"/>
        <v>42040.341180555552</v>
      </c>
      <c r="L1792" s="7">
        <f t="shared" si="163"/>
        <v>42010.341180555552</v>
      </c>
      <c r="M1792" s="4" t="b">
        <v>0</v>
      </c>
      <c r="N1792" s="4">
        <v>182</v>
      </c>
      <c r="O1792" s="4" t="b">
        <v>1</v>
      </c>
      <c r="P1792" s="4" t="s">
        <v>8265</v>
      </c>
      <c r="Q1792" s="9">
        <f t="shared" si="164"/>
        <v>4.9575757575757579E-2</v>
      </c>
      <c r="R1792" s="10">
        <f t="shared" si="165"/>
        <v>8.9890109890109891</v>
      </c>
      <c r="S1792" s="4" t="str">
        <f t="shared" si="166"/>
        <v>film &amp; video</v>
      </c>
      <c r="T1792" s="4" t="str">
        <f t="shared" si="167"/>
        <v>television</v>
      </c>
    </row>
    <row r="1793" spans="1:20" ht="28.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7">
        <f t="shared" si="162"/>
        <v>42033.407002314816</v>
      </c>
      <c r="L1793" s="7">
        <f t="shared" si="163"/>
        <v>41973.407002314816</v>
      </c>
      <c r="M1793" s="4" t="b">
        <v>0</v>
      </c>
      <c r="N1793" s="4">
        <v>182</v>
      </c>
      <c r="O1793" s="4" t="b">
        <v>1</v>
      </c>
      <c r="P1793" s="4" t="s">
        <v>8265</v>
      </c>
      <c r="Q1793" s="9">
        <f t="shared" si="164"/>
        <v>3.5666666666666666E-2</v>
      </c>
      <c r="R1793" s="10">
        <f t="shared" si="165"/>
        <v>0.58791208791208793</v>
      </c>
      <c r="S1793" s="4" t="str">
        <f t="shared" si="166"/>
        <v>film &amp; video</v>
      </c>
      <c r="T1793" s="4" t="str">
        <f t="shared" si="167"/>
        <v>television</v>
      </c>
    </row>
    <row r="1794" spans="1:20" ht="28.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7">
        <f t="shared" si="162"/>
        <v>42225.957638888889</v>
      </c>
      <c r="L1794" s="7">
        <f t="shared" si="163"/>
        <v>42188.697708333326</v>
      </c>
      <c r="M1794" s="4" t="b">
        <v>0</v>
      </c>
      <c r="N1794" s="4">
        <v>182</v>
      </c>
      <c r="O1794" s="4" t="b">
        <v>1</v>
      </c>
      <c r="P1794" s="4" t="s">
        <v>8265</v>
      </c>
      <c r="Q1794" s="9">
        <f t="shared" si="164"/>
        <v>0.61124000000000001</v>
      </c>
      <c r="R1794" s="10">
        <f t="shared" si="165"/>
        <v>83.961538461538467</v>
      </c>
      <c r="S1794" s="4" t="str">
        <f t="shared" si="166"/>
        <v>film &amp; video</v>
      </c>
      <c r="T1794" s="4" t="str">
        <f t="shared" si="167"/>
        <v>television</v>
      </c>
    </row>
    <row r="1795" spans="1:20" ht="42.75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7">
        <f t="shared" ref="K1795:K1858" si="168">(I1795/86400)+25569+(-8/24)</f>
        <v>41970.6</v>
      </c>
      <c r="L1795" s="7">
        <f t="shared" ref="L1795:L1858" si="169">(J1795/86400)+25569+(-8/24)</f>
        <v>41940.558333333327</v>
      </c>
      <c r="M1795" s="4" t="b">
        <v>0</v>
      </c>
      <c r="N1795" s="4">
        <v>182</v>
      </c>
      <c r="O1795" s="4" t="b">
        <v>1</v>
      </c>
      <c r="P1795" s="4" t="s">
        <v>8265</v>
      </c>
      <c r="Q1795" s="9">
        <f t="shared" ref="Q1795:Q1858" si="170">E1795/D1795</f>
        <v>1.3333333333333334E-2</v>
      </c>
      <c r="R1795" s="10">
        <f t="shared" ref="R1795:R1858" si="171">IFERROR(E1795/N1795, "Zero Backers")</f>
        <v>0.21978021978021978</v>
      </c>
      <c r="S1795" s="4" t="str">
        <f t="shared" ref="S1795:S1858" si="172">LEFT(P1795,FIND("/",P1795)-1)</f>
        <v>film &amp; video</v>
      </c>
      <c r="T1795" s="4" t="str">
        <f t="shared" ref="T1795:T1858" si="173">RIGHT(P1795,LEN(P1795)-FIND("/",P1795))</f>
        <v>television</v>
      </c>
    </row>
    <row r="1796" spans="1:20" ht="42.75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7">
        <f t="shared" si="168"/>
        <v>42046.217847222222</v>
      </c>
      <c r="L1796" s="7">
        <f t="shared" si="169"/>
        <v>42011.217847222222</v>
      </c>
      <c r="M1796" s="4" t="b">
        <v>0</v>
      </c>
      <c r="N1796" s="4">
        <v>182</v>
      </c>
      <c r="O1796" s="4" t="b">
        <v>1</v>
      </c>
      <c r="P1796" s="4" t="s">
        <v>8265</v>
      </c>
      <c r="Q1796" s="9">
        <f t="shared" si="170"/>
        <v>0.11077777777777778</v>
      </c>
      <c r="R1796" s="10">
        <f t="shared" si="171"/>
        <v>5.4780219780219781</v>
      </c>
      <c r="S1796" s="4" t="str">
        <f t="shared" si="172"/>
        <v>film &amp; video</v>
      </c>
      <c r="T1796" s="4" t="str">
        <f t="shared" si="173"/>
        <v>television</v>
      </c>
    </row>
    <row r="1797" spans="1:20" ht="42.75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7">
        <f t="shared" si="168"/>
        <v>42657.333333333336</v>
      </c>
      <c r="L1797" s="7">
        <f t="shared" si="169"/>
        <v>42627.955335648141</v>
      </c>
      <c r="M1797" s="4" t="b">
        <v>0</v>
      </c>
      <c r="N1797" s="4">
        <v>182</v>
      </c>
      <c r="O1797" s="4" t="b">
        <v>1</v>
      </c>
      <c r="P1797" s="4" t="s">
        <v>8265</v>
      </c>
      <c r="Q1797" s="9">
        <f t="shared" si="170"/>
        <v>0.38735714285714284</v>
      </c>
      <c r="R1797" s="10">
        <f t="shared" si="171"/>
        <v>59.593406593406591</v>
      </c>
      <c r="S1797" s="4" t="str">
        <f t="shared" si="172"/>
        <v>film &amp; video</v>
      </c>
      <c r="T1797" s="4" t="str">
        <f t="shared" si="173"/>
        <v>television</v>
      </c>
    </row>
    <row r="1798" spans="1:20" ht="42.75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7">
        <f t="shared" si="168"/>
        <v>42575.106087962959</v>
      </c>
      <c r="L1798" s="7">
        <f t="shared" si="169"/>
        <v>42515.106087962959</v>
      </c>
      <c r="M1798" s="4" t="b">
        <v>0</v>
      </c>
      <c r="N1798" s="4">
        <v>182</v>
      </c>
      <c r="O1798" s="4" t="b">
        <v>1</v>
      </c>
      <c r="P1798" s="4" t="s">
        <v>8265</v>
      </c>
      <c r="Q1798" s="9">
        <f t="shared" si="170"/>
        <v>0.22052631578947368</v>
      </c>
      <c r="R1798" s="10">
        <f t="shared" si="171"/>
        <v>23.021978021978022</v>
      </c>
      <c r="S1798" s="4" t="str">
        <f t="shared" si="172"/>
        <v>film &amp; video</v>
      </c>
      <c r="T1798" s="4" t="str">
        <f t="shared" si="173"/>
        <v>television</v>
      </c>
    </row>
    <row r="1799" spans="1:20" ht="42.75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7">
        <f t="shared" si="168"/>
        <v>42719.235983796294</v>
      </c>
      <c r="L1799" s="7">
        <f t="shared" si="169"/>
        <v>42689.235983796294</v>
      </c>
      <c r="M1799" s="4" t="b">
        <v>0</v>
      </c>
      <c r="N1799" s="4">
        <v>182</v>
      </c>
      <c r="O1799" s="4" t="b">
        <v>1</v>
      </c>
      <c r="P1799" s="4" t="s">
        <v>8265</v>
      </c>
      <c r="Q1799" s="9">
        <f t="shared" si="170"/>
        <v>0.67549999999999999</v>
      </c>
      <c r="R1799" s="10">
        <f t="shared" si="171"/>
        <v>37.115384615384613</v>
      </c>
      <c r="S1799" s="4" t="str">
        <f t="shared" si="172"/>
        <v>film &amp; video</v>
      </c>
      <c r="T1799" s="4" t="str">
        <f t="shared" si="173"/>
        <v>television</v>
      </c>
    </row>
    <row r="1800" spans="1:20" ht="42.75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7">
        <f t="shared" si="168"/>
        <v>42403.993437499994</v>
      </c>
      <c r="L1800" s="7">
        <f t="shared" si="169"/>
        <v>42343.993437499994</v>
      </c>
      <c r="M1800" s="4" t="b">
        <v>0</v>
      </c>
      <c r="N1800" s="4">
        <v>182</v>
      </c>
      <c r="O1800" s="4" t="b">
        <v>1</v>
      </c>
      <c r="P1800" s="4" t="s">
        <v>8265</v>
      </c>
      <c r="Q1800" s="9">
        <f t="shared" si="170"/>
        <v>0.136375</v>
      </c>
      <c r="R1800" s="10">
        <f t="shared" si="171"/>
        <v>11.989010989010989</v>
      </c>
      <c r="S1800" s="4" t="str">
        <f t="shared" si="172"/>
        <v>film &amp; video</v>
      </c>
      <c r="T1800" s="4" t="str">
        <f t="shared" si="173"/>
        <v>television</v>
      </c>
    </row>
    <row r="1801" spans="1:20" ht="28.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7">
        <f t="shared" si="168"/>
        <v>41954.551018518519</v>
      </c>
      <c r="L1801" s="7">
        <f t="shared" si="169"/>
        <v>41934.509351851848</v>
      </c>
      <c r="M1801" s="4" t="b">
        <v>0</v>
      </c>
      <c r="N1801" s="4">
        <v>182</v>
      </c>
      <c r="O1801" s="4" t="b">
        <v>1</v>
      </c>
      <c r="P1801" s="4" t="s">
        <v>8265</v>
      </c>
      <c r="Q1801" s="9">
        <f t="shared" si="170"/>
        <v>1.7457500000000001E-2</v>
      </c>
      <c r="R1801" s="10">
        <f t="shared" si="171"/>
        <v>0.38368131868131866</v>
      </c>
      <c r="S1801" s="4" t="str">
        <f t="shared" si="172"/>
        <v>film &amp; video</v>
      </c>
      <c r="T1801" s="4" t="str">
        <f t="shared" si="173"/>
        <v>television</v>
      </c>
    </row>
    <row r="1802" spans="1:20" ht="42.75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7">
        <f t="shared" si="168"/>
        <v>42653.272800925923</v>
      </c>
      <c r="L1802" s="7">
        <f t="shared" si="169"/>
        <v>42623.272800925923</v>
      </c>
      <c r="M1802" s="4" t="b">
        <v>0</v>
      </c>
      <c r="N1802" s="4">
        <v>182</v>
      </c>
      <c r="O1802" s="4" t="b">
        <v>1</v>
      </c>
      <c r="P1802" s="4" t="s">
        <v>8265</v>
      </c>
      <c r="Q1802" s="9">
        <f t="shared" si="170"/>
        <v>0.20449632511889321</v>
      </c>
      <c r="R1802" s="10">
        <f t="shared" si="171"/>
        <v>51.978021978021978</v>
      </c>
      <c r="S1802" s="4" t="str">
        <f t="shared" si="172"/>
        <v>film &amp; video</v>
      </c>
      <c r="T1802" s="4" t="str">
        <f t="shared" si="173"/>
        <v>television</v>
      </c>
    </row>
    <row r="1803" spans="1:20" ht="42.75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7">
        <f t="shared" si="168"/>
        <v>42353.173611111109</v>
      </c>
      <c r="L1803" s="7">
        <f t="shared" si="169"/>
        <v>42321.327175925922</v>
      </c>
      <c r="M1803" s="4" t="b">
        <v>0</v>
      </c>
      <c r="N1803" s="4">
        <v>182</v>
      </c>
      <c r="O1803" s="4" t="b">
        <v>1</v>
      </c>
      <c r="P1803" s="4" t="s">
        <v>8265</v>
      </c>
      <c r="Q1803" s="9">
        <f t="shared" si="170"/>
        <v>0.13852941176470587</v>
      </c>
      <c r="R1803" s="10">
        <f t="shared" si="171"/>
        <v>12.93956043956044</v>
      </c>
      <c r="S1803" s="4" t="str">
        <f t="shared" si="172"/>
        <v>film &amp; video</v>
      </c>
      <c r="T1803" s="4" t="str">
        <f t="shared" si="173"/>
        <v>television</v>
      </c>
    </row>
    <row r="1804" spans="1:20" ht="28.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7">
        <f t="shared" si="168"/>
        <v>42182.582638888889</v>
      </c>
      <c r="L1804" s="7">
        <f t="shared" si="169"/>
        <v>42159.139236111114</v>
      </c>
      <c r="M1804" s="4" t="b">
        <v>0</v>
      </c>
      <c r="N1804" s="4">
        <v>182</v>
      </c>
      <c r="O1804" s="4" t="b">
        <v>1</v>
      </c>
      <c r="P1804" s="4" t="s">
        <v>8265</v>
      </c>
      <c r="Q1804" s="9">
        <f t="shared" si="170"/>
        <v>0.48485714285714288</v>
      </c>
      <c r="R1804" s="10">
        <f t="shared" si="171"/>
        <v>9.3241758241758248</v>
      </c>
      <c r="S1804" s="4" t="str">
        <f t="shared" si="172"/>
        <v>film &amp; video</v>
      </c>
      <c r="T1804" s="4" t="str">
        <f t="shared" si="173"/>
        <v>television</v>
      </c>
    </row>
    <row r="1805" spans="1:20" ht="42.75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7">
        <f t="shared" si="168"/>
        <v>42048.738217592589</v>
      </c>
      <c r="L1805" s="7">
        <f t="shared" si="169"/>
        <v>42017.738217592589</v>
      </c>
      <c r="M1805" s="4" t="b">
        <v>0</v>
      </c>
      <c r="N1805" s="4">
        <v>182</v>
      </c>
      <c r="O1805" s="4" t="b">
        <v>1</v>
      </c>
      <c r="P1805" s="4" t="s">
        <v>8265</v>
      </c>
      <c r="Q1805" s="9">
        <f t="shared" si="170"/>
        <v>0.308</v>
      </c>
      <c r="R1805" s="10">
        <f t="shared" si="171"/>
        <v>29.615384615384617</v>
      </c>
      <c r="S1805" s="4" t="str">
        <f t="shared" si="172"/>
        <v>film &amp; video</v>
      </c>
      <c r="T1805" s="4" t="str">
        <f t="shared" si="173"/>
        <v>television</v>
      </c>
    </row>
    <row r="1806" spans="1:20" ht="42.75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7">
        <f t="shared" si="168"/>
        <v>42322.386620370373</v>
      </c>
      <c r="L1806" s="7">
        <f t="shared" si="169"/>
        <v>42282.344953703701</v>
      </c>
      <c r="M1806" s="4" t="b">
        <v>0</v>
      </c>
      <c r="N1806" s="4">
        <v>182</v>
      </c>
      <c r="O1806" s="4" t="b">
        <v>1</v>
      </c>
      <c r="P1806" s="4" t="s">
        <v>8265</v>
      </c>
      <c r="Q1806" s="9">
        <f t="shared" si="170"/>
        <v>0.35174193548387095</v>
      </c>
      <c r="R1806" s="10">
        <f t="shared" si="171"/>
        <v>29.956043956043956</v>
      </c>
      <c r="S1806" s="4" t="str">
        <f t="shared" si="172"/>
        <v>film &amp; video</v>
      </c>
      <c r="T1806" s="4" t="str">
        <f t="shared" si="173"/>
        <v>television</v>
      </c>
    </row>
    <row r="1807" spans="1:20" ht="42.75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7">
        <f t="shared" si="168"/>
        <v>42279.416666666664</v>
      </c>
      <c r="L1807" s="7">
        <f t="shared" si="169"/>
        <v>42247.470578703702</v>
      </c>
      <c r="M1807" s="4" t="b">
        <v>0</v>
      </c>
      <c r="N1807" s="4">
        <v>182</v>
      </c>
      <c r="O1807" s="4" t="b">
        <v>1</v>
      </c>
      <c r="P1807" s="4" t="s">
        <v>8265</v>
      </c>
      <c r="Q1807" s="9">
        <f t="shared" si="170"/>
        <v>0.36404444444444445</v>
      </c>
      <c r="R1807" s="10">
        <f t="shared" si="171"/>
        <v>45.005494505494504</v>
      </c>
      <c r="S1807" s="4" t="str">
        <f t="shared" si="172"/>
        <v>film &amp; video</v>
      </c>
      <c r="T1807" s="4" t="str">
        <f t="shared" si="173"/>
        <v>television</v>
      </c>
    </row>
    <row r="1808" spans="1:20" ht="42.75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7">
        <f t="shared" si="168"/>
        <v>41912.304965277777</v>
      </c>
      <c r="L1808" s="7">
        <f t="shared" si="169"/>
        <v>41877.304965277777</v>
      </c>
      <c r="M1808" s="4" t="b">
        <v>0</v>
      </c>
      <c r="N1808" s="4">
        <v>182</v>
      </c>
      <c r="O1808" s="4" t="b">
        <v>1</v>
      </c>
      <c r="P1808" s="4" t="s">
        <v>8265</v>
      </c>
      <c r="Q1808" s="9">
        <f t="shared" si="170"/>
        <v>2.955E-2</v>
      </c>
      <c r="R1808" s="10">
        <f t="shared" si="171"/>
        <v>3.2472527472527473</v>
      </c>
      <c r="S1808" s="4" t="str">
        <f t="shared" si="172"/>
        <v>film &amp; video</v>
      </c>
      <c r="T1808" s="4" t="str">
        <f t="shared" si="173"/>
        <v>television</v>
      </c>
    </row>
    <row r="1809" spans="1:20" ht="28.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7">
        <f t="shared" si="168"/>
        <v>41909.735104166662</v>
      </c>
      <c r="L1809" s="7">
        <f t="shared" si="169"/>
        <v>41879.735104166662</v>
      </c>
      <c r="M1809" s="4" t="b">
        <v>0</v>
      </c>
      <c r="N1809" s="4">
        <v>182</v>
      </c>
      <c r="O1809" s="4" t="b">
        <v>1</v>
      </c>
      <c r="P1809" s="4" t="s">
        <v>8265</v>
      </c>
      <c r="Q1809" s="9">
        <f t="shared" si="170"/>
        <v>0.1106</v>
      </c>
      <c r="R1809" s="10">
        <f t="shared" si="171"/>
        <v>3.0384615384615383</v>
      </c>
      <c r="S1809" s="4" t="str">
        <f t="shared" si="172"/>
        <v>film &amp; video</v>
      </c>
      <c r="T1809" s="4" t="str">
        <f t="shared" si="173"/>
        <v>television</v>
      </c>
    </row>
    <row r="1810" spans="1:20" ht="42.75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7">
        <f t="shared" si="168"/>
        <v>42777.347569444442</v>
      </c>
      <c r="L1810" s="7">
        <f t="shared" si="169"/>
        <v>42742.347569444442</v>
      </c>
      <c r="M1810" s="4" t="b">
        <v>0</v>
      </c>
      <c r="N1810" s="4">
        <v>182</v>
      </c>
      <c r="O1810" s="4" t="b">
        <v>1</v>
      </c>
      <c r="P1810" s="4" t="s">
        <v>8265</v>
      </c>
      <c r="Q1810" s="9">
        <f t="shared" si="170"/>
        <v>0.41407142857142859</v>
      </c>
      <c r="R1810" s="10">
        <f t="shared" si="171"/>
        <v>63.703296703296701</v>
      </c>
      <c r="S1810" s="4" t="str">
        <f t="shared" si="172"/>
        <v>film &amp; video</v>
      </c>
      <c r="T1810" s="4" t="str">
        <f t="shared" si="173"/>
        <v>television</v>
      </c>
    </row>
    <row r="1811" spans="1:20" ht="42.75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7">
        <f t="shared" si="168"/>
        <v>42064.574525462966</v>
      </c>
      <c r="L1811" s="7">
        <f t="shared" si="169"/>
        <v>42029.574525462966</v>
      </c>
      <c r="M1811" s="4" t="b">
        <v>0</v>
      </c>
      <c r="N1811" s="4">
        <v>182</v>
      </c>
      <c r="O1811" s="4" t="b">
        <v>1</v>
      </c>
      <c r="P1811" s="4" t="s">
        <v>8265</v>
      </c>
      <c r="Q1811" s="9">
        <f t="shared" si="170"/>
        <v>0.10857142857142857</v>
      </c>
      <c r="R1811" s="10">
        <f t="shared" si="171"/>
        <v>2.087912087912088</v>
      </c>
      <c r="S1811" s="4" t="str">
        <f t="shared" si="172"/>
        <v>film &amp; video</v>
      </c>
      <c r="T1811" s="4" t="str">
        <f t="shared" si="173"/>
        <v>television</v>
      </c>
    </row>
    <row r="1812" spans="1:20" ht="42.75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7">
        <f t="shared" si="168"/>
        <v>41872.576689814814</v>
      </c>
      <c r="L1812" s="7">
        <f t="shared" si="169"/>
        <v>41860.576689814814</v>
      </c>
      <c r="M1812" s="4" t="b">
        <v>0</v>
      </c>
      <c r="N1812" s="4">
        <v>182</v>
      </c>
      <c r="O1812" s="4" t="b">
        <v>1</v>
      </c>
      <c r="P1812" s="4" t="s">
        <v>8265</v>
      </c>
      <c r="Q1812" s="9">
        <f t="shared" si="170"/>
        <v>3.3333333333333333E-2</v>
      </c>
      <c r="R1812" s="10">
        <f t="shared" si="171"/>
        <v>8.2417582417582416E-2</v>
      </c>
      <c r="S1812" s="4" t="str">
        <f t="shared" si="172"/>
        <v>film &amp; video</v>
      </c>
      <c r="T1812" s="4" t="str">
        <f t="shared" si="173"/>
        <v>television</v>
      </c>
    </row>
    <row r="1813" spans="1:20" ht="42.7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7">
        <f t="shared" si="168"/>
        <v>41935.833333333328</v>
      </c>
      <c r="L1813" s="7">
        <f t="shared" si="169"/>
        <v>41876.100347222222</v>
      </c>
      <c r="M1813" s="4" t="b">
        <v>0</v>
      </c>
      <c r="N1813" s="4">
        <v>182</v>
      </c>
      <c r="O1813" s="4" t="b">
        <v>1</v>
      </c>
      <c r="P1813" s="4" t="s">
        <v>8265</v>
      </c>
      <c r="Q1813" s="9">
        <f t="shared" si="170"/>
        <v>7.407407407407407E-4</v>
      </c>
      <c r="R1813" s="10">
        <f t="shared" si="171"/>
        <v>0.21978021978021978</v>
      </c>
      <c r="S1813" s="4" t="str">
        <f t="shared" si="172"/>
        <v>film &amp; video</v>
      </c>
      <c r="T1813" s="4" t="str">
        <f t="shared" si="173"/>
        <v>television</v>
      </c>
    </row>
    <row r="1814" spans="1:20" ht="42.75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7">
        <f t="shared" si="168"/>
        <v>42553.985370370363</v>
      </c>
      <c r="L1814" s="7">
        <f t="shared" si="169"/>
        <v>42523.985370370363</v>
      </c>
      <c r="M1814" s="4" t="b">
        <v>0</v>
      </c>
      <c r="N1814" s="4">
        <v>182</v>
      </c>
      <c r="O1814" s="4" t="b">
        <v>1</v>
      </c>
      <c r="P1814" s="4" t="s">
        <v>8265</v>
      </c>
      <c r="Q1814" s="9">
        <f t="shared" si="170"/>
        <v>0.13307692307692306</v>
      </c>
      <c r="R1814" s="10">
        <f t="shared" si="171"/>
        <v>4.7527472527472527</v>
      </c>
      <c r="S1814" s="4" t="str">
        <f t="shared" si="172"/>
        <v>film &amp; video</v>
      </c>
      <c r="T1814" s="4" t="str">
        <f t="shared" si="173"/>
        <v>television</v>
      </c>
    </row>
    <row r="1815" spans="1:20" ht="42.75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7">
        <f t="shared" si="168"/>
        <v>41859.55569444444</v>
      </c>
      <c r="L1815" s="7">
        <f t="shared" si="169"/>
        <v>41829.55569444444</v>
      </c>
      <c r="M1815" s="4" t="b">
        <v>0</v>
      </c>
      <c r="N1815" s="4">
        <v>182</v>
      </c>
      <c r="O1815" s="4" t="b">
        <v>1</v>
      </c>
      <c r="P1815" s="4" t="s">
        <v>8265</v>
      </c>
      <c r="Q1815" s="9">
        <f t="shared" si="170"/>
        <v>0</v>
      </c>
      <c r="R1815" s="10">
        <f t="shared" si="171"/>
        <v>0</v>
      </c>
      <c r="S1815" s="4" t="str">
        <f t="shared" si="172"/>
        <v>film &amp; video</v>
      </c>
      <c r="T1815" s="4" t="str">
        <f t="shared" si="173"/>
        <v>television</v>
      </c>
    </row>
    <row r="1816" spans="1:20" ht="42.75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7">
        <f t="shared" si="168"/>
        <v>42062.980740740742</v>
      </c>
      <c r="L1816" s="7">
        <f t="shared" si="169"/>
        <v>42032.980740740742</v>
      </c>
      <c r="M1816" s="4" t="b">
        <v>0</v>
      </c>
      <c r="N1816" s="4">
        <v>182</v>
      </c>
      <c r="O1816" s="4" t="b">
        <v>1</v>
      </c>
      <c r="P1816" s="4" t="s">
        <v>8265</v>
      </c>
      <c r="Q1816" s="9">
        <f t="shared" si="170"/>
        <v>0.49183333333333334</v>
      </c>
      <c r="R1816" s="10">
        <f t="shared" si="171"/>
        <v>32.428571428571431</v>
      </c>
      <c r="S1816" s="4" t="str">
        <f t="shared" si="172"/>
        <v>film &amp; video</v>
      </c>
      <c r="T1816" s="4" t="str">
        <f t="shared" si="173"/>
        <v>television</v>
      </c>
    </row>
    <row r="1817" spans="1:20" ht="42.75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7">
        <f t="shared" si="168"/>
        <v>42186.573344907403</v>
      </c>
      <c r="L1817" s="7">
        <f t="shared" si="169"/>
        <v>42172.573344907403</v>
      </c>
      <c r="M1817" s="4" t="b">
        <v>0</v>
      </c>
      <c r="N1817" s="4">
        <v>182</v>
      </c>
      <c r="O1817" s="4" t="b">
        <v>1</v>
      </c>
      <c r="P1817" s="4" t="s">
        <v>8265</v>
      </c>
      <c r="Q1817" s="9">
        <f t="shared" si="170"/>
        <v>0</v>
      </c>
      <c r="R1817" s="10">
        <f t="shared" si="171"/>
        <v>0</v>
      </c>
      <c r="S1817" s="4" t="str">
        <f t="shared" si="172"/>
        <v>film &amp; video</v>
      </c>
      <c r="T1817" s="4" t="str">
        <f t="shared" si="173"/>
        <v>television</v>
      </c>
    </row>
    <row r="1818" spans="1:20" ht="42.75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7">
        <f t="shared" si="168"/>
        <v>42576.458333333336</v>
      </c>
      <c r="L1818" s="7">
        <f t="shared" si="169"/>
        <v>42548.542858796289</v>
      </c>
      <c r="M1818" s="4" t="b">
        <v>0</v>
      </c>
      <c r="N1818" s="4">
        <v>182</v>
      </c>
      <c r="O1818" s="4" t="b">
        <v>1</v>
      </c>
      <c r="P1818" s="4" t="s">
        <v>8265</v>
      </c>
      <c r="Q1818" s="9">
        <f t="shared" si="170"/>
        <v>2.036E-2</v>
      </c>
      <c r="R1818" s="10">
        <f t="shared" si="171"/>
        <v>2.7967032967032965</v>
      </c>
      <c r="S1818" s="4" t="str">
        <f t="shared" si="172"/>
        <v>film &amp; video</v>
      </c>
      <c r="T1818" s="4" t="str">
        <f t="shared" si="173"/>
        <v>television</v>
      </c>
    </row>
    <row r="1819" spans="1:20" ht="28.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7">
        <f t="shared" si="168"/>
        <v>42764.957638888889</v>
      </c>
      <c r="L1819" s="7">
        <f t="shared" si="169"/>
        <v>42705.328784722216</v>
      </c>
      <c r="M1819" s="4" t="b">
        <v>0</v>
      </c>
      <c r="N1819" s="4">
        <v>182</v>
      </c>
      <c r="O1819" s="4" t="b">
        <v>1</v>
      </c>
      <c r="P1819" s="4" t="s">
        <v>8265</v>
      </c>
      <c r="Q1819" s="9">
        <f t="shared" si="170"/>
        <v>0.52327777777777773</v>
      </c>
      <c r="R1819" s="10">
        <f t="shared" si="171"/>
        <v>51.752747252747255</v>
      </c>
      <c r="S1819" s="4" t="str">
        <f t="shared" si="172"/>
        <v>film &amp; video</v>
      </c>
      <c r="T1819" s="4" t="str">
        <f t="shared" si="173"/>
        <v>television</v>
      </c>
    </row>
    <row r="1820" spans="1:20" ht="28.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7">
        <f t="shared" si="168"/>
        <v>42096.859374999993</v>
      </c>
      <c r="L1820" s="7">
        <f t="shared" si="169"/>
        <v>42066.901041666664</v>
      </c>
      <c r="M1820" s="4" t="b">
        <v>0</v>
      </c>
      <c r="N1820" s="4">
        <v>182</v>
      </c>
      <c r="O1820" s="4" t="b">
        <v>1</v>
      </c>
      <c r="P1820" s="4" t="s">
        <v>8265</v>
      </c>
      <c r="Q1820" s="9">
        <f t="shared" si="170"/>
        <v>0</v>
      </c>
      <c r="R1820" s="10">
        <f t="shared" si="171"/>
        <v>0</v>
      </c>
      <c r="S1820" s="4" t="str">
        <f t="shared" si="172"/>
        <v>film &amp; video</v>
      </c>
      <c r="T1820" s="4" t="str">
        <f t="shared" si="173"/>
        <v>television</v>
      </c>
    </row>
    <row r="1821" spans="1:20" ht="42.75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7">
        <f t="shared" si="168"/>
        <v>41850.418935185182</v>
      </c>
      <c r="L1821" s="7">
        <f t="shared" si="169"/>
        <v>41820.418935185182</v>
      </c>
      <c r="M1821" s="4" t="b">
        <v>0</v>
      </c>
      <c r="N1821" s="4">
        <v>182</v>
      </c>
      <c r="O1821" s="4" t="b">
        <v>1</v>
      </c>
      <c r="P1821" s="4" t="s">
        <v>8265</v>
      </c>
      <c r="Q1821" s="9">
        <f t="shared" si="170"/>
        <v>2.0833333333333332E-2</v>
      </c>
      <c r="R1821" s="10">
        <f t="shared" si="171"/>
        <v>0.13736263736263737</v>
      </c>
      <c r="S1821" s="4" t="str">
        <f t="shared" si="172"/>
        <v>film &amp; video</v>
      </c>
      <c r="T1821" s="4" t="str">
        <f t="shared" si="173"/>
        <v>television</v>
      </c>
    </row>
    <row r="1822" spans="1:20" ht="42.75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7">
        <f t="shared" si="168"/>
        <v>42094.709374999999</v>
      </c>
      <c r="L1822" s="7">
        <f t="shared" si="169"/>
        <v>42064.751041666663</v>
      </c>
      <c r="M1822" s="4" t="b">
        <v>0</v>
      </c>
      <c r="N1822" s="4">
        <v>182</v>
      </c>
      <c r="O1822" s="4" t="b">
        <v>1</v>
      </c>
      <c r="P1822" s="4" t="s">
        <v>8265</v>
      </c>
      <c r="Q1822" s="9">
        <f t="shared" si="170"/>
        <v>6.565384615384616E-2</v>
      </c>
      <c r="R1822" s="10">
        <f t="shared" si="171"/>
        <v>9.3791208791208796</v>
      </c>
      <c r="S1822" s="4" t="str">
        <f t="shared" si="172"/>
        <v>film &amp; video</v>
      </c>
      <c r="T1822" s="4" t="str">
        <f t="shared" si="173"/>
        <v>television</v>
      </c>
    </row>
    <row r="1823" spans="1:20" ht="42.75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7">
        <f t="shared" si="168"/>
        <v>40970.985729166663</v>
      </c>
      <c r="L1823" s="7">
        <f t="shared" si="169"/>
        <v>40925.985729166663</v>
      </c>
      <c r="M1823" s="4" t="b">
        <v>0</v>
      </c>
      <c r="N1823" s="4">
        <v>182</v>
      </c>
      <c r="O1823" s="4" t="b">
        <v>1</v>
      </c>
      <c r="P1823" s="4" t="s">
        <v>8265</v>
      </c>
      <c r="Q1823" s="9">
        <f t="shared" si="170"/>
        <v>1.3489</v>
      </c>
      <c r="R1823" s="10">
        <f t="shared" si="171"/>
        <v>18.528846153846153</v>
      </c>
      <c r="S1823" s="4" t="str">
        <f t="shared" si="172"/>
        <v>film &amp; video</v>
      </c>
      <c r="T1823" s="4" t="str">
        <f t="shared" si="173"/>
        <v>television</v>
      </c>
    </row>
    <row r="1824" spans="1:20" ht="28.5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7">
        <f t="shared" si="168"/>
        <v>41670.459027777775</v>
      </c>
      <c r="L1824" s="7">
        <f t="shared" si="169"/>
        <v>41634.463680555556</v>
      </c>
      <c r="M1824" s="4" t="b">
        <v>0</v>
      </c>
      <c r="N1824" s="4">
        <v>182</v>
      </c>
      <c r="O1824" s="4" t="b">
        <v>1</v>
      </c>
      <c r="P1824" s="4" t="s">
        <v>8265</v>
      </c>
      <c r="Q1824" s="9">
        <f t="shared" si="170"/>
        <v>1</v>
      </c>
      <c r="R1824" s="10">
        <f t="shared" si="171"/>
        <v>1.6483516483516483</v>
      </c>
      <c r="S1824" s="4" t="str">
        <f t="shared" si="172"/>
        <v>film &amp; video</v>
      </c>
      <c r="T1824" s="4" t="str">
        <f t="shared" si="173"/>
        <v>television</v>
      </c>
    </row>
    <row r="1825" spans="1:20" ht="42.75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7">
        <f t="shared" si="168"/>
        <v>41206.35157407407</v>
      </c>
      <c r="L1825" s="7">
        <f t="shared" si="169"/>
        <v>41176.35157407407</v>
      </c>
      <c r="M1825" s="4" t="b">
        <v>0</v>
      </c>
      <c r="N1825" s="4">
        <v>182</v>
      </c>
      <c r="O1825" s="4" t="b">
        <v>1</v>
      </c>
      <c r="P1825" s="4" t="s">
        <v>8265</v>
      </c>
      <c r="Q1825" s="9">
        <f t="shared" si="170"/>
        <v>1.1585714285714286</v>
      </c>
      <c r="R1825" s="10">
        <f t="shared" si="171"/>
        <v>4.4560439560439562</v>
      </c>
      <c r="S1825" s="4" t="str">
        <f t="shared" si="172"/>
        <v>film &amp; video</v>
      </c>
      <c r="T1825" s="4" t="str">
        <f t="shared" si="173"/>
        <v>television</v>
      </c>
    </row>
    <row r="1826" spans="1:20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7">
        <f t="shared" si="168"/>
        <v>41646.755555555552</v>
      </c>
      <c r="L1826" s="7">
        <f t="shared" si="169"/>
        <v>41626.582951388882</v>
      </c>
      <c r="M1826" s="4" t="b">
        <v>0</v>
      </c>
      <c r="N1826" s="4">
        <v>182</v>
      </c>
      <c r="O1826" s="4" t="b">
        <v>1</v>
      </c>
      <c r="P1826" s="4" t="s">
        <v>8265</v>
      </c>
      <c r="Q1826" s="9">
        <f t="shared" si="170"/>
        <v>1.0006666666666666</v>
      </c>
      <c r="R1826" s="10">
        <f t="shared" si="171"/>
        <v>16.494505494505493</v>
      </c>
      <c r="S1826" s="4" t="str">
        <f t="shared" si="172"/>
        <v>film &amp; video</v>
      </c>
      <c r="T1826" s="4" t="str">
        <f t="shared" si="173"/>
        <v>television</v>
      </c>
    </row>
    <row r="1827" spans="1:20" ht="42.75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7">
        <f t="shared" si="168"/>
        <v>41466.501192129625</v>
      </c>
      <c r="L1827" s="7">
        <f t="shared" si="169"/>
        <v>41443.501192129625</v>
      </c>
      <c r="M1827" s="4" t="b">
        <v>0</v>
      </c>
      <c r="N1827" s="4">
        <v>182</v>
      </c>
      <c r="O1827" s="4" t="b">
        <v>1</v>
      </c>
      <c r="P1827" s="4" t="s">
        <v>8265</v>
      </c>
      <c r="Q1827" s="9">
        <f t="shared" si="170"/>
        <v>1.0505</v>
      </c>
      <c r="R1827" s="10">
        <f t="shared" si="171"/>
        <v>11.543956043956044</v>
      </c>
      <c r="S1827" s="4" t="str">
        <f t="shared" si="172"/>
        <v>film &amp; video</v>
      </c>
      <c r="T1827" s="4" t="str">
        <f t="shared" si="173"/>
        <v>television</v>
      </c>
    </row>
    <row r="1828" spans="1:20" ht="28.5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7">
        <f t="shared" si="168"/>
        <v>41687.590474537035</v>
      </c>
      <c r="L1828" s="7">
        <f t="shared" si="169"/>
        <v>41657.590474537035</v>
      </c>
      <c r="M1828" s="4" t="b">
        <v>0</v>
      </c>
      <c r="N1828" s="4">
        <v>182</v>
      </c>
      <c r="O1828" s="4" t="b">
        <v>1</v>
      </c>
      <c r="P1828" s="4" t="s">
        <v>8265</v>
      </c>
      <c r="Q1828" s="9">
        <f t="shared" si="170"/>
        <v>1.01</v>
      </c>
      <c r="R1828" s="10">
        <f t="shared" si="171"/>
        <v>11.098901098901099</v>
      </c>
      <c r="S1828" s="4" t="str">
        <f t="shared" si="172"/>
        <v>film &amp; video</v>
      </c>
      <c r="T1828" s="4" t="str">
        <f t="shared" si="173"/>
        <v>television</v>
      </c>
    </row>
    <row r="1829" spans="1:20" ht="42.75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7">
        <f t="shared" si="168"/>
        <v>40604.992604166662</v>
      </c>
      <c r="L1829" s="7">
        <f t="shared" si="169"/>
        <v>40554.992604166662</v>
      </c>
      <c r="M1829" s="4" t="b">
        <v>0</v>
      </c>
      <c r="N1829" s="4">
        <v>182</v>
      </c>
      <c r="O1829" s="4" t="b">
        <v>1</v>
      </c>
      <c r="P1829" s="4" t="s">
        <v>8265</v>
      </c>
      <c r="Q1829" s="9">
        <f t="shared" si="170"/>
        <v>1.0066250000000001</v>
      </c>
      <c r="R1829" s="10">
        <f t="shared" si="171"/>
        <v>44.247252747252745</v>
      </c>
      <c r="S1829" s="4" t="str">
        <f t="shared" si="172"/>
        <v>film &amp; video</v>
      </c>
      <c r="T1829" s="4" t="str">
        <f t="shared" si="173"/>
        <v>television</v>
      </c>
    </row>
    <row r="1830" spans="1:20" ht="42.75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7">
        <f t="shared" si="168"/>
        <v>41768.583333333328</v>
      </c>
      <c r="L1830" s="7">
        <f t="shared" si="169"/>
        <v>41736.566319444442</v>
      </c>
      <c r="M1830" s="4" t="b">
        <v>0</v>
      </c>
      <c r="N1830" s="4">
        <v>182</v>
      </c>
      <c r="O1830" s="4" t="b">
        <v>1</v>
      </c>
      <c r="P1830" s="4" t="s">
        <v>8265</v>
      </c>
      <c r="Q1830" s="9">
        <f t="shared" si="170"/>
        <v>1.0016</v>
      </c>
      <c r="R1830" s="10">
        <f t="shared" si="171"/>
        <v>110.06593406593407</v>
      </c>
      <c r="S1830" s="4" t="str">
        <f t="shared" si="172"/>
        <v>film &amp; video</v>
      </c>
      <c r="T1830" s="4" t="str">
        <f t="shared" si="173"/>
        <v>television</v>
      </c>
    </row>
    <row r="1831" spans="1:20" ht="42.75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7">
        <f t="shared" si="168"/>
        <v>40564.583333333328</v>
      </c>
      <c r="L1831" s="7">
        <f t="shared" si="169"/>
        <v>40515.754293981481</v>
      </c>
      <c r="M1831" s="4" t="b">
        <v>0</v>
      </c>
      <c r="N1831" s="4">
        <v>182</v>
      </c>
      <c r="O1831" s="4" t="b">
        <v>1</v>
      </c>
      <c r="P1831" s="4" t="s">
        <v>8265</v>
      </c>
      <c r="Q1831" s="9">
        <f t="shared" si="170"/>
        <v>1.6668333333333334</v>
      </c>
      <c r="R1831" s="10">
        <f t="shared" si="171"/>
        <v>13.737637362637363</v>
      </c>
      <c r="S1831" s="4" t="str">
        <f t="shared" si="172"/>
        <v>film &amp; video</v>
      </c>
      <c r="T1831" s="4" t="str">
        <f t="shared" si="173"/>
        <v>television</v>
      </c>
    </row>
    <row r="1832" spans="1:20" ht="42.75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7">
        <f t="shared" si="168"/>
        <v>41694.350775462961</v>
      </c>
      <c r="L1832" s="7">
        <f t="shared" si="169"/>
        <v>41664.350775462961</v>
      </c>
      <c r="M1832" s="4" t="b">
        <v>0</v>
      </c>
      <c r="N1832" s="4">
        <v>182</v>
      </c>
      <c r="O1832" s="4" t="b">
        <v>1</v>
      </c>
      <c r="P1832" s="4" t="s">
        <v>8265</v>
      </c>
      <c r="Q1832" s="9">
        <f t="shared" si="170"/>
        <v>1.0153333333333334</v>
      </c>
      <c r="R1832" s="10">
        <f t="shared" si="171"/>
        <v>83.681318681318686</v>
      </c>
      <c r="S1832" s="4" t="str">
        <f t="shared" si="172"/>
        <v>film &amp; video</v>
      </c>
      <c r="T1832" s="4" t="str">
        <f t="shared" si="173"/>
        <v>television</v>
      </c>
    </row>
    <row r="1833" spans="1:20" ht="42.75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7">
        <f t="shared" si="168"/>
        <v>41041.662766203699</v>
      </c>
      <c r="L1833" s="7">
        <f t="shared" si="169"/>
        <v>41026.662766203699</v>
      </c>
      <c r="M1833" s="4" t="b">
        <v>0</v>
      </c>
      <c r="N1833" s="4">
        <v>182</v>
      </c>
      <c r="O1833" s="4" t="b">
        <v>1</v>
      </c>
      <c r="P1833" s="4" t="s">
        <v>8265</v>
      </c>
      <c r="Q1833" s="9">
        <f t="shared" si="170"/>
        <v>1.03</v>
      </c>
      <c r="R1833" s="10">
        <f t="shared" si="171"/>
        <v>5.6593406593406597</v>
      </c>
      <c r="S1833" s="4" t="str">
        <f t="shared" si="172"/>
        <v>film &amp; video</v>
      </c>
      <c r="T1833" s="4" t="str">
        <f t="shared" si="173"/>
        <v>television</v>
      </c>
    </row>
    <row r="1834" spans="1:20" ht="42.75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7">
        <f t="shared" si="168"/>
        <v>40606.206331018519</v>
      </c>
      <c r="L1834" s="7">
        <f t="shared" si="169"/>
        <v>40576.206331018519</v>
      </c>
      <c r="M1834" s="4" t="b">
        <v>0</v>
      </c>
      <c r="N1834" s="4">
        <v>182</v>
      </c>
      <c r="O1834" s="4" t="b">
        <v>1</v>
      </c>
      <c r="P1834" s="4" t="s">
        <v>8265</v>
      </c>
      <c r="Q1834" s="9">
        <f t="shared" si="170"/>
        <v>1.4285714285714286</v>
      </c>
      <c r="R1834" s="10">
        <f t="shared" si="171"/>
        <v>2.7472527472527473</v>
      </c>
      <c r="S1834" s="4" t="str">
        <f t="shared" si="172"/>
        <v>film &amp; video</v>
      </c>
      <c r="T1834" s="4" t="str">
        <f t="shared" si="173"/>
        <v>television</v>
      </c>
    </row>
    <row r="1835" spans="1:20" ht="42.75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7">
        <f t="shared" si="168"/>
        <v>41334.999305555553</v>
      </c>
      <c r="L1835" s="7">
        <f t="shared" si="169"/>
        <v>41302.710682870369</v>
      </c>
      <c r="M1835" s="4" t="b">
        <v>0</v>
      </c>
      <c r="N1835" s="4">
        <v>182</v>
      </c>
      <c r="O1835" s="4" t="b">
        <v>1</v>
      </c>
      <c r="P1835" s="4" t="s">
        <v>8265</v>
      </c>
      <c r="Q1835" s="9">
        <f t="shared" si="170"/>
        <v>2.625</v>
      </c>
      <c r="R1835" s="10">
        <f t="shared" si="171"/>
        <v>5.7692307692307692</v>
      </c>
      <c r="S1835" s="4" t="str">
        <f t="shared" si="172"/>
        <v>film &amp; video</v>
      </c>
      <c r="T1835" s="4" t="str">
        <f t="shared" si="173"/>
        <v>television</v>
      </c>
    </row>
    <row r="1836" spans="1:20" ht="28.5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7">
        <f t="shared" si="168"/>
        <v>42028.630729166667</v>
      </c>
      <c r="L1836" s="7">
        <f t="shared" si="169"/>
        <v>41988.630729166667</v>
      </c>
      <c r="M1836" s="4" t="b">
        <v>0</v>
      </c>
      <c r="N1836" s="4">
        <v>182</v>
      </c>
      <c r="O1836" s="4" t="b">
        <v>1</v>
      </c>
      <c r="P1836" s="4" t="s">
        <v>8265</v>
      </c>
      <c r="Q1836" s="9">
        <f t="shared" si="170"/>
        <v>1.1805000000000001</v>
      </c>
      <c r="R1836" s="10">
        <f t="shared" si="171"/>
        <v>64.862637362637358</v>
      </c>
      <c r="S1836" s="4" t="str">
        <f t="shared" si="172"/>
        <v>film &amp; video</v>
      </c>
      <c r="T1836" s="4" t="str">
        <f t="shared" si="173"/>
        <v>television</v>
      </c>
    </row>
    <row r="1837" spans="1:20" ht="57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7">
        <f t="shared" si="168"/>
        <v>42460.327210648145</v>
      </c>
      <c r="L1837" s="7">
        <f t="shared" si="169"/>
        <v>42430.36887731481</v>
      </c>
      <c r="M1837" s="4" t="b">
        <v>0</v>
      </c>
      <c r="N1837" s="4">
        <v>182</v>
      </c>
      <c r="O1837" s="4" t="b">
        <v>1</v>
      </c>
      <c r="P1837" s="4" t="s">
        <v>8265</v>
      </c>
      <c r="Q1837" s="9">
        <f t="shared" si="170"/>
        <v>1.04</v>
      </c>
      <c r="R1837" s="10">
        <f t="shared" si="171"/>
        <v>2.8571428571428572</v>
      </c>
      <c r="S1837" s="4" t="str">
        <f t="shared" si="172"/>
        <v>film &amp; video</v>
      </c>
      <c r="T1837" s="4" t="str">
        <f t="shared" si="173"/>
        <v>television</v>
      </c>
    </row>
    <row r="1838" spans="1:20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7">
        <f t="shared" si="168"/>
        <v>41322.476030092592</v>
      </c>
      <c r="L1838" s="7">
        <f t="shared" si="169"/>
        <v>41305.476030092592</v>
      </c>
      <c r="M1838" s="4" t="b">
        <v>0</v>
      </c>
      <c r="N1838" s="4">
        <v>182</v>
      </c>
      <c r="O1838" s="4" t="b">
        <v>1</v>
      </c>
      <c r="P1838" s="4" t="s">
        <v>8265</v>
      </c>
      <c r="Q1838" s="9">
        <f t="shared" si="170"/>
        <v>2.0034000000000001</v>
      </c>
      <c r="R1838" s="10">
        <f t="shared" si="171"/>
        <v>55.03846153846154</v>
      </c>
      <c r="S1838" s="4" t="str">
        <f t="shared" si="172"/>
        <v>film &amp; video</v>
      </c>
      <c r="T1838" s="4" t="str">
        <f t="shared" si="173"/>
        <v>television</v>
      </c>
    </row>
    <row r="1839" spans="1:20" ht="42.75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7">
        <f t="shared" si="168"/>
        <v>40985.672858796293</v>
      </c>
      <c r="L1839" s="7">
        <f t="shared" si="169"/>
        <v>40925.714525462965</v>
      </c>
      <c r="M1839" s="4" t="b">
        <v>0</v>
      </c>
      <c r="N1839" s="4">
        <v>182</v>
      </c>
      <c r="O1839" s="4" t="b">
        <v>1</v>
      </c>
      <c r="P1839" s="4" t="s">
        <v>8265</v>
      </c>
      <c r="Q1839" s="9">
        <f t="shared" si="170"/>
        <v>3.0683333333333334</v>
      </c>
      <c r="R1839" s="10">
        <f t="shared" si="171"/>
        <v>10.115384615384615</v>
      </c>
      <c r="S1839" s="4" t="str">
        <f t="shared" si="172"/>
        <v>film &amp; video</v>
      </c>
      <c r="T1839" s="4" t="str">
        <f t="shared" si="173"/>
        <v>television</v>
      </c>
    </row>
    <row r="1840" spans="1:20" ht="42.75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7">
        <f t="shared" si="168"/>
        <v>40816.791666666664</v>
      </c>
      <c r="L1840" s="7">
        <f t="shared" si="169"/>
        <v>40788.453206018516</v>
      </c>
      <c r="M1840" s="4" t="b">
        <v>0</v>
      </c>
      <c r="N1840" s="4">
        <v>182</v>
      </c>
      <c r="O1840" s="4" t="b">
        <v>1</v>
      </c>
      <c r="P1840" s="4" t="s">
        <v>8265</v>
      </c>
      <c r="Q1840" s="9">
        <f t="shared" si="170"/>
        <v>1.00149</v>
      </c>
      <c r="R1840" s="10">
        <f t="shared" si="171"/>
        <v>5.5026923076923078</v>
      </c>
      <c r="S1840" s="4" t="str">
        <f t="shared" si="172"/>
        <v>film &amp; video</v>
      </c>
      <c r="T1840" s="4" t="str">
        <f t="shared" si="173"/>
        <v>television</v>
      </c>
    </row>
    <row r="1841" spans="1:20" ht="42.75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7">
        <f t="shared" si="168"/>
        <v>42644.388680555552</v>
      </c>
      <c r="L1841" s="7">
        <f t="shared" si="169"/>
        <v>42614.388680555552</v>
      </c>
      <c r="M1841" s="4" t="b">
        <v>0</v>
      </c>
      <c r="N1841" s="4">
        <v>182</v>
      </c>
      <c r="O1841" s="4" t="b">
        <v>1</v>
      </c>
      <c r="P1841" s="4" t="s">
        <v>8265</v>
      </c>
      <c r="Q1841" s="9">
        <f t="shared" si="170"/>
        <v>2.0529999999999999</v>
      </c>
      <c r="R1841" s="10">
        <f t="shared" si="171"/>
        <v>11.280219780219781</v>
      </c>
      <c r="S1841" s="4" t="str">
        <f t="shared" si="172"/>
        <v>film &amp; video</v>
      </c>
      <c r="T1841" s="4" t="str">
        <f t="shared" si="173"/>
        <v>television</v>
      </c>
    </row>
    <row r="1842" spans="1:20" ht="42.75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7">
        <f t="shared" si="168"/>
        <v>41400.874305555553</v>
      </c>
      <c r="L1842" s="7">
        <f t="shared" si="169"/>
        <v>41381.76284722222</v>
      </c>
      <c r="M1842" s="4" t="b">
        <v>0</v>
      </c>
      <c r="N1842" s="4">
        <v>182</v>
      </c>
      <c r="O1842" s="4" t="b">
        <v>1</v>
      </c>
      <c r="P1842" s="4" t="s">
        <v>8265</v>
      </c>
      <c r="Q1842" s="9">
        <f t="shared" si="170"/>
        <v>1.0888888888888888</v>
      </c>
      <c r="R1842" s="10">
        <f t="shared" si="171"/>
        <v>5.384615384615385</v>
      </c>
      <c r="S1842" s="4" t="str">
        <f t="shared" si="172"/>
        <v>film &amp; video</v>
      </c>
      <c r="T1842" s="4" t="str">
        <f t="shared" si="173"/>
        <v>television</v>
      </c>
    </row>
    <row r="1843" spans="1:20" ht="28.5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7">
        <f t="shared" si="168"/>
        <v>41778.874305555553</v>
      </c>
      <c r="L1843" s="7">
        <f t="shared" si="169"/>
        <v>41745.512094907404</v>
      </c>
      <c r="M1843" s="4" t="b">
        <v>0</v>
      </c>
      <c r="N1843" s="4">
        <v>182</v>
      </c>
      <c r="O1843" s="4" t="b">
        <v>1</v>
      </c>
      <c r="P1843" s="4" t="s">
        <v>8265</v>
      </c>
      <c r="Q1843" s="9">
        <f t="shared" si="170"/>
        <v>1.0175000000000001</v>
      </c>
      <c r="R1843" s="10">
        <f t="shared" si="171"/>
        <v>11.181318681318681</v>
      </c>
      <c r="S1843" s="4" t="str">
        <f t="shared" si="172"/>
        <v>film &amp; video</v>
      </c>
      <c r="T1843" s="4" t="str">
        <f t="shared" si="173"/>
        <v>television</v>
      </c>
    </row>
    <row r="1844" spans="1:20" ht="42.75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7">
        <f t="shared" si="168"/>
        <v>42064.915972222218</v>
      </c>
      <c r="L1844" s="7">
        <f t="shared" si="169"/>
        <v>42031.298391203702</v>
      </c>
      <c r="M1844" s="4" t="b">
        <v>0</v>
      </c>
      <c r="N1844" s="4">
        <v>182</v>
      </c>
      <c r="O1844" s="4" t="b">
        <v>1</v>
      </c>
      <c r="P1844" s="4" t="s">
        <v>8265</v>
      </c>
      <c r="Q1844" s="9">
        <f t="shared" si="170"/>
        <v>1.2524999999999999</v>
      </c>
      <c r="R1844" s="10">
        <f t="shared" si="171"/>
        <v>13.763736263736265</v>
      </c>
      <c r="S1844" s="4" t="str">
        <f t="shared" si="172"/>
        <v>film &amp; video</v>
      </c>
      <c r="T1844" s="4" t="str">
        <f t="shared" si="173"/>
        <v>television</v>
      </c>
    </row>
    <row r="1845" spans="1:20" ht="42.75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7">
        <f t="shared" si="168"/>
        <v>40594.661504629628</v>
      </c>
      <c r="L1845" s="7">
        <f t="shared" si="169"/>
        <v>40564.661504629628</v>
      </c>
      <c r="M1845" s="4" t="b">
        <v>0</v>
      </c>
      <c r="N1845" s="4">
        <v>182</v>
      </c>
      <c r="O1845" s="4" t="b">
        <v>1</v>
      </c>
      <c r="P1845" s="4" t="s">
        <v>8265</v>
      </c>
      <c r="Q1845" s="9">
        <f t="shared" si="170"/>
        <v>1.2400610000000001</v>
      </c>
      <c r="R1845" s="10">
        <f t="shared" si="171"/>
        <v>68.135219780219785</v>
      </c>
      <c r="S1845" s="4" t="str">
        <f t="shared" si="172"/>
        <v>film &amp; video</v>
      </c>
      <c r="T1845" s="4" t="str">
        <f t="shared" si="173"/>
        <v>television</v>
      </c>
    </row>
    <row r="1846" spans="1:20" ht="42.75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7">
        <f t="shared" si="168"/>
        <v>40704.791666666664</v>
      </c>
      <c r="L1846" s="7">
        <f t="shared" si="169"/>
        <v>40666.640208333331</v>
      </c>
      <c r="M1846" s="4" t="b">
        <v>0</v>
      </c>
      <c r="N1846" s="4">
        <v>182</v>
      </c>
      <c r="O1846" s="4" t="b">
        <v>1</v>
      </c>
      <c r="P1846" s="4" t="s">
        <v>8265</v>
      </c>
      <c r="Q1846" s="9">
        <f t="shared" si="170"/>
        <v>1.014</v>
      </c>
      <c r="R1846" s="10">
        <f t="shared" si="171"/>
        <v>8.3571428571428577</v>
      </c>
      <c r="S1846" s="4" t="str">
        <f t="shared" si="172"/>
        <v>film &amp; video</v>
      </c>
      <c r="T1846" s="4" t="str">
        <f t="shared" si="173"/>
        <v>television</v>
      </c>
    </row>
    <row r="1847" spans="1:20" ht="85.5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7">
        <f t="shared" si="168"/>
        <v>42537.871527777774</v>
      </c>
      <c r="L1847" s="7">
        <f t="shared" si="169"/>
        <v>42522.999976851854</v>
      </c>
      <c r="M1847" s="4" t="b">
        <v>0</v>
      </c>
      <c r="N1847" s="4">
        <v>182</v>
      </c>
      <c r="O1847" s="4" t="b">
        <v>1</v>
      </c>
      <c r="P1847" s="4" t="s">
        <v>8265</v>
      </c>
      <c r="Q1847" s="9">
        <f t="shared" si="170"/>
        <v>1</v>
      </c>
      <c r="R1847" s="10">
        <f t="shared" si="171"/>
        <v>5.4945054945054945</v>
      </c>
      <c r="S1847" s="4" t="str">
        <f t="shared" si="172"/>
        <v>film &amp; video</v>
      </c>
      <c r="T1847" s="4" t="str">
        <f t="shared" si="173"/>
        <v>television</v>
      </c>
    </row>
    <row r="1848" spans="1:20" ht="42.75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7">
        <f t="shared" si="168"/>
        <v>41258.316863425927</v>
      </c>
      <c r="L1848" s="7">
        <f t="shared" si="169"/>
        <v>41228.316863425927</v>
      </c>
      <c r="M1848" s="4" t="b">
        <v>0</v>
      </c>
      <c r="N1848" s="4">
        <v>182</v>
      </c>
      <c r="O1848" s="4" t="b">
        <v>1</v>
      </c>
      <c r="P1848" s="4" t="s">
        <v>8265</v>
      </c>
      <c r="Q1848" s="9">
        <f t="shared" si="170"/>
        <v>1.3792666666666666</v>
      </c>
      <c r="R1848" s="10">
        <f t="shared" si="171"/>
        <v>113.67582417582418</v>
      </c>
      <c r="S1848" s="4" t="str">
        <f t="shared" si="172"/>
        <v>film &amp; video</v>
      </c>
      <c r="T1848" s="4" t="str">
        <f t="shared" si="173"/>
        <v>television</v>
      </c>
    </row>
    <row r="1849" spans="1:20" ht="42.75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7">
        <f t="shared" si="168"/>
        <v>42114.903148148143</v>
      </c>
      <c r="L1849" s="7">
        <f t="shared" si="169"/>
        <v>42093.903148148143</v>
      </c>
      <c r="M1849" s="4" t="b">
        <v>0</v>
      </c>
      <c r="N1849" s="4">
        <v>182</v>
      </c>
      <c r="O1849" s="4" t="b">
        <v>1</v>
      </c>
      <c r="P1849" s="4" t="s">
        <v>8265</v>
      </c>
      <c r="Q1849" s="9">
        <f t="shared" si="170"/>
        <v>1.2088000000000001</v>
      </c>
      <c r="R1849" s="10">
        <f t="shared" si="171"/>
        <v>16.604395604395606</v>
      </c>
      <c r="S1849" s="4" t="str">
        <f t="shared" si="172"/>
        <v>film &amp; video</v>
      </c>
      <c r="T1849" s="4" t="str">
        <f t="shared" si="173"/>
        <v>television</v>
      </c>
    </row>
    <row r="1850" spans="1:20" ht="42.75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7">
        <f t="shared" si="168"/>
        <v>40754.957638888889</v>
      </c>
      <c r="L1850" s="7">
        <f t="shared" si="169"/>
        <v>40691.454722222217</v>
      </c>
      <c r="M1850" s="4" t="b">
        <v>0</v>
      </c>
      <c r="N1850" s="4">
        <v>182</v>
      </c>
      <c r="O1850" s="4" t="b">
        <v>1</v>
      </c>
      <c r="P1850" s="4" t="s">
        <v>8265</v>
      </c>
      <c r="Q1850" s="9">
        <f t="shared" si="170"/>
        <v>1.0736666666666668</v>
      </c>
      <c r="R1850" s="10">
        <f t="shared" si="171"/>
        <v>17.697802197802197</v>
      </c>
      <c r="S1850" s="4" t="str">
        <f t="shared" si="172"/>
        <v>film &amp; video</v>
      </c>
      <c r="T1850" s="4" t="str">
        <f t="shared" si="173"/>
        <v>television</v>
      </c>
    </row>
    <row r="1851" spans="1:20" ht="28.5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7">
        <f t="shared" si="168"/>
        <v>41199.512256944443</v>
      </c>
      <c r="L1851" s="7">
        <f t="shared" si="169"/>
        <v>41169.512256944443</v>
      </c>
      <c r="M1851" s="4" t="b">
        <v>0</v>
      </c>
      <c r="N1851" s="4">
        <v>182</v>
      </c>
      <c r="O1851" s="4" t="b">
        <v>1</v>
      </c>
      <c r="P1851" s="4" t="s">
        <v>8265</v>
      </c>
      <c r="Q1851" s="9">
        <f t="shared" si="170"/>
        <v>1.0033333333333334</v>
      </c>
      <c r="R1851" s="10">
        <f t="shared" si="171"/>
        <v>1.6538461538461537</v>
      </c>
      <c r="S1851" s="4" t="str">
        <f t="shared" si="172"/>
        <v>film &amp; video</v>
      </c>
      <c r="T1851" s="4" t="str">
        <f t="shared" si="173"/>
        <v>television</v>
      </c>
    </row>
    <row r="1852" spans="1:20" ht="42.75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7">
        <f t="shared" si="168"/>
        <v>41830.626157407409</v>
      </c>
      <c r="L1852" s="7">
        <f t="shared" si="169"/>
        <v>41800.626157407409</v>
      </c>
      <c r="M1852" s="4" t="b">
        <v>0</v>
      </c>
      <c r="N1852" s="4">
        <v>182</v>
      </c>
      <c r="O1852" s="4" t="b">
        <v>1</v>
      </c>
      <c r="P1852" s="4" t="s">
        <v>8265</v>
      </c>
      <c r="Q1852" s="9">
        <f t="shared" si="170"/>
        <v>1.0152222222222222</v>
      </c>
      <c r="R1852" s="10">
        <f t="shared" si="171"/>
        <v>50.203296703296701</v>
      </c>
      <c r="S1852" s="4" t="str">
        <f t="shared" si="172"/>
        <v>film &amp; video</v>
      </c>
      <c r="T1852" s="4" t="str">
        <f t="shared" si="173"/>
        <v>television</v>
      </c>
    </row>
    <row r="1853" spans="1:20" ht="42.75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7">
        <f t="shared" si="168"/>
        <v>41847.708333333328</v>
      </c>
      <c r="L1853" s="7">
        <f t="shared" si="169"/>
        <v>41827.57335648148</v>
      </c>
      <c r="M1853" s="4" t="b">
        <v>0</v>
      </c>
      <c r="N1853" s="4">
        <v>182</v>
      </c>
      <c r="O1853" s="4" t="b">
        <v>1</v>
      </c>
      <c r="P1853" s="4" t="s">
        <v>8265</v>
      </c>
      <c r="Q1853" s="9">
        <f t="shared" si="170"/>
        <v>1.0007692307692309</v>
      </c>
      <c r="R1853" s="10">
        <f t="shared" si="171"/>
        <v>7.1483516483516487</v>
      </c>
      <c r="S1853" s="4" t="str">
        <f t="shared" si="172"/>
        <v>film &amp; video</v>
      </c>
      <c r="T1853" s="4" t="str">
        <f t="shared" si="173"/>
        <v>television</v>
      </c>
    </row>
    <row r="1854" spans="1:20" ht="42.75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7">
        <f t="shared" si="168"/>
        <v>42118.666666666664</v>
      </c>
      <c r="L1854" s="7">
        <f t="shared" si="169"/>
        <v>42081.438101851854</v>
      </c>
      <c r="M1854" s="4" t="b">
        <v>0</v>
      </c>
      <c r="N1854" s="4">
        <v>182</v>
      </c>
      <c r="O1854" s="4" t="b">
        <v>1</v>
      </c>
      <c r="P1854" s="4" t="s">
        <v>8265</v>
      </c>
      <c r="Q1854" s="9">
        <f t="shared" si="170"/>
        <v>1.1696666666666666</v>
      </c>
      <c r="R1854" s="10">
        <f t="shared" si="171"/>
        <v>96.401098901098905</v>
      </c>
      <c r="S1854" s="4" t="str">
        <f t="shared" si="172"/>
        <v>film &amp; video</v>
      </c>
      <c r="T1854" s="4" t="str">
        <f t="shared" si="173"/>
        <v>television</v>
      </c>
    </row>
    <row r="1855" spans="1:20" ht="42.75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7">
        <f t="shared" si="168"/>
        <v>41226.768715277773</v>
      </c>
      <c r="L1855" s="7">
        <f t="shared" si="169"/>
        <v>41176.727048611108</v>
      </c>
      <c r="M1855" s="4" t="b">
        <v>0</v>
      </c>
      <c r="N1855" s="4">
        <v>182</v>
      </c>
      <c r="O1855" s="4" t="b">
        <v>1</v>
      </c>
      <c r="P1855" s="4" t="s">
        <v>8265</v>
      </c>
      <c r="Q1855" s="9">
        <f t="shared" si="170"/>
        <v>1.01875</v>
      </c>
      <c r="R1855" s="10">
        <f t="shared" si="171"/>
        <v>4.4780219780219781</v>
      </c>
      <c r="S1855" s="4" t="str">
        <f t="shared" si="172"/>
        <v>film &amp; video</v>
      </c>
      <c r="T1855" s="4" t="str">
        <f t="shared" si="173"/>
        <v>television</v>
      </c>
    </row>
    <row r="1856" spans="1:20" ht="42.75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7">
        <f t="shared" si="168"/>
        <v>41417.687928240739</v>
      </c>
      <c r="L1856" s="7">
        <f t="shared" si="169"/>
        <v>41387.687928240739</v>
      </c>
      <c r="M1856" s="4" t="b">
        <v>0</v>
      </c>
      <c r="N1856" s="4">
        <v>182</v>
      </c>
      <c r="O1856" s="4" t="b">
        <v>1</v>
      </c>
      <c r="P1856" s="4" t="s">
        <v>8265</v>
      </c>
      <c r="Q1856" s="9">
        <f t="shared" si="170"/>
        <v>1.0212366666666666</v>
      </c>
      <c r="R1856" s="10">
        <f t="shared" si="171"/>
        <v>84.167857142857144</v>
      </c>
      <c r="S1856" s="4" t="str">
        <f t="shared" si="172"/>
        <v>film &amp; video</v>
      </c>
      <c r="T1856" s="4" t="str">
        <f t="shared" si="173"/>
        <v>television</v>
      </c>
    </row>
    <row r="1857" spans="1:20" ht="42.75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7">
        <f t="shared" si="168"/>
        <v>41645.205324074072</v>
      </c>
      <c r="L1857" s="7">
        <f t="shared" si="169"/>
        <v>41600.205324074072</v>
      </c>
      <c r="M1857" s="4" t="b">
        <v>0</v>
      </c>
      <c r="N1857" s="4">
        <v>182</v>
      </c>
      <c r="O1857" s="4" t="b">
        <v>1</v>
      </c>
      <c r="P1857" s="4" t="s">
        <v>8265</v>
      </c>
      <c r="Q1857" s="9">
        <f t="shared" si="170"/>
        <v>1.5405897142857143</v>
      </c>
      <c r="R1857" s="10">
        <f t="shared" si="171"/>
        <v>74.066813186813192</v>
      </c>
      <c r="S1857" s="4" t="str">
        <f t="shared" si="172"/>
        <v>film &amp; video</v>
      </c>
      <c r="T1857" s="4" t="str">
        <f t="shared" si="173"/>
        <v>television</v>
      </c>
    </row>
    <row r="1858" spans="1:20" ht="42.75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7">
        <f t="shared" si="168"/>
        <v>41838.52166666666</v>
      </c>
      <c r="L1858" s="7">
        <f t="shared" si="169"/>
        <v>41817.52166666666</v>
      </c>
      <c r="M1858" s="4" t="b">
        <v>0</v>
      </c>
      <c r="N1858" s="4">
        <v>182</v>
      </c>
      <c r="O1858" s="4" t="b">
        <v>1</v>
      </c>
      <c r="P1858" s="4" t="s">
        <v>8265</v>
      </c>
      <c r="Q1858" s="9">
        <f t="shared" si="170"/>
        <v>1.0125</v>
      </c>
      <c r="R1858" s="10">
        <f t="shared" si="171"/>
        <v>11.126373626373626</v>
      </c>
      <c r="S1858" s="4" t="str">
        <f t="shared" si="172"/>
        <v>film &amp; video</v>
      </c>
      <c r="T1858" s="4" t="str">
        <f t="shared" si="173"/>
        <v>television</v>
      </c>
    </row>
    <row r="1859" spans="1:20" ht="42.75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7">
        <f t="shared" ref="K1859:K1922" si="174">(I1859/86400)+25569+(-8/24)</f>
        <v>41894.435335648144</v>
      </c>
      <c r="L1859" s="7">
        <f t="shared" ref="L1859:L1922" si="175">(J1859/86400)+25569+(-8/24)</f>
        <v>41864.435335648144</v>
      </c>
      <c r="M1859" s="4" t="b">
        <v>0</v>
      </c>
      <c r="N1859" s="4">
        <v>182</v>
      </c>
      <c r="O1859" s="4" t="b">
        <v>1</v>
      </c>
      <c r="P1859" s="4" t="s">
        <v>8265</v>
      </c>
      <c r="Q1859" s="9">
        <f t="shared" ref="Q1859:Q1922" si="176">E1859/D1859</f>
        <v>1</v>
      </c>
      <c r="R1859" s="10">
        <f t="shared" ref="R1859:R1922" si="177">IFERROR(E1859/N1859, "Zero Backers")</f>
        <v>16.483516483516482</v>
      </c>
      <c r="S1859" s="4" t="str">
        <f t="shared" ref="S1859:S1922" si="178">LEFT(P1859,FIND("/",P1859)-1)</f>
        <v>film &amp; video</v>
      </c>
      <c r="T1859" s="4" t="str">
        <f t="shared" ref="T1859:T1922" si="179">RIGHT(P1859,LEN(P1859)-FIND("/",P1859))</f>
        <v>television</v>
      </c>
    </row>
    <row r="1860" spans="1:20" ht="42.75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7">
        <f t="shared" si="174"/>
        <v>40892.908807870372</v>
      </c>
      <c r="L1860" s="7">
        <f t="shared" si="175"/>
        <v>40832.8671412037</v>
      </c>
      <c r="M1860" s="4" t="b">
        <v>0</v>
      </c>
      <c r="N1860" s="4">
        <v>182</v>
      </c>
      <c r="O1860" s="4" t="b">
        <v>1</v>
      </c>
      <c r="P1860" s="4" t="s">
        <v>8265</v>
      </c>
      <c r="Q1860" s="9">
        <f t="shared" si="176"/>
        <v>1.0874800874800874</v>
      </c>
      <c r="R1860" s="10">
        <f t="shared" si="177"/>
        <v>33.19532967032967</v>
      </c>
      <c r="S1860" s="4" t="str">
        <f t="shared" si="178"/>
        <v>film &amp; video</v>
      </c>
      <c r="T1860" s="4" t="str">
        <f t="shared" si="179"/>
        <v>television</v>
      </c>
    </row>
    <row r="1861" spans="1:20" ht="28.5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7">
        <f t="shared" si="174"/>
        <v>40808.436678240738</v>
      </c>
      <c r="L1861" s="7">
        <f t="shared" si="175"/>
        <v>40778.436678240738</v>
      </c>
      <c r="M1861" s="4" t="b">
        <v>0</v>
      </c>
      <c r="N1861" s="4">
        <v>182</v>
      </c>
      <c r="O1861" s="4" t="b">
        <v>1</v>
      </c>
      <c r="P1861" s="4" t="s">
        <v>8265</v>
      </c>
      <c r="Q1861" s="9">
        <f t="shared" si="176"/>
        <v>1.3183333333333334</v>
      </c>
      <c r="R1861" s="10">
        <f t="shared" si="177"/>
        <v>21.73076923076923</v>
      </c>
      <c r="S1861" s="4" t="str">
        <f t="shared" si="178"/>
        <v>film &amp; video</v>
      </c>
      <c r="T1861" s="4" t="str">
        <f t="shared" si="179"/>
        <v>television</v>
      </c>
    </row>
    <row r="1862" spans="1:20" ht="42.75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7">
        <f t="shared" si="174"/>
        <v>41676.375972222224</v>
      </c>
      <c r="L1862" s="7">
        <f t="shared" si="175"/>
        <v>41655.375972222224</v>
      </c>
      <c r="M1862" s="4" t="b">
        <v>0</v>
      </c>
      <c r="N1862" s="4">
        <v>182</v>
      </c>
      <c r="O1862" s="4" t="b">
        <v>1</v>
      </c>
      <c r="P1862" s="4" t="s">
        <v>8265</v>
      </c>
      <c r="Q1862" s="9">
        <f t="shared" si="176"/>
        <v>1.3346666666666667</v>
      </c>
      <c r="R1862" s="10">
        <f t="shared" si="177"/>
        <v>5.5</v>
      </c>
      <c r="S1862" s="4" t="str">
        <f t="shared" si="178"/>
        <v>film &amp; video</v>
      </c>
      <c r="T1862" s="4" t="str">
        <f t="shared" si="179"/>
        <v>television</v>
      </c>
    </row>
    <row r="1863" spans="1:20" ht="42.75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7">
        <f t="shared" si="174"/>
        <v>42029.966909722221</v>
      </c>
      <c r="L1863" s="7">
        <f t="shared" si="175"/>
        <v>41999.966909722221</v>
      </c>
      <c r="M1863" s="4" t="b">
        <v>0</v>
      </c>
      <c r="N1863" s="4">
        <v>182</v>
      </c>
      <c r="O1863" s="4" t="b">
        <v>1</v>
      </c>
      <c r="P1863" s="4" t="s">
        <v>8265</v>
      </c>
      <c r="Q1863" s="9">
        <f t="shared" si="176"/>
        <v>0</v>
      </c>
      <c r="R1863" s="10">
        <f t="shared" si="177"/>
        <v>0</v>
      </c>
      <c r="S1863" s="4" t="str">
        <f t="shared" si="178"/>
        <v>film &amp; video</v>
      </c>
      <c r="T1863" s="4" t="str">
        <f t="shared" si="179"/>
        <v>television</v>
      </c>
    </row>
    <row r="1864" spans="1:20" ht="42.75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7">
        <f t="shared" si="174"/>
        <v>42801.979166666664</v>
      </c>
      <c r="L1864" s="7">
        <f t="shared" si="175"/>
        <v>42755.159421296295</v>
      </c>
      <c r="M1864" s="4" t="b">
        <v>0</v>
      </c>
      <c r="N1864" s="4">
        <v>182</v>
      </c>
      <c r="O1864" s="4" t="b">
        <v>1</v>
      </c>
      <c r="P1864" s="4" t="s">
        <v>8265</v>
      </c>
      <c r="Q1864" s="9">
        <f t="shared" si="176"/>
        <v>8.0833333333333326E-2</v>
      </c>
      <c r="R1864" s="10">
        <f t="shared" si="177"/>
        <v>7.9945054945054945</v>
      </c>
      <c r="S1864" s="4" t="str">
        <f t="shared" si="178"/>
        <v>film &amp; video</v>
      </c>
      <c r="T1864" s="4" t="str">
        <f t="shared" si="179"/>
        <v>television</v>
      </c>
    </row>
    <row r="1865" spans="1:20" ht="42.75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7">
        <f t="shared" si="174"/>
        <v>41802.463946759257</v>
      </c>
      <c r="L1865" s="7">
        <f t="shared" si="175"/>
        <v>41772.463946759257</v>
      </c>
      <c r="M1865" s="4" t="b">
        <v>0</v>
      </c>
      <c r="N1865" s="4">
        <v>182</v>
      </c>
      <c r="O1865" s="4" t="b">
        <v>1</v>
      </c>
      <c r="P1865" s="4" t="s">
        <v>8265</v>
      </c>
      <c r="Q1865" s="9">
        <f t="shared" si="176"/>
        <v>4.0000000000000001E-3</v>
      </c>
      <c r="R1865" s="10">
        <f t="shared" si="177"/>
        <v>5.4945054945054944E-2</v>
      </c>
      <c r="S1865" s="4" t="str">
        <f t="shared" si="178"/>
        <v>film &amp; video</v>
      </c>
      <c r="T1865" s="4" t="str">
        <f t="shared" si="179"/>
        <v>television</v>
      </c>
    </row>
    <row r="1866" spans="1:20" ht="42.75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7">
        <f t="shared" si="174"/>
        <v>41763.383101851847</v>
      </c>
      <c r="L1866" s="7">
        <f t="shared" si="175"/>
        <v>41733.383101851847</v>
      </c>
      <c r="M1866" s="4" t="b">
        <v>0</v>
      </c>
      <c r="N1866" s="4">
        <v>182</v>
      </c>
      <c r="O1866" s="4" t="b">
        <v>1</v>
      </c>
      <c r="P1866" s="4" t="s">
        <v>8265</v>
      </c>
      <c r="Q1866" s="9">
        <f t="shared" si="176"/>
        <v>0.42892307692307691</v>
      </c>
      <c r="R1866" s="10">
        <f t="shared" si="177"/>
        <v>15.318681318681319</v>
      </c>
      <c r="S1866" s="4" t="str">
        <f t="shared" si="178"/>
        <v>film &amp; video</v>
      </c>
      <c r="T1866" s="4" t="str">
        <f t="shared" si="179"/>
        <v>television</v>
      </c>
    </row>
    <row r="1867" spans="1:20" ht="42.75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7">
        <f t="shared" si="174"/>
        <v>42680.075775462959</v>
      </c>
      <c r="L1867" s="7">
        <f t="shared" si="175"/>
        <v>42645.034108796295</v>
      </c>
      <c r="M1867" s="4" t="b">
        <v>0</v>
      </c>
      <c r="N1867" s="4">
        <v>182</v>
      </c>
      <c r="O1867" s="4" t="b">
        <v>1</v>
      </c>
      <c r="P1867" s="4" t="s">
        <v>8265</v>
      </c>
      <c r="Q1867" s="9">
        <f t="shared" si="176"/>
        <v>3.6363636363636364E-5</v>
      </c>
      <c r="R1867" s="10">
        <f t="shared" si="177"/>
        <v>2.197802197802198E-2</v>
      </c>
      <c r="S1867" s="4" t="str">
        <f t="shared" si="178"/>
        <v>film &amp; video</v>
      </c>
      <c r="T1867" s="4" t="str">
        <f t="shared" si="179"/>
        <v>television</v>
      </c>
    </row>
    <row r="1868" spans="1:20" ht="42.75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7">
        <f t="shared" si="174"/>
        <v>42794.833333333336</v>
      </c>
      <c r="L1868" s="7">
        <f t="shared" si="175"/>
        <v>42741.913159722222</v>
      </c>
      <c r="M1868" s="4" t="b">
        <v>0</v>
      </c>
      <c r="N1868" s="4">
        <v>182</v>
      </c>
      <c r="O1868" s="4" t="b">
        <v>1</v>
      </c>
      <c r="P1868" s="4" t="s">
        <v>8265</v>
      </c>
      <c r="Q1868" s="9">
        <f t="shared" si="176"/>
        <v>5.0000000000000001E-3</v>
      </c>
      <c r="R1868" s="10">
        <f t="shared" si="177"/>
        <v>0.68681318681318682</v>
      </c>
      <c r="S1868" s="4" t="str">
        <f t="shared" si="178"/>
        <v>film &amp; video</v>
      </c>
      <c r="T1868" s="4" t="str">
        <f t="shared" si="179"/>
        <v>television</v>
      </c>
    </row>
    <row r="1869" spans="1:20" ht="42.75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7">
        <f t="shared" si="174"/>
        <v>42679.591574074067</v>
      </c>
      <c r="L1869" s="7">
        <f t="shared" si="175"/>
        <v>42649.591574074067</v>
      </c>
      <c r="M1869" s="4" t="b">
        <v>0</v>
      </c>
      <c r="N1869" s="4">
        <v>182</v>
      </c>
      <c r="O1869" s="4" t="b">
        <v>1</v>
      </c>
      <c r="P1869" s="4" t="s">
        <v>8265</v>
      </c>
      <c r="Q1869" s="9">
        <f t="shared" si="176"/>
        <v>5.0000000000000001E-4</v>
      </c>
      <c r="R1869" s="10">
        <f t="shared" si="177"/>
        <v>5.4945054945054944E-2</v>
      </c>
      <c r="S1869" s="4" t="str">
        <f t="shared" si="178"/>
        <v>film &amp; video</v>
      </c>
      <c r="T1869" s="4" t="str">
        <f t="shared" si="179"/>
        <v>television</v>
      </c>
    </row>
    <row r="1870" spans="1:20" ht="42.75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7">
        <f t="shared" si="174"/>
        <v>42352.999305555553</v>
      </c>
      <c r="L1870" s="7">
        <f t="shared" si="175"/>
        <v>42328.445891203701</v>
      </c>
      <c r="M1870" s="4" t="b">
        <v>0</v>
      </c>
      <c r="N1870" s="4">
        <v>182</v>
      </c>
      <c r="O1870" s="4" t="b">
        <v>1</v>
      </c>
      <c r="P1870" s="4" t="s">
        <v>8265</v>
      </c>
      <c r="Q1870" s="9">
        <f t="shared" si="176"/>
        <v>4.8680000000000001E-2</v>
      </c>
      <c r="R1870" s="10">
        <f t="shared" si="177"/>
        <v>6.686813186813187</v>
      </c>
      <c r="S1870" s="4" t="str">
        <f t="shared" si="178"/>
        <v>film &amp; video</v>
      </c>
      <c r="T1870" s="4" t="str">
        <f t="shared" si="179"/>
        <v>television</v>
      </c>
    </row>
    <row r="1871" spans="1:20" ht="42.75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7">
        <f t="shared" si="174"/>
        <v>42738.669548611106</v>
      </c>
      <c r="L1871" s="7">
        <f t="shared" si="175"/>
        <v>42708.669548611106</v>
      </c>
      <c r="M1871" s="4" t="b">
        <v>0</v>
      </c>
      <c r="N1871" s="4">
        <v>182</v>
      </c>
      <c r="O1871" s="4" t="b">
        <v>1</v>
      </c>
      <c r="P1871" s="4" t="s">
        <v>8265</v>
      </c>
      <c r="Q1871" s="9">
        <f t="shared" si="176"/>
        <v>0</v>
      </c>
      <c r="R1871" s="10">
        <f t="shared" si="177"/>
        <v>0</v>
      </c>
      <c r="S1871" s="4" t="str">
        <f t="shared" si="178"/>
        <v>film &amp; video</v>
      </c>
      <c r="T1871" s="4" t="str">
        <f t="shared" si="179"/>
        <v>television</v>
      </c>
    </row>
    <row r="1872" spans="1:20" ht="42.75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7">
        <f t="shared" si="174"/>
        <v>42399.845138888886</v>
      </c>
      <c r="L1872" s="7">
        <f t="shared" si="175"/>
        <v>42371.02239583333</v>
      </c>
      <c r="M1872" s="4" t="b">
        <v>0</v>
      </c>
      <c r="N1872" s="4">
        <v>182</v>
      </c>
      <c r="O1872" s="4" t="b">
        <v>1</v>
      </c>
      <c r="P1872" s="4" t="s">
        <v>8265</v>
      </c>
      <c r="Q1872" s="9">
        <f t="shared" si="176"/>
        <v>0.10314285714285715</v>
      </c>
      <c r="R1872" s="10">
        <f t="shared" si="177"/>
        <v>1.9835164835164836</v>
      </c>
      <c r="S1872" s="4" t="str">
        <f t="shared" si="178"/>
        <v>film &amp; video</v>
      </c>
      <c r="T1872" s="4" t="str">
        <f t="shared" si="179"/>
        <v>television</v>
      </c>
    </row>
    <row r="1873" spans="1:20" ht="42.75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7">
        <f t="shared" si="174"/>
        <v>41963.491909722223</v>
      </c>
      <c r="L1873" s="7">
        <f t="shared" si="175"/>
        <v>41923.450243055551</v>
      </c>
      <c r="M1873" s="4" t="b">
        <v>0</v>
      </c>
      <c r="N1873" s="4">
        <v>182</v>
      </c>
      <c r="O1873" s="4" t="b">
        <v>1</v>
      </c>
      <c r="P1873" s="4" t="s">
        <v>8265</v>
      </c>
      <c r="Q1873" s="9">
        <f t="shared" si="176"/>
        <v>0.7178461538461538</v>
      </c>
      <c r="R1873" s="10">
        <f t="shared" si="177"/>
        <v>25.637362637362639</v>
      </c>
      <c r="S1873" s="4" t="str">
        <f t="shared" si="178"/>
        <v>film &amp; video</v>
      </c>
      <c r="T1873" s="4" t="str">
        <f t="shared" si="179"/>
        <v>television</v>
      </c>
    </row>
    <row r="1874" spans="1:20" ht="42.75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7">
        <f t="shared" si="174"/>
        <v>42184.796319444438</v>
      </c>
      <c r="L1874" s="7">
        <f t="shared" si="175"/>
        <v>42154.796319444438</v>
      </c>
      <c r="M1874" s="4" t="b">
        <v>0</v>
      </c>
      <c r="N1874" s="4">
        <v>182</v>
      </c>
      <c r="O1874" s="4" t="b">
        <v>1</v>
      </c>
      <c r="P1874" s="4" t="s">
        <v>8265</v>
      </c>
      <c r="Q1874" s="9">
        <f t="shared" si="176"/>
        <v>1.06E-2</v>
      </c>
      <c r="R1874" s="10">
        <f t="shared" si="177"/>
        <v>1.1648351648351649</v>
      </c>
      <c r="S1874" s="4" t="str">
        <f t="shared" si="178"/>
        <v>film &amp; video</v>
      </c>
      <c r="T1874" s="4" t="str">
        <f t="shared" si="179"/>
        <v>television</v>
      </c>
    </row>
    <row r="1875" spans="1:20" ht="42.75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7">
        <f t="shared" si="174"/>
        <v>42193.364583333336</v>
      </c>
      <c r="L1875" s="7">
        <f t="shared" si="175"/>
        <v>42164.282523148147</v>
      </c>
      <c r="M1875" s="4" t="b">
        <v>0</v>
      </c>
      <c r="N1875" s="4">
        <v>182</v>
      </c>
      <c r="O1875" s="4" t="b">
        <v>1</v>
      </c>
      <c r="P1875" s="4" t="s">
        <v>8265</v>
      </c>
      <c r="Q1875" s="9">
        <f t="shared" si="176"/>
        <v>4.4999999999999997E-3</v>
      </c>
      <c r="R1875" s="10">
        <f t="shared" si="177"/>
        <v>0.19780219780219779</v>
      </c>
      <c r="S1875" s="4" t="str">
        <f t="shared" si="178"/>
        <v>film &amp; video</v>
      </c>
      <c r="T1875" s="4" t="str">
        <f t="shared" si="179"/>
        <v>television</v>
      </c>
    </row>
    <row r="1876" spans="1:20" ht="57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7">
        <f t="shared" si="174"/>
        <v>42549.635798611103</v>
      </c>
      <c r="L1876" s="7">
        <f t="shared" si="175"/>
        <v>42529.635798611103</v>
      </c>
      <c r="M1876" s="4" t="b">
        <v>0</v>
      </c>
      <c r="N1876" s="4">
        <v>182</v>
      </c>
      <c r="O1876" s="4" t="b">
        <v>1</v>
      </c>
      <c r="P1876" s="4" t="s">
        <v>8265</v>
      </c>
      <c r="Q1876" s="9">
        <f t="shared" si="176"/>
        <v>1.6249999999999999E-4</v>
      </c>
      <c r="R1876" s="10">
        <f t="shared" si="177"/>
        <v>0.14285714285714285</v>
      </c>
      <c r="S1876" s="4" t="str">
        <f t="shared" si="178"/>
        <v>film &amp; video</v>
      </c>
      <c r="T1876" s="4" t="str">
        <f t="shared" si="179"/>
        <v>television</v>
      </c>
    </row>
    <row r="1877" spans="1:20" ht="28.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7">
        <f t="shared" si="174"/>
        <v>42588.566064814811</v>
      </c>
      <c r="L1877" s="7">
        <f t="shared" si="175"/>
        <v>42528.566064814811</v>
      </c>
      <c r="M1877" s="4" t="b">
        <v>0</v>
      </c>
      <c r="N1877" s="4">
        <v>182</v>
      </c>
      <c r="O1877" s="4" t="b">
        <v>1</v>
      </c>
      <c r="P1877" s="4" t="s">
        <v>8265</v>
      </c>
      <c r="Q1877" s="9">
        <f t="shared" si="176"/>
        <v>5.1000000000000004E-3</v>
      </c>
      <c r="R1877" s="10">
        <f t="shared" si="177"/>
        <v>0.28021978021978022</v>
      </c>
      <c r="S1877" s="4" t="str">
        <f t="shared" si="178"/>
        <v>film &amp; video</v>
      </c>
      <c r="T1877" s="4" t="str">
        <f t="shared" si="179"/>
        <v>television</v>
      </c>
    </row>
    <row r="1878" spans="1:20" ht="42.75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7">
        <f t="shared" si="174"/>
        <v>41805.95144675926</v>
      </c>
      <c r="L1878" s="7">
        <f t="shared" si="175"/>
        <v>41775.95144675926</v>
      </c>
      <c r="M1878" s="4" t="b">
        <v>0</v>
      </c>
      <c r="N1878" s="4">
        <v>182</v>
      </c>
      <c r="O1878" s="4" t="b">
        <v>1</v>
      </c>
      <c r="P1878" s="4" t="s">
        <v>8265</v>
      </c>
      <c r="Q1878" s="9">
        <f t="shared" si="176"/>
        <v>0</v>
      </c>
      <c r="R1878" s="10">
        <f t="shared" si="177"/>
        <v>0</v>
      </c>
      <c r="S1878" s="4" t="str">
        <f t="shared" si="178"/>
        <v>film &amp; video</v>
      </c>
      <c r="T1878" s="4" t="str">
        <f t="shared" si="179"/>
        <v>television</v>
      </c>
    </row>
    <row r="1879" spans="1:20" ht="28.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7">
        <f t="shared" si="174"/>
        <v>42063.695891203701</v>
      </c>
      <c r="L1879" s="7">
        <f t="shared" si="175"/>
        <v>42034.695891203701</v>
      </c>
      <c r="M1879" s="4" t="b">
        <v>0</v>
      </c>
      <c r="N1879" s="4">
        <v>182</v>
      </c>
      <c r="O1879" s="4" t="b">
        <v>1</v>
      </c>
      <c r="P1879" s="4" t="s">
        <v>8265</v>
      </c>
      <c r="Q1879" s="9">
        <f t="shared" si="176"/>
        <v>0</v>
      </c>
      <c r="R1879" s="10">
        <f t="shared" si="177"/>
        <v>0</v>
      </c>
      <c r="S1879" s="4" t="str">
        <f t="shared" si="178"/>
        <v>film &amp; video</v>
      </c>
      <c r="T1879" s="4" t="str">
        <f t="shared" si="179"/>
        <v>television</v>
      </c>
    </row>
    <row r="1880" spans="1:20" ht="42.75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7">
        <f t="shared" si="174"/>
        <v>41802.675405092588</v>
      </c>
      <c r="L1880" s="7">
        <f t="shared" si="175"/>
        <v>41772.675405092588</v>
      </c>
      <c r="M1880" s="4" t="b">
        <v>0</v>
      </c>
      <c r="N1880" s="4">
        <v>182</v>
      </c>
      <c r="O1880" s="4" t="b">
        <v>1</v>
      </c>
      <c r="P1880" s="4" t="s">
        <v>8265</v>
      </c>
      <c r="Q1880" s="9">
        <f t="shared" si="176"/>
        <v>0</v>
      </c>
      <c r="R1880" s="10">
        <f t="shared" si="177"/>
        <v>0</v>
      </c>
      <c r="S1880" s="4" t="str">
        <f t="shared" si="178"/>
        <v>film &amp; video</v>
      </c>
      <c r="T1880" s="4" t="str">
        <f t="shared" si="179"/>
        <v>television</v>
      </c>
    </row>
    <row r="1881" spans="1:20" ht="42.75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7">
        <f t="shared" si="174"/>
        <v>42443.274641203701</v>
      </c>
      <c r="L1881" s="7">
        <f t="shared" si="175"/>
        <v>42413.316307870373</v>
      </c>
      <c r="M1881" s="4" t="b">
        <v>0</v>
      </c>
      <c r="N1881" s="4">
        <v>182</v>
      </c>
      <c r="O1881" s="4" t="b">
        <v>1</v>
      </c>
      <c r="P1881" s="4" t="s">
        <v>8265</v>
      </c>
      <c r="Q1881" s="9">
        <f t="shared" si="176"/>
        <v>1.1999999999999999E-3</v>
      </c>
      <c r="R1881" s="10">
        <f t="shared" si="177"/>
        <v>3.2967032967032968E-2</v>
      </c>
      <c r="S1881" s="4" t="str">
        <f t="shared" si="178"/>
        <v>film &amp; video</v>
      </c>
      <c r="T1881" s="4" t="str">
        <f t="shared" si="179"/>
        <v>television</v>
      </c>
    </row>
    <row r="1882" spans="1:20" ht="28.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7">
        <f t="shared" si="174"/>
        <v>42459.19189814815</v>
      </c>
      <c r="L1882" s="7">
        <f t="shared" si="175"/>
        <v>42430.233564814807</v>
      </c>
      <c r="M1882" s="4" t="b">
        <v>0</v>
      </c>
      <c r="N1882" s="4">
        <v>182</v>
      </c>
      <c r="O1882" s="4" t="b">
        <v>1</v>
      </c>
      <c r="P1882" s="4" t="s">
        <v>8265</v>
      </c>
      <c r="Q1882" s="9">
        <f t="shared" si="176"/>
        <v>0.20080000000000001</v>
      </c>
      <c r="R1882" s="10">
        <f t="shared" si="177"/>
        <v>5.5164835164835164</v>
      </c>
      <c r="S1882" s="4" t="str">
        <f t="shared" si="178"/>
        <v>film &amp; video</v>
      </c>
      <c r="T1882" s="4" t="str">
        <f t="shared" si="179"/>
        <v>television</v>
      </c>
    </row>
    <row r="1883" spans="1:20" ht="42.75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7">
        <f t="shared" si="174"/>
        <v>42072.777650462966</v>
      </c>
      <c r="L1883" s="7">
        <f t="shared" si="175"/>
        <v>42042.819317129623</v>
      </c>
      <c r="M1883" s="4" t="b">
        <v>0</v>
      </c>
      <c r="N1883" s="4">
        <v>182</v>
      </c>
      <c r="O1883" s="4" t="b">
        <v>1</v>
      </c>
      <c r="P1883" s="4" t="s">
        <v>8265</v>
      </c>
      <c r="Q1883" s="9">
        <f t="shared" si="176"/>
        <v>1.726845</v>
      </c>
      <c r="R1883" s="10">
        <f t="shared" si="177"/>
        <v>18.976318681318681</v>
      </c>
      <c r="S1883" s="4" t="str">
        <f t="shared" si="178"/>
        <v>film &amp; video</v>
      </c>
      <c r="T1883" s="4" t="str">
        <f t="shared" si="179"/>
        <v>television</v>
      </c>
    </row>
    <row r="1884" spans="1:20" ht="42.75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7">
        <f t="shared" si="174"/>
        <v>41100.658333333333</v>
      </c>
      <c r="L1884" s="7">
        <f t="shared" si="175"/>
        <v>41067.615879629629</v>
      </c>
      <c r="M1884" s="4" t="b">
        <v>0</v>
      </c>
      <c r="N1884" s="4">
        <v>182</v>
      </c>
      <c r="O1884" s="4" t="b">
        <v>1</v>
      </c>
      <c r="P1884" s="4" t="s">
        <v>8265</v>
      </c>
      <c r="Q1884" s="9">
        <f t="shared" si="176"/>
        <v>1.008955223880597</v>
      </c>
      <c r="R1884" s="10">
        <f t="shared" si="177"/>
        <v>18.571428571428573</v>
      </c>
      <c r="S1884" s="4" t="str">
        <f t="shared" si="178"/>
        <v>film &amp; video</v>
      </c>
      <c r="T1884" s="4" t="str">
        <f t="shared" si="179"/>
        <v>television</v>
      </c>
    </row>
    <row r="1885" spans="1:20" ht="42.75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7">
        <f t="shared" si="174"/>
        <v>41007.573009259257</v>
      </c>
      <c r="L1885" s="7">
        <f t="shared" si="175"/>
        <v>40977.614675925921</v>
      </c>
      <c r="M1885" s="4" t="b">
        <v>0</v>
      </c>
      <c r="N1885" s="4">
        <v>182</v>
      </c>
      <c r="O1885" s="4" t="b">
        <v>1</v>
      </c>
      <c r="P1885" s="4" t="s">
        <v>8265</v>
      </c>
      <c r="Q1885" s="9">
        <f t="shared" si="176"/>
        <v>1.0480480480480481</v>
      </c>
      <c r="R1885" s="10">
        <f t="shared" si="177"/>
        <v>5.7527472527472527</v>
      </c>
      <c r="S1885" s="4" t="str">
        <f t="shared" si="178"/>
        <v>film &amp; video</v>
      </c>
      <c r="T1885" s="4" t="str">
        <f t="shared" si="179"/>
        <v>television</v>
      </c>
    </row>
    <row r="1886" spans="1:20" ht="42.75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7">
        <f t="shared" si="174"/>
        <v>41240.166666666664</v>
      </c>
      <c r="L1886" s="7">
        <f t="shared" si="175"/>
        <v>41204.864988425921</v>
      </c>
      <c r="M1886" s="4" t="b">
        <v>0</v>
      </c>
      <c r="N1886" s="4">
        <v>182</v>
      </c>
      <c r="O1886" s="4" t="b">
        <v>1</v>
      </c>
      <c r="P1886" s="4" t="s">
        <v>8265</v>
      </c>
      <c r="Q1886" s="9">
        <f t="shared" si="176"/>
        <v>1.351</v>
      </c>
      <c r="R1886" s="10">
        <f t="shared" si="177"/>
        <v>7.4230769230769234</v>
      </c>
      <c r="S1886" s="4" t="str">
        <f t="shared" si="178"/>
        <v>film &amp; video</v>
      </c>
      <c r="T1886" s="4" t="str">
        <f t="shared" si="179"/>
        <v>television</v>
      </c>
    </row>
    <row r="1887" spans="1:20" ht="42.75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7">
        <f t="shared" si="174"/>
        <v>41131.583333333328</v>
      </c>
      <c r="L1887" s="7">
        <f t="shared" si="175"/>
        <v>41098.760532407403</v>
      </c>
      <c r="M1887" s="4" t="b">
        <v>0</v>
      </c>
      <c r="N1887" s="4">
        <v>182</v>
      </c>
      <c r="O1887" s="4" t="b">
        <v>1</v>
      </c>
      <c r="P1887" s="4" t="s">
        <v>8265</v>
      </c>
      <c r="Q1887" s="9">
        <f t="shared" si="176"/>
        <v>1.1632786885245903</v>
      </c>
      <c r="R1887" s="10">
        <f t="shared" si="177"/>
        <v>29.241758241758241</v>
      </c>
      <c r="S1887" s="4" t="str">
        <f t="shared" si="178"/>
        <v>film &amp; video</v>
      </c>
      <c r="T1887" s="4" t="str">
        <f t="shared" si="179"/>
        <v>television</v>
      </c>
    </row>
    <row r="1888" spans="1:20" ht="42.75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7">
        <f t="shared" si="174"/>
        <v>41955.615023148144</v>
      </c>
      <c r="L1888" s="7">
        <f t="shared" si="175"/>
        <v>41925.57335648148</v>
      </c>
      <c r="M1888" s="4" t="b">
        <v>0</v>
      </c>
      <c r="N1888" s="4">
        <v>182</v>
      </c>
      <c r="O1888" s="4" t="b">
        <v>1</v>
      </c>
      <c r="P1888" s="4" t="s">
        <v>8265</v>
      </c>
      <c r="Q1888" s="9">
        <f t="shared" si="176"/>
        <v>1.0208333333333333</v>
      </c>
      <c r="R1888" s="10">
        <f t="shared" si="177"/>
        <v>6.7307692307692308</v>
      </c>
      <c r="S1888" s="4" t="str">
        <f t="shared" si="178"/>
        <v>film &amp; video</v>
      </c>
      <c r="T1888" s="4" t="str">
        <f t="shared" si="179"/>
        <v>television</v>
      </c>
    </row>
    <row r="1889" spans="1:20" ht="42.75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7">
        <f t="shared" si="174"/>
        <v>42341.562499999993</v>
      </c>
      <c r="L1889" s="7">
        <f t="shared" si="175"/>
        <v>42323.466805555552</v>
      </c>
      <c r="M1889" s="4" t="b">
        <v>0</v>
      </c>
      <c r="N1889" s="4">
        <v>182</v>
      </c>
      <c r="O1889" s="4" t="b">
        <v>1</v>
      </c>
      <c r="P1889" s="4" t="s">
        <v>8265</v>
      </c>
      <c r="Q1889" s="9">
        <f t="shared" si="176"/>
        <v>1.1116666666666666</v>
      </c>
      <c r="R1889" s="10">
        <f t="shared" si="177"/>
        <v>18.324175824175825</v>
      </c>
      <c r="S1889" s="4" t="str">
        <f t="shared" si="178"/>
        <v>film &amp; video</v>
      </c>
      <c r="T1889" s="4" t="str">
        <f t="shared" si="179"/>
        <v>television</v>
      </c>
    </row>
    <row r="1890" spans="1:20" ht="42.75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7">
        <f t="shared" si="174"/>
        <v>40329.874305555553</v>
      </c>
      <c r="L1890" s="7">
        <f t="shared" si="175"/>
        <v>40298.90662037037</v>
      </c>
      <c r="M1890" s="4" t="b">
        <v>0</v>
      </c>
      <c r="N1890" s="4">
        <v>182</v>
      </c>
      <c r="O1890" s="4" t="b">
        <v>1</v>
      </c>
      <c r="P1890" s="4" t="s">
        <v>8265</v>
      </c>
      <c r="Q1890" s="9">
        <f t="shared" si="176"/>
        <v>1.6608000000000001</v>
      </c>
      <c r="R1890" s="10">
        <f t="shared" si="177"/>
        <v>22.813186813186814</v>
      </c>
      <c r="S1890" s="4" t="str">
        <f t="shared" si="178"/>
        <v>film &amp; video</v>
      </c>
      <c r="T1890" s="4" t="str">
        <f t="shared" si="179"/>
        <v>television</v>
      </c>
    </row>
    <row r="1891" spans="1:20" ht="42.75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7">
        <f t="shared" si="174"/>
        <v>41344.418356481481</v>
      </c>
      <c r="L1891" s="7">
        <f t="shared" si="175"/>
        <v>41299.460023148145</v>
      </c>
      <c r="M1891" s="4" t="b">
        <v>0</v>
      </c>
      <c r="N1891" s="4">
        <v>182</v>
      </c>
      <c r="O1891" s="4" t="b">
        <v>1</v>
      </c>
      <c r="P1891" s="4" t="s">
        <v>8265</v>
      </c>
      <c r="Q1891" s="9">
        <f t="shared" si="176"/>
        <v>1.0660000000000001</v>
      </c>
      <c r="R1891" s="10">
        <f t="shared" si="177"/>
        <v>11.714285714285714</v>
      </c>
      <c r="S1891" s="4" t="str">
        <f t="shared" si="178"/>
        <v>film &amp; video</v>
      </c>
      <c r="T1891" s="4" t="str">
        <f t="shared" si="179"/>
        <v>television</v>
      </c>
    </row>
    <row r="1892" spans="1:20" ht="42.75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7">
        <f t="shared" si="174"/>
        <v>41258.452870370369</v>
      </c>
      <c r="L1892" s="7">
        <f t="shared" si="175"/>
        <v>41228.452870370369</v>
      </c>
      <c r="M1892" s="4" t="b">
        <v>0</v>
      </c>
      <c r="N1892" s="4">
        <v>182</v>
      </c>
      <c r="O1892" s="4" t="b">
        <v>1</v>
      </c>
      <c r="P1892" s="4" t="s">
        <v>8265</v>
      </c>
      <c r="Q1892" s="9">
        <f t="shared" si="176"/>
        <v>1.4458441666666668</v>
      </c>
      <c r="R1892" s="10">
        <f t="shared" si="177"/>
        <v>95.330384615384617</v>
      </c>
      <c r="S1892" s="4" t="str">
        <f t="shared" si="178"/>
        <v>film &amp; video</v>
      </c>
      <c r="T1892" s="4" t="str">
        <f t="shared" si="179"/>
        <v>television</v>
      </c>
    </row>
    <row r="1893" spans="1:20" ht="57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7">
        <f t="shared" si="174"/>
        <v>40380.916666666664</v>
      </c>
      <c r="L1893" s="7">
        <f t="shared" si="175"/>
        <v>40335.464745370366</v>
      </c>
      <c r="M1893" s="4" t="b">
        <v>0</v>
      </c>
      <c r="N1893" s="4">
        <v>182</v>
      </c>
      <c r="O1893" s="4" t="b">
        <v>1</v>
      </c>
      <c r="P1893" s="4" t="s">
        <v>8265</v>
      </c>
      <c r="Q1893" s="9">
        <f t="shared" si="176"/>
        <v>1.0555000000000001</v>
      </c>
      <c r="R1893" s="10">
        <f t="shared" si="177"/>
        <v>57.994505494505496</v>
      </c>
      <c r="S1893" s="4" t="str">
        <f t="shared" si="178"/>
        <v>film &amp; video</v>
      </c>
      <c r="T1893" s="4" t="str">
        <f t="shared" si="179"/>
        <v>television</v>
      </c>
    </row>
    <row r="1894" spans="1:20" ht="42.75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7">
        <f t="shared" si="174"/>
        <v>40701.304178240738</v>
      </c>
      <c r="L1894" s="7">
        <f t="shared" si="175"/>
        <v>40671.304178240738</v>
      </c>
      <c r="M1894" s="4" t="b">
        <v>0</v>
      </c>
      <c r="N1894" s="4">
        <v>182</v>
      </c>
      <c r="O1894" s="4" t="b">
        <v>1</v>
      </c>
      <c r="P1894" s="4" t="s">
        <v>8265</v>
      </c>
      <c r="Q1894" s="9">
        <f t="shared" si="176"/>
        <v>1.3660000000000001</v>
      </c>
      <c r="R1894" s="10">
        <f t="shared" si="177"/>
        <v>3.7527472527472527</v>
      </c>
      <c r="S1894" s="4" t="str">
        <f t="shared" si="178"/>
        <v>film &amp; video</v>
      </c>
      <c r="T1894" s="4" t="str">
        <f t="shared" si="179"/>
        <v>television</v>
      </c>
    </row>
    <row r="1895" spans="1:20" ht="42.75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7">
        <f t="shared" si="174"/>
        <v>40648.832638888889</v>
      </c>
      <c r="L1895" s="7">
        <f t="shared" si="175"/>
        <v>40632.608622685184</v>
      </c>
      <c r="M1895" s="4" t="b">
        <v>0</v>
      </c>
      <c r="N1895" s="4">
        <v>182</v>
      </c>
      <c r="O1895" s="4" t="b">
        <v>1</v>
      </c>
      <c r="P1895" s="4" t="s">
        <v>8265</v>
      </c>
      <c r="Q1895" s="9">
        <f t="shared" si="176"/>
        <v>1.04</v>
      </c>
      <c r="R1895" s="10">
        <f t="shared" si="177"/>
        <v>14.285714285714286</v>
      </c>
      <c r="S1895" s="4" t="str">
        <f t="shared" si="178"/>
        <v>film &amp; video</v>
      </c>
      <c r="T1895" s="4" t="str">
        <f t="shared" si="179"/>
        <v>television</v>
      </c>
    </row>
    <row r="1896" spans="1:20" ht="28.5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7">
        <f t="shared" si="174"/>
        <v>40951.571562499994</v>
      </c>
      <c r="L1896" s="7">
        <f t="shared" si="175"/>
        <v>40920.571562499994</v>
      </c>
      <c r="M1896" s="4" t="b">
        <v>0</v>
      </c>
      <c r="N1896" s="4">
        <v>182</v>
      </c>
      <c r="O1896" s="4" t="b">
        <v>1</v>
      </c>
      <c r="P1896" s="4" t="s">
        <v>8265</v>
      </c>
      <c r="Q1896" s="9">
        <f t="shared" si="176"/>
        <v>1.145</v>
      </c>
      <c r="R1896" s="10">
        <f t="shared" si="177"/>
        <v>6.2912087912087911</v>
      </c>
      <c r="S1896" s="4" t="str">
        <f t="shared" si="178"/>
        <v>film &amp; video</v>
      </c>
      <c r="T1896" s="4" t="str">
        <f t="shared" si="179"/>
        <v>television</v>
      </c>
    </row>
    <row r="1897" spans="1:20" ht="57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7">
        <f t="shared" si="174"/>
        <v>42297.413449074076</v>
      </c>
      <c r="L1897" s="7">
        <f t="shared" si="175"/>
        <v>42267.413449074076</v>
      </c>
      <c r="M1897" s="4" t="b">
        <v>0</v>
      </c>
      <c r="N1897" s="4">
        <v>182</v>
      </c>
      <c r="O1897" s="4" t="b">
        <v>1</v>
      </c>
      <c r="P1897" s="4" t="s">
        <v>8265</v>
      </c>
      <c r="Q1897" s="9">
        <f t="shared" si="176"/>
        <v>1.0171957671957672</v>
      </c>
      <c r="R1897" s="10">
        <f t="shared" si="177"/>
        <v>50.703296703296701</v>
      </c>
      <c r="S1897" s="4" t="str">
        <f t="shared" si="178"/>
        <v>film &amp; video</v>
      </c>
      <c r="T1897" s="4" t="str">
        <f t="shared" si="179"/>
        <v>television</v>
      </c>
    </row>
    <row r="1898" spans="1:20" ht="42.75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7">
        <f t="shared" si="174"/>
        <v>41011.376909722218</v>
      </c>
      <c r="L1898" s="7">
        <f t="shared" si="175"/>
        <v>40981.376909722218</v>
      </c>
      <c r="M1898" s="4" t="b">
        <v>0</v>
      </c>
      <c r="N1898" s="4">
        <v>182</v>
      </c>
      <c r="O1898" s="4" t="b">
        <v>1</v>
      </c>
      <c r="P1898" s="4" t="s">
        <v>8265</v>
      </c>
      <c r="Q1898" s="9">
        <f t="shared" si="176"/>
        <v>1.2394678492239468</v>
      </c>
      <c r="R1898" s="10">
        <f t="shared" si="177"/>
        <v>3.0714285714285716</v>
      </c>
      <c r="S1898" s="4" t="str">
        <f t="shared" si="178"/>
        <v>film &amp; video</v>
      </c>
      <c r="T1898" s="4" t="str">
        <f t="shared" si="179"/>
        <v>television</v>
      </c>
    </row>
    <row r="1899" spans="1:20" ht="42.75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7">
        <f t="shared" si="174"/>
        <v>41702.541666666664</v>
      </c>
      <c r="L1899" s="7">
        <f t="shared" si="175"/>
        <v>41680.250069444439</v>
      </c>
      <c r="M1899" s="4" t="b">
        <v>0</v>
      </c>
      <c r="N1899" s="4">
        <v>182</v>
      </c>
      <c r="O1899" s="4" t="b">
        <v>1</v>
      </c>
      <c r="P1899" s="4" t="s">
        <v>8265</v>
      </c>
      <c r="Q1899" s="9">
        <f t="shared" si="176"/>
        <v>1.0245669291338582</v>
      </c>
      <c r="R1899" s="10">
        <f t="shared" si="177"/>
        <v>35.747252747252745</v>
      </c>
      <c r="S1899" s="4" t="str">
        <f t="shared" si="178"/>
        <v>film &amp; video</v>
      </c>
      <c r="T1899" s="4" t="str">
        <f t="shared" si="179"/>
        <v>television</v>
      </c>
    </row>
    <row r="1900" spans="1:20" ht="42.75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7">
        <f t="shared" si="174"/>
        <v>42401.416666666664</v>
      </c>
      <c r="L1900" s="7">
        <f t="shared" si="175"/>
        <v>42365.8596412037</v>
      </c>
      <c r="M1900" s="4" t="b">
        <v>0</v>
      </c>
      <c r="N1900" s="4">
        <v>182</v>
      </c>
      <c r="O1900" s="4" t="b">
        <v>1</v>
      </c>
      <c r="P1900" s="4" t="s">
        <v>8265</v>
      </c>
      <c r="Q1900" s="9">
        <f t="shared" si="176"/>
        <v>1.4450000000000001</v>
      </c>
      <c r="R1900" s="10">
        <f t="shared" si="177"/>
        <v>7.9395604395604398</v>
      </c>
      <c r="S1900" s="4" t="str">
        <f t="shared" si="178"/>
        <v>film &amp; video</v>
      </c>
      <c r="T1900" s="4" t="str">
        <f t="shared" si="179"/>
        <v>television</v>
      </c>
    </row>
    <row r="1901" spans="1:20" ht="42.75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7">
        <f t="shared" si="174"/>
        <v>42088.566736111105</v>
      </c>
      <c r="L1901" s="7">
        <f t="shared" si="175"/>
        <v>42058.608402777776</v>
      </c>
      <c r="M1901" s="4" t="b">
        <v>0</v>
      </c>
      <c r="N1901" s="4">
        <v>182</v>
      </c>
      <c r="O1901" s="4" t="b">
        <v>1</v>
      </c>
      <c r="P1901" s="4" t="s">
        <v>8265</v>
      </c>
      <c r="Q1901" s="9">
        <f t="shared" si="176"/>
        <v>1.3333333333333333</v>
      </c>
      <c r="R1901" s="10">
        <f t="shared" si="177"/>
        <v>6.5934065934065931</v>
      </c>
      <c r="S1901" s="4" t="str">
        <f t="shared" si="178"/>
        <v>film &amp; video</v>
      </c>
      <c r="T1901" s="4" t="str">
        <f t="shared" si="179"/>
        <v>television</v>
      </c>
    </row>
    <row r="1902" spans="1:20" ht="42.75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7">
        <f t="shared" si="174"/>
        <v>41188.082638888889</v>
      </c>
      <c r="L1902" s="7">
        <f t="shared" si="175"/>
        <v>41160.538553240738</v>
      </c>
      <c r="M1902" s="4" t="b">
        <v>0</v>
      </c>
      <c r="N1902" s="4">
        <v>182</v>
      </c>
      <c r="O1902" s="4" t="b">
        <v>1</v>
      </c>
      <c r="P1902" s="4" t="s">
        <v>8265</v>
      </c>
      <c r="Q1902" s="9">
        <f t="shared" si="176"/>
        <v>1.0936440000000001</v>
      </c>
      <c r="R1902" s="10">
        <f t="shared" si="177"/>
        <v>15.022582417582418</v>
      </c>
      <c r="S1902" s="4" t="str">
        <f t="shared" si="178"/>
        <v>film &amp; video</v>
      </c>
      <c r="T1902" s="4" t="str">
        <f t="shared" si="179"/>
        <v>television</v>
      </c>
    </row>
    <row r="1903" spans="1:20" ht="42.75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7">
        <f t="shared" si="174"/>
        <v>42146.208333333336</v>
      </c>
      <c r="L1903" s="7">
        <f t="shared" si="175"/>
        <v>42116.209826388884</v>
      </c>
      <c r="M1903" s="4" t="b">
        <v>0</v>
      </c>
      <c r="N1903" s="4">
        <v>182</v>
      </c>
      <c r="O1903" s="4" t="b">
        <v>1</v>
      </c>
      <c r="P1903" s="4" t="s">
        <v>8265</v>
      </c>
      <c r="Q1903" s="9">
        <f t="shared" si="176"/>
        <v>2.696969696969697E-2</v>
      </c>
      <c r="R1903" s="10">
        <f t="shared" si="177"/>
        <v>14.67032967032967</v>
      </c>
      <c r="S1903" s="4" t="str">
        <f t="shared" si="178"/>
        <v>film &amp; video</v>
      </c>
      <c r="T1903" s="4" t="str">
        <f t="shared" si="179"/>
        <v>television</v>
      </c>
    </row>
    <row r="1904" spans="1:20" ht="42.75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7">
        <f t="shared" si="174"/>
        <v>42067.456562499996</v>
      </c>
      <c r="L1904" s="7">
        <f t="shared" si="175"/>
        <v>42037.456562499996</v>
      </c>
      <c r="M1904" s="4" t="b">
        <v>0</v>
      </c>
      <c r="N1904" s="4">
        <v>182</v>
      </c>
      <c r="O1904" s="4" t="b">
        <v>1</v>
      </c>
      <c r="P1904" s="4" t="s">
        <v>8265</v>
      </c>
      <c r="Q1904" s="9">
        <f t="shared" si="176"/>
        <v>1.2E-2</v>
      </c>
      <c r="R1904" s="10">
        <f t="shared" si="177"/>
        <v>6.5934065934065936E-2</v>
      </c>
      <c r="S1904" s="4" t="str">
        <f t="shared" si="178"/>
        <v>film &amp; video</v>
      </c>
      <c r="T1904" s="4" t="str">
        <f t="shared" si="179"/>
        <v>television</v>
      </c>
    </row>
    <row r="1905" spans="1:20" ht="42.75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7">
        <f t="shared" si="174"/>
        <v>42762.437395833331</v>
      </c>
      <c r="L1905" s="7">
        <f t="shared" si="175"/>
        <v>42702.437395833331</v>
      </c>
      <c r="M1905" s="4" t="b">
        <v>0</v>
      </c>
      <c r="N1905" s="4">
        <v>182</v>
      </c>
      <c r="O1905" s="4" t="b">
        <v>1</v>
      </c>
      <c r="P1905" s="4" t="s">
        <v>8265</v>
      </c>
      <c r="Q1905" s="9">
        <f t="shared" si="176"/>
        <v>0.46600000000000003</v>
      </c>
      <c r="R1905" s="10">
        <f t="shared" si="177"/>
        <v>7.6813186813186816</v>
      </c>
      <c r="S1905" s="4" t="str">
        <f t="shared" si="178"/>
        <v>film &amp; video</v>
      </c>
      <c r="T1905" s="4" t="str">
        <f t="shared" si="179"/>
        <v>television</v>
      </c>
    </row>
    <row r="1906" spans="1:20" ht="42.75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7">
        <f t="shared" si="174"/>
        <v>42371.352094907408</v>
      </c>
      <c r="L1906" s="7">
        <f t="shared" si="175"/>
        <v>42326.352094907408</v>
      </c>
      <c r="M1906" s="4" t="b">
        <v>0</v>
      </c>
      <c r="N1906" s="4">
        <v>182</v>
      </c>
      <c r="O1906" s="4" t="b">
        <v>1</v>
      </c>
      <c r="P1906" s="4" t="s">
        <v>8265</v>
      </c>
      <c r="Q1906" s="9">
        <f t="shared" si="176"/>
        <v>1E-3</v>
      </c>
      <c r="R1906" s="10">
        <f t="shared" si="177"/>
        <v>0.27472527472527475</v>
      </c>
      <c r="S1906" s="4" t="str">
        <f t="shared" si="178"/>
        <v>film &amp; video</v>
      </c>
      <c r="T1906" s="4" t="str">
        <f t="shared" si="179"/>
        <v>television</v>
      </c>
    </row>
    <row r="1907" spans="1:20" ht="57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7">
        <f t="shared" si="174"/>
        <v>41889.592523148145</v>
      </c>
      <c r="L1907" s="7">
        <f t="shared" si="175"/>
        <v>41859.592523148145</v>
      </c>
      <c r="M1907" s="4" t="b">
        <v>0</v>
      </c>
      <c r="N1907" s="4">
        <v>182</v>
      </c>
      <c r="O1907" s="4" t="b">
        <v>1</v>
      </c>
      <c r="P1907" s="4" t="s">
        <v>8265</v>
      </c>
      <c r="Q1907" s="9">
        <f t="shared" si="176"/>
        <v>1.6800000000000001E-3</v>
      </c>
      <c r="R1907" s="10">
        <f t="shared" si="177"/>
        <v>0.23076923076923078</v>
      </c>
      <c r="S1907" s="4" t="str">
        <f t="shared" si="178"/>
        <v>film &amp; video</v>
      </c>
      <c r="T1907" s="4" t="str">
        <f t="shared" si="179"/>
        <v>television</v>
      </c>
    </row>
    <row r="1908" spans="1:20" ht="42.75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7">
        <f t="shared" si="174"/>
        <v>42544.337766203702</v>
      </c>
      <c r="L1908" s="7">
        <f t="shared" si="175"/>
        <v>42514.337766203702</v>
      </c>
      <c r="M1908" s="4" t="b">
        <v>0</v>
      </c>
      <c r="N1908" s="4">
        <v>182</v>
      </c>
      <c r="O1908" s="4" t="b">
        <v>1</v>
      </c>
      <c r="P1908" s="4" t="s">
        <v>8265</v>
      </c>
      <c r="Q1908" s="9">
        <f t="shared" si="176"/>
        <v>0.42759999999999998</v>
      </c>
      <c r="R1908" s="10">
        <f t="shared" si="177"/>
        <v>117.47252747252747</v>
      </c>
      <c r="S1908" s="4" t="str">
        <f t="shared" si="178"/>
        <v>film &amp; video</v>
      </c>
      <c r="T1908" s="4" t="str">
        <f t="shared" si="179"/>
        <v>television</v>
      </c>
    </row>
    <row r="1909" spans="1:20" ht="42.75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7">
        <f t="shared" si="174"/>
        <v>41782.253761574073</v>
      </c>
      <c r="L1909" s="7">
        <f t="shared" si="175"/>
        <v>41767.253761574073</v>
      </c>
      <c r="M1909" s="4" t="b">
        <v>0</v>
      </c>
      <c r="N1909" s="4">
        <v>182</v>
      </c>
      <c r="O1909" s="4" t="b">
        <v>1</v>
      </c>
      <c r="P1909" s="4" t="s">
        <v>8265</v>
      </c>
      <c r="Q1909" s="9">
        <f t="shared" si="176"/>
        <v>2.8333333333333335E-3</v>
      </c>
      <c r="R1909" s="10">
        <f t="shared" si="177"/>
        <v>0.46703296703296704</v>
      </c>
      <c r="S1909" s="4" t="str">
        <f t="shared" si="178"/>
        <v>film &amp; video</v>
      </c>
      <c r="T1909" s="4" t="str">
        <f t="shared" si="179"/>
        <v>television</v>
      </c>
    </row>
    <row r="1910" spans="1:20" ht="42.75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7">
        <f t="shared" si="174"/>
        <v>42733.584490740737</v>
      </c>
      <c r="L1910" s="7">
        <f t="shared" si="175"/>
        <v>42703.584490740737</v>
      </c>
      <c r="M1910" s="4" t="b">
        <v>0</v>
      </c>
      <c r="N1910" s="4">
        <v>182</v>
      </c>
      <c r="O1910" s="4" t="b">
        <v>1</v>
      </c>
      <c r="P1910" s="4" t="s">
        <v>8265</v>
      </c>
      <c r="Q1910" s="9">
        <f t="shared" si="176"/>
        <v>1.7319999999999999E-2</v>
      </c>
      <c r="R1910" s="10">
        <f t="shared" si="177"/>
        <v>2.3791208791208791</v>
      </c>
      <c r="S1910" s="4" t="str">
        <f t="shared" si="178"/>
        <v>film &amp; video</v>
      </c>
      <c r="T1910" s="4" t="str">
        <f t="shared" si="179"/>
        <v>television</v>
      </c>
    </row>
    <row r="1911" spans="1:20" ht="42.75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7">
        <f t="shared" si="174"/>
        <v>41935.095821759256</v>
      </c>
      <c r="L1911" s="7">
        <f t="shared" si="175"/>
        <v>41905.095821759256</v>
      </c>
      <c r="M1911" s="4" t="b">
        <v>0</v>
      </c>
      <c r="N1911" s="4">
        <v>182</v>
      </c>
      <c r="O1911" s="4" t="b">
        <v>1</v>
      </c>
      <c r="P1911" s="4" t="s">
        <v>8265</v>
      </c>
      <c r="Q1911" s="9">
        <f t="shared" si="176"/>
        <v>0.14111428571428572</v>
      </c>
      <c r="R1911" s="10">
        <f t="shared" si="177"/>
        <v>27.137362637362639</v>
      </c>
      <c r="S1911" s="4" t="str">
        <f t="shared" si="178"/>
        <v>film &amp; video</v>
      </c>
      <c r="T1911" s="4" t="str">
        <f t="shared" si="179"/>
        <v>television</v>
      </c>
    </row>
    <row r="1912" spans="1:20" ht="42.75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7">
        <f t="shared" si="174"/>
        <v>42308.614583333336</v>
      </c>
      <c r="L1912" s="7">
        <f t="shared" si="175"/>
        <v>42264.629826388882</v>
      </c>
      <c r="M1912" s="4" t="b">
        <v>0</v>
      </c>
      <c r="N1912" s="4">
        <v>182</v>
      </c>
      <c r="O1912" s="4" t="b">
        <v>1</v>
      </c>
      <c r="P1912" s="4" t="s">
        <v>8265</v>
      </c>
      <c r="Q1912" s="9">
        <f t="shared" si="176"/>
        <v>0.39395294117647056</v>
      </c>
      <c r="R1912" s="10">
        <f t="shared" si="177"/>
        <v>183.98901098901098</v>
      </c>
      <c r="S1912" s="4" t="str">
        <f t="shared" si="178"/>
        <v>film &amp; video</v>
      </c>
      <c r="T1912" s="4" t="str">
        <f t="shared" si="179"/>
        <v>television</v>
      </c>
    </row>
    <row r="1913" spans="1:20" ht="42.75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7">
        <f t="shared" si="174"/>
        <v>41859.700624999998</v>
      </c>
      <c r="L1913" s="7">
        <f t="shared" si="175"/>
        <v>41829.700624999998</v>
      </c>
      <c r="M1913" s="4" t="b">
        <v>0</v>
      </c>
      <c r="N1913" s="4">
        <v>182</v>
      </c>
      <c r="O1913" s="4" t="b">
        <v>1</v>
      </c>
      <c r="P1913" s="4" t="s">
        <v>8265</v>
      </c>
      <c r="Q1913" s="9">
        <f t="shared" si="176"/>
        <v>2.3529411764705883E-4</v>
      </c>
      <c r="R1913" s="10">
        <f t="shared" si="177"/>
        <v>5.4945054945054944E-2</v>
      </c>
      <c r="S1913" s="4" t="str">
        <f t="shared" si="178"/>
        <v>film &amp; video</v>
      </c>
      <c r="T1913" s="4" t="str">
        <f t="shared" si="179"/>
        <v>television</v>
      </c>
    </row>
    <row r="1914" spans="1:20" ht="42.75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7">
        <f t="shared" si="174"/>
        <v>42158.893055555549</v>
      </c>
      <c r="L1914" s="7">
        <f t="shared" si="175"/>
        <v>42128.893055555549</v>
      </c>
      <c r="M1914" s="4" t="b">
        <v>0</v>
      </c>
      <c r="N1914" s="4">
        <v>182</v>
      </c>
      <c r="O1914" s="4" t="b">
        <v>1</v>
      </c>
      <c r="P1914" s="4" t="s">
        <v>8265</v>
      </c>
      <c r="Q1914" s="9">
        <f t="shared" si="176"/>
        <v>0.59299999999999997</v>
      </c>
      <c r="R1914" s="10">
        <f t="shared" si="177"/>
        <v>16.291208791208792</v>
      </c>
      <c r="S1914" s="4" t="str">
        <f t="shared" si="178"/>
        <v>film &amp; video</v>
      </c>
      <c r="T1914" s="4" t="str">
        <f t="shared" si="179"/>
        <v>television</v>
      </c>
    </row>
    <row r="1915" spans="1:20" ht="28.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7">
        <f t="shared" si="174"/>
        <v>41920.177986111106</v>
      </c>
      <c r="L1915" s="7">
        <f t="shared" si="175"/>
        <v>41890.177986111106</v>
      </c>
      <c r="M1915" s="4" t="b">
        <v>0</v>
      </c>
      <c r="N1915" s="4">
        <v>182</v>
      </c>
      <c r="O1915" s="4" t="b">
        <v>1</v>
      </c>
      <c r="P1915" s="4" t="s">
        <v>8265</v>
      </c>
      <c r="Q1915" s="9">
        <f t="shared" si="176"/>
        <v>1.3270833333333334E-2</v>
      </c>
      <c r="R1915" s="10">
        <f t="shared" si="177"/>
        <v>3.5</v>
      </c>
      <c r="S1915" s="4" t="str">
        <f t="shared" si="178"/>
        <v>film &amp; video</v>
      </c>
      <c r="T1915" s="4" t="str">
        <f t="shared" si="179"/>
        <v>television</v>
      </c>
    </row>
    <row r="1916" spans="1:20" ht="42.75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7">
        <f t="shared" si="174"/>
        <v>41943.832638888889</v>
      </c>
      <c r="L1916" s="7">
        <f t="shared" si="175"/>
        <v>41928.841122685182</v>
      </c>
      <c r="M1916" s="4" t="b">
        <v>0</v>
      </c>
      <c r="N1916" s="4">
        <v>182</v>
      </c>
      <c r="O1916" s="4" t="b">
        <v>1</v>
      </c>
      <c r="P1916" s="4" t="s">
        <v>8265</v>
      </c>
      <c r="Q1916" s="9">
        <f t="shared" si="176"/>
        <v>9.0090090090090086E-2</v>
      </c>
      <c r="R1916" s="10">
        <f t="shared" si="177"/>
        <v>0.32967032967032966</v>
      </c>
      <c r="S1916" s="4" t="str">
        <f t="shared" si="178"/>
        <v>film &amp; video</v>
      </c>
      <c r="T1916" s="4" t="str">
        <f t="shared" si="179"/>
        <v>television</v>
      </c>
    </row>
    <row r="1917" spans="1:20" ht="42.75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7">
        <f t="shared" si="174"/>
        <v>41883.715532407405</v>
      </c>
      <c r="L1917" s="7">
        <f t="shared" si="175"/>
        <v>41863.715532407405</v>
      </c>
      <c r="M1917" s="4" t="b">
        <v>0</v>
      </c>
      <c r="N1917" s="4">
        <v>182</v>
      </c>
      <c r="O1917" s="4" t="b">
        <v>1</v>
      </c>
      <c r="P1917" s="4" t="s">
        <v>8265</v>
      </c>
      <c r="Q1917" s="9">
        <f t="shared" si="176"/>
        <v>1.6E-2</v>
      </c>
      <c r="R1917" s="10">
        <f t="shared" si="177"/>
        <v>4.3956043956043959E-2</v>
      </c>
      <c r="S1917" s="4" t="str">
        <f t="shared" si="178"/>
        <v>film &amp; video</v>
      </c>
      <c r="T1917" s="4" t="str">
        <f t="shared" si="179"/>
        <v>television</v>
      </c>
    </row>
    <row r="1918" spans="1:20" ht="28.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7">
        <f t="shared" si="174"/>
        <v>42681.425636574073</v>
      </c>
      <c r="L1918" s="7">
        <f t="shared" si="175"/>
        <v>42656.383969907409</v>
      </c>
      <c r="M1918" s="4" t="b">
        <v>0</v>
      </c>
      <c r="N1918" s="4">
        <v>182</v>
      </c>
      <c r="O1918" s="4" t="b">
        <v>1</v>
      </c>
      <c r="P1918" s="4" t="s">
        <v>8265</v>
      </c>
      <c r="Q1918" s="9">
        <f t="shared" si="176"/>
        <v>5.1000000000000004E-3</v>
      </c>
      <c r="R1918" s="10">
        <f t="shared" si="177"/>
        <v>0.56043956043956045</v>
      </c>
      <c r="S1918" s="4" t="str">
        <f t="shared" si="178"/>
        <v>film &amp; video</v>
      </c>
      <c r="T1918" s="4" t="str">
        <f t="shared" si="179"/>
        <v>television</v>
      </c>
    </row>
    <row r="1919" spans="1:20" ht="28.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7">
        <f t="shared" si="174"/>
        <v>42775.93672453703</v>
      </c>
      <c r="L1919" s="7">
        <f t="shared" si="175"/>
        <v>42745.93672453703</v>
      </c>
      <c r="M1919" s="4" t="b">
        <v>0</v>
      </c>
      <c r="N1919" s="4">
        <v>182</v>
      </c>
      <c r="O1919" s="4" t="b">
        <v>1</v>
      </c>
      <c r="P1919" s="4" t="s">
        <v>8265</v>
      </c>
      <c r="Q1919" s="9">
        <f t="shared" si="176"/>
        <v>0.52570512820512816</v>
      </c>
      <c r="R1919" s="10">
        <f t="shared" si="177"/>
        <v>1126.5109890109891</v>
      </c>
      <c r="S1919" s="4" t="str">
        <f t="shared" si="178"/>
        <v>film &amp; video</v>
      </c>
      <c r="T1919" s="4" t="str">
        <f t="shared" si="179"/>
        <v>television</v>
      </c>
    </row>
    <row r="1920" spans="1:20" ht="42.75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7">
        <f t="shared" si="174"/>
        <v>41863.456608796296</v>
      </c>
      <c r="L1920" s="7">
        <f t="shared" si="175"/>
        <v>41828.456608796296</v>
      </c>
      <c r="M1920" s="4" t="b">
        <v>0</v>
      </c>
      <c r="N1920" s="4">
        <v>182</v>
      </c>
      <c r="O1920" s="4" t="b">
        <v>1</v>
      </c>
      <c r="P1920" s="4" t="s">
        <v>8265</v>
      </c>
      <c r="Q1920" s="9">
        <f t="shared" si="176"/>
        <v>1.04E-2</v>
      </c>
      <c r="R1920" s="10">
        <f t="shared" si="177"/>
        <v>1.4285714285714286</v>
      </c>
      <c r="S1920" s="4" t="str">
        <f t="shared" si="178"/>
        <v>film &amp; video</v>
      </c>
      <c r="T1920" s="4" t="str">
        <f t="shared" si="179"/>
        <v>television</v>
      </c>
    </row>
    <row r="1921" spans="1:20" ht="42.75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7">
        <f t="shared" si="174"/>
        <v>42143.542233796295</v>
      </c>
      <c r="L1921" s="7">
        <f t="shared" si="175"/>
        <v>42113.542233796295</v>
      </c>
      <c r="M1921" s="4" t="b">
        <v>0</v>
      </c>
      <c r="N1921" s="4">
        <v>182</v>
      </c>
      <c r="O1921" s="4" t="b">
        <v>1</v>
      </c>
      <c r="P1921" s="4" t="s">
        <v>8265</v>
      </c>
      <c r="Q1921" s="9">
        <f t="shared" si="176"/>
        <v>0.47399999999999998</v>
      </c>
      <c r="R1921" s="10">
        <f t="shared" si="177"/>
        <v>1.3021978021978022</v>
      </c>
      <c r="S1921" s="4" t="str">
        <f t="shared" si="178"/>
        <v>film &amp; video</v>
      </c>
      <c r="T1921" s="4" t="str">
        <f t="shared" si="179"/>
        <v>television</v>
      </c>
    </row>
    <row r="1922" spans="1:20" ht="42.75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7">
        <f t="shared" si="174"/>
        <v>42298.624999999993</v>
      </c>
      <c r="L1922" s="7">
        <f t="shared" si="175"/>
        <v>42270.54237268518</v>
      </c>
      <c r="M1922" s="4" t="b">
        <v>0</v>
      </c>
      <c r="N1922" s="4">
        <v>182</v>
      </c>
      <c r="O1922" s="4" t="b">
        <v>1</v>
      </c>
      <c r="P1922" s="4" t="s">
        <v>8265</v>
      </c>
      <c r="Q1922" s="9">
        <f t="shared" si="176"/>
        <v>0.43030000000000002</v>
      </c>
      <c r="R1922" s="10">
        <f t="shared" si="177"/>
        <v>23.642857142857142</v>
      </c>
      <c r="S1922" s="4" t="str">
        <f t="shared" si="178"/>
        <v>film &amp; video</v>
      </c>
      <c r="T1922" s="4" t="str">
        <f t="shared" si="179"/>
        <v>television</v>
      </c>
    </row>
    <row r="1923" spans="1:20" ht="28.5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7">
        <f t="shared" ref="K1923:K1986" si="180">(I1923/86400)+25569+(-8/24)</f>
        <v>41103.888229166667</v>
      </c>
      <c r="L1923" s="7">
        <f t="shared" ref="L1923:L1986" si="181">(J1923/86400)+25569+(-8/24)</f>
        <v>41073.888229166667</v>
      </c>
      <c r="M1923" s="4" t="b">
        <v>0</v>
      </c>
      <c r="N1923" s="4">
        <v>182</v>
      </c>
      <c r="O1923" s="4" t="b">
        <v>1</v>
      </c>
      <c r="P1923" s="4" t="s">
        <v>8265</v>
      </c>
      <c r="Q1923" s="9">
        <f t="shared" ref="Q1923:Q1986" si="182">E1923/D1923</f>
        <v>1.3680000000000001</v>
      </c>
      <c r="R1923" s="10">
        <f t="shared" ref="R1923:R1986" si="183">IFERROR(E1923/N1923, "Zero Backers")</f>
        <v>11.274725274725276</v>
      </c>
      <c r="S1923" s="4" t="str">
        <f t="shared" ref="S1923:S1986" si="184">LEFT(P1923,FIND("/",P1923)-1)</f>
        <v>film &amp; video</v>
      </c>
      <c r="T1923" s="4" t="str">
        <f t="shared" ref="T1923:T1986" si="185">RIGHT(P1923,LEN(P1923)-FIND("/",P1923))</f>
        <v>television</v>
      </c>
    </row>
    <row r="1924" spans="1:20" ht="42.75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7">
        <f t="shared" si="180"/>
        <v>41619.922534722216</v>
      </c>
      <c r="L1924" s="7">
        <f t="shared" si="181"/>
        <v>41589.922534722216</v>
      </c>
      <c r="M1924" s="4" t="b">
        <v>0</v>
      </c>
      <c r="N1924" s="4">
        <v>182</v>
      </c>
      <c r="O1924" s="4" t="b">
        <v>1</v>
      </c>
      <c r="P1924" s="4" t="s">
        <v>8265</v>
      </c>
      <c r="Q1924" s="9">
        <f t="shared" si="182"/>
        <v>1.1555</v>
      </c>
      <c r="R1924" s="10">
        <f t="shared" si="183"/>
        <v>12.697802197802197</v>
      </c>
      <c r="S1924" s="4" t="str">
        <f t="shared" si="184"/>
        <v>film &amp; video</v>
      </c>
      <c r="T1924" s="4" t="str">
        <f t="shared" si="185"/>
        <v>television</v>
      </c>
    </row>
    <row r="1925" spans="1:20" ht="42.75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7">
        <f t="shared" si="180"/>
        <v>40812.874305555553</v>
      </c>
      <c r="L1925" s="7">
        <f t="shared" si="181"/>
        <v>40772.515416666662</v>
      </c>
      <c r="M1925" s="4" t="b">
        <v>0</v>
      </c>
      <c r="N1925" s="4">
        <v>182</v>
      </c>
      <c r="O1925" s="4" t="b">
        <v>1</v>
      </c>
      <c r="P1925" s="4" t="s">
        <v>8265</v>
      </c>
      <c r="Q1925" s="9">
        <f t="shared" si="182"/>
        <v>2.4079999999999999</v>
      </c>
      <c r="R1925" s="10">
        <f t="shared" si="183"/>
        <v>1.6538461538461537</v>
      </c>
      <c r="S1925" s="4" t="str">
        <f t="shared" si="184"/>
        <v>film &amp; video</v>
      </c>
      <c r="T1925" s="4" t="str">
        <f t="shared" si="185"/>
        <v>television</v>
      </c>
    </row>
    <row r="1926" spans="1:20" ht="57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7">
        <f t="shared" si="180"/>
        <v>41654.481249999997</v>
      </c>
      <c r="L1926" s="7">
        <f t="shared" si="181"/>
        <v>41626.427719907406</v>
      </c>
      <c r="M1926" s="4" t="b">
        <v>0</v>
      </c>
      <c r="N1926" s="4">
        <v>182</v>
      </c>
      <c r="O1926" s="4" t="b">
        <v>1</v>
      </c>
      <c r="P1926" s="4" t="s">
        <v>8265</v>
      </c>
      <c r="Q1926" s="9">
        <f t="shared" si="182"/>
        <v>1.1439999999999999</v>
      </c>
      <c r="R1926" s="10">
        <f t="shared" si="183"/>
        <v>18.857142857142858</v>
      </c>
      <c r="S1926" s="4" t="str">
        <f t="shared" si="184"/>
        <v>film &amp; video</v>
      </c>
      <c r="T1926" s="4" t="str">
        <f t="shared" si="185"/>
        <v>television</v>
      </c>
    </row>
    <row r="1927" spans="1:20" ht="28.5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7">
        <f t="shared" si="180"/>
        <v>41557.666666666664</v>
      </c>
      <c r="L1927" s="7">
        <f t="shared" si="181"/>
        <v>41535.568148148144</v>
      </c>
      <c r="M1927" s="4" t="b">
        <v>0</v>
      </c>
      <c r="N1927" s="4">
        <v>182</v>
      </c>
      <c r="O1927" s="4" t="b">
        <v>1</v>
      </c>
      <c r="P1927" s="4" t="s">
        <v>8265</v>
      </c>
      <c r="Q1927" s="9">
        <f t="shared" si="182"/>
        <v>1.1033333333333333</v>
      </c>
      <c r="R1927" s="10">
        <f t="shared" si="183"/>
        <v>9.0934065934065931</v>
      </c>
      <c r="S1927" s="4" t="str">
        <f t="shared" si="184"/>
        <v>film &amp; video</v>
      </c>
      <c r="T1927" s="4" t="str">
        <f t="shared" si="185"/>
        <v>television</v>
      </c>
    </row>
    <row r="1928" spans="1:20" ht="57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7">
        <f t="shared" si="180"/>
        <v>40483.68472222222</v>
      </c>
      <c r="L1928" s="7">
        <f t="shared" si="181"/>
        <v>40456.621018518512</v>
      </c>
      <c r="M1928" s="4" t="b">
        <v>0</v>
      </c>
      <c r="N1928" s="4">
        <v>182</v>
      </c>
      <c r="O1928" s="4" t="b">
        <v>1</v>
      </c>
      <c r="P1928" s="4" t="s">
        <v>8265</v>
      </c>
      <c r="Q1928" s="9">
        <f t="shared" si="182"/>
        <v>1.9537933333333333</v>
      </c>
      <c r="R1928" s="10">
        <f t="shared" si="183"/>
        <v>16.102692307692308</v>
      </c>
      <c r="S1928" s="4" t="str">
        <f t="shared" si="184"/>
        <v>film &amp; video</v>
      </c>
      <c r="T1928" s="4" t="str">
        <f t="shared" si="185"/>
        <v>television</v>
      </c>
    </row>
    <row r="1929" spans="1:20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7">
        <f t="shared" si="180"/>
        <v>40975.874305555553</v>
      </c>
      <c r="L1929" s="7">
        <f t="shared" si="181"/>
        <v>40960.528229166666</v>
      </c>
      <c r="M1929" s="4" t="b">
        <v>0</v>
      </c>
      <c r="N1929" s="4">
        <v>182</v>
      </c>
      <c r="O1929" s="4" t="b">
        <v>1</v>
      </c>
      <c r="P1929" s="4" t="s">
        <v>8265</v>
      </c>
      <c r="Q1929" s="9">
        <f t="shared" si="182"/>
        <v>1.0333333333333334</v>
      </c>
      <c r="R1929" s="10">
        <f t="shared" si="183"/>
        <v>3.4065934065934065</v>
      </c>
      <c r="S1929" s="4" t="str">
        <f t="shared" si="184"/>
        <v>film &amp; video</v>
      </c>
      <c r="T1929" s="4" t="str">
        <f t="shared" si="185"/>
        <v>television</v>
      </c>
    </row>
    <row r="1930" spans="1:20" ht="28.5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7">
        <f t="shared" si="180"/>
        <v>41401.314745370364</v>
      </c>
      <c r="L1930" s="7">
        <f t="shared" si="181"/>
        <v>41371.314745370364</v>
      </c>
      <c r="M1930" s="4" t="b">
        <v>0</v>
      </c>
      <c r="N1930" s="4">
        <v>182</v>
      </c>
      <c r="O1930" s="4" t="b">
        <v>1</v>
      </c>
      <c r="P1930" s="4" t="s">
        <v>8265</v>
      </c>
      <c r="Q1930" s="9">
        <f t="shared" si="182"/>
        <v>1.031372549019608</v>
      </c>
      <c r="R1930" s="10">
        <f t="shared" si="183"/>
        <v>14.450549450549451</v>
      </c>
      <c r="S1930" s="4" t="str">
        <f t="shared" si="184"/>
        <v>film &amp; video</v>
      </c>
      <c r="T1930" s="4" t="str">
        <f t="shared" si="185"/>
        <v>television</v>
      </c>
    </row>
    <row r="1931" spans="1:20" ht="42.75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7">
        <f t="shared" si="180"/>
        <v>40728.688263888886</v>
      </c>
      <c r="L1931" s="7">
        <f t="shared" si="181"/>
        <v>40686.688263888886</v>
      </c>
      <c r="M1931" s="4" t="b">
        <v>0</v>
      </c>
      <c r="N1931" s="4">
        <v>182</v>
      </c>
      <c r="O1931" s="4" t="b">
        <v>1</v>
      </c>
      <c r="P1931" s="4" t="s">
        <v>8265</v>
      </c>
      <c r="Q1931" s="9">
        <f t="shared" si="182"/>
        <v>1.003125</v>
      </c>
      <c r="R1931" s="10">
        <f t="shared" si="183"/>
        <v>17.637362637362639</v>
      </c>
      <c r="S1931" s="4" t="str">
        <f t="shared" si="184"/>
        <v>film &amp; video</v>
      </c>
      <c r="T1931" s="4" t="str">
        <f t="shared" si="185"/>
        <v>television</v>
      </c>
    </row>
    <row r="1932" spans="1:20" ht="28.5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7">
        <f t="shared" si="180"/>
        <v>41462.225486111107</v>
      </c>
      <c r="L1932" s="7">
        <f t="shared" si="181"/>
        <v>41402.225486111107</v>
      </c>
      <c r="M1932" s="4" t="b">
        <v>0</v>
      </c>
      <c r="N1932" s="4">
        <v>182</v>
      </c>
      <c r="O1932" s="4" t="b">
        <v>1</v>
      </c>
      <c r="P1932" s="4" t="s">
        <v>8265</v>
      </c>
      <c r="Q1932" s="9">
        <f t="shared" si="182"/>
        <v>1.27</v>
      </c>
      <c r="R1932" s="10">
        <f t="shared" si="183"/>
        <v>6.9780219780219781</v>
      </c>
      <c r="S1932" s="4" t="str">
        <f t="shared" si="184"/>
        <v>film &amp; video</v>
      </c>
      <c r="T1932" s="4" t="str">
        <f t="shared" si="185"/>
        <v>television</v>
      </c>
    </row>
    <row r="1933" spans="1:20" ht="42.75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7">
        <f t="shared" si="180"/>
        <v>41050.8125</v>
      </c>
      <c r="L1933" s="7">
        <f t="shared" si="181"/>
        <v>41037.559131944443</v>
      </c>
      <c r="M1933" s="4" t="b">
        <v>0</v>
      </c>
      <c r="N1933" s="4">
        <v>182</v>
      </c>
      <c r="O1933" s="4" t="b">
        <v>1</v>
      </c>
      <c r="P1933" s="4" t="s">
        <v>8265</v>
      </c>
      <c r="Q1933" s="9">
        <f t="shared" si="182"/>
        <v>1.20601</v>
      </c>
      <c r="R1933" s="10">
        <f t="shared" si="183"/>
        <v>13.252857142857144</v>
      </c>
      <c r="S1933" s="4" t="str">
        <f t="shared" si="184"/>
        <v>film &amp; video</v>
      </c>
      <c r="T1933" s="4" t="str">
        <f t="shared" si="185"/>
        <v>television</v>
      </c>
    </row>
    <row r="1934" spans="1:20" ht="42.75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7">
        <f t="shared" si="180"/>
        <v>40932.476539351854</v>
      </c>
      <c r="L1934" s="7">
        <f t="shared" si="181"/>
        <v>40911.476539351854</v>
      </c>
      <c r="M1934" s="4" t="b">
        <v>0</v>
      </c>
      <c r="N1934" s="4">
        <v>182</v>
      </c>
      <c r="O1934" s="4" t="b">
        <v>1</v>
      </c>
      <c r="P1934" s="4" t="s">
        <v>8265</v>
      </c>
      <c r="Q1934" s="9">
        <f t="shared" si="182"/>
        <v>1.0699047619047619</v>
      </c>
      <c r="R1934" s="10">
        <f t="shared" si="183"/>
        <v>30.862637362637361</v>
      </c>
      <c r="S1934" s="4" t="str">
        <f t="shared" si="184"/>
        <v>film &amp; video</v>
      </c>
      <c r="T1934" s="4" t="str">
        <f t="shared" si="185"/>
        <v>television</v>
      </c>
    </row>
    <row r="1935" spans="1:20" ht="42.75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7">
        <f t="shared" si="180"/>
        <v>41908.797534722216</v>
      </c>
      <c r="L1935" s="7">
        <f t="shared" si="181"/>
        <v>41878.797534722216</v>
      </c>
      <c r="M1935" s="4" t="b">
        <v>0</v>
      </c>
      <c r="N1935" s="4">
        <v>182</v>
      </c>
      <c r="O1935" s="4" t="b">
        <v>1</v>
      </c>
      <c r="P1935" s="4" t="s">
        <v>8265</v>
      </c>
      <c r="Q1935" s="9">
        <f t="shared" si="182"/>
        <v>1.7243333333333333</v>
      </c>
      <c r="R1935" s="10">
        <f t="shared" si="183"/>
        <v>56.846153846153847</v>
      </c>
      <c r="S1935" s="4" t="str">
        <f t="shared" si="184"/>
        <v>film &amp; video</v>
      </c>
      <c r="T1935" s="4" t="str">
        <f t="shared" si="185"/>
        <v>television</v>
      </c>
    </row>
    <row r="1936" spans="1:20" ht="42.75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7">
        <f t="shared" si="180"/>
        <v>40901.875</v>
      </c>
      <c r="L1936" s="7">
        <f t="shared" si="181"/>
        <v>40865.533807870372</v>
      </c>
      <c r="M1936" s="4" t="b">
        <v>0</v>
      </c>
      <c r="N1936" s="4">
        <v>182</v>
      </c>
      <c r="O1936" s="4" t="b">
        <v>1</v>
      </c>
      <c r="P1936" s="4" t="s">
        <v>8265</v>
      </c>
      <c r="Q1936" s="9">
        <f t="shared" si="182"/>
        <v>1.2362</v>
      </c>
      <c r="R1936" s="10">
        <f t="shared" si="183"/>
        <v>33.96153846153846</v>
      </c>
      <c r="S1936" s="4" t="str">
        <f t="shared" si="184"/>
        <v>film &amp; video</v>
      </c>
      <c r="T1936" s="4" t="str">
        <f t="shared" si="185"/>
        <v>television</v>
      </c>
    </row>
    <row r="1937" spans="1:20" ht="42.75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7">
        <f t="shared" si="180"/>
        <v>41810.874305555553</v>
      </c>
      <c r="L1937" s="7">
        <f t="shared" si="181"/>
        <v>41773.599201388883</v>
      </c>
      <c r="M1937" s="4" t="b">
        <v>0</v>
      </c>
      <c r="N1937" s="4">
        <v>182</v>
      </c>
      <c r="O1937" s="4" t="b">
        <v>1</v>
      </c>
      <c r="P1937" s="4" t="s">
        <v>8265</v>
      </c>
      <c r="Q1937" s="9">
        <f t="shared" si="182"/>
        <v>1.0840000000000001</v>
      </c>
      <c r="R1937" s="10">
        <f t="shared" si="183"/>
        <v>14.890109890109891</v>
      </c>
      <c r="S1937" s="4" t="str">
        <f t="shared" si="184"/>
        <v>film &amp; video</v>
      </c>
      <c r="T1937" s="4" t="str">
        <f t="shared" si="185"/>
        <v>television</v>
      </c>
    </row>
    <row r="1938" spans="1:20" ht="42.75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7">
        <f t="shared" si="180"/>
        <v>40882.915972222218</v>
      </c>
      <c r="L1938" s="7">
        <f t="shared" si="181"/>
        <v>40852.55636574074</v>
      </c>
      <c r="M1938" s="4" t="b">
        <v>0</v>
      </c>
      <c r="N1938" s="4">
        <v>182</v>
      </c>
      <c r="O1938" s="4" t="b">
        <v>1</v>
      </c>
      <c r="P1938" s="4" t="s">
        <v>8265</v>
      </c>
      <c r="Q1938" s="9">
        <f t="shared" si="182"/>
        <v>1.1652013333333333</v>
      </c>
      <c r="R1938" s="10">
        <f t="shared" si="183"/>
        <v>48.01653846153846</v>
      </c>
      <c r="S1938" s="4" t="str">
        <f t="shared" si="184"/>
        <v>film &amp; video</v>
      </c>
      <c r="T1938" s="4" t="str">
        <f t="shared" si="185"/>
        <v>television</v>
      </c>
    </row>
    <row r="1939" spans="1:20" ht="42.75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7">
        <f t="shared" si="180"/>
        <v>41074.832638888889</v>
      </c>
      <c r="L1939" s="7">
        <f t="shared" si="181"/>
        <v>41058.78565972222</v>
      </c>
      <c r="M1939" s="4" t="b">
        <v>0</v>
      </c>
      <c r="N1939" s="4">
        <v>182</v>
      </c>
      <c r="O1939" s="4" t="b">
        <v>1</v>
      </c>
      <c r="P1939" s="4" t="s">
        <v>8265</v>
      </c>
      <c r="Q1939" s="9">
        <f t="shared" si="182"/>
        <v>1.8724499999999999</v>
      </c>
      <c r="R1939" s="10">
        <f t="shared" si="183"/>
        <v>6.1729120879120885</v>
      </c>
      <c r="S1939" s="4" t="str">
        <f t="shared" si="184"/>
        <v>film &amp; video</v>
      </c>
      <c r="T1939" s="4" t="str">
        <f t="shared" si="185"/>
        <v>television</v>
      </c>
    </row>
    <row r="1940" spans="1:20" ht="42.75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7">
        <f t="shared" si="180"/>
        <v>41456.875</v>
      </c>
      <c r="L1940" s="7">
        <f t="shared" si="181"/>
        <v>41425.92628472222</v>
      </c>
      <c r="M1940" s="4" t="b">
        <v>0</v>
      </c>
      <c r="N1940" s="4">
        <v>182</v>
      </c>
      <c r="O1940" s="4" t="b">
        <v>1</v>
      </c>
      <c r="P1940" s="4" t="s">
        <v>8265</v>
      </c>
      <c r="Q1940" s="9">
        <f t="shared" si="182"/>
        <v>1.1593333333333333</v>
      </c>
      <c r="R1940" s="10">
        <f t="shared" si="183"/>
        <v>95.549450549450555</v>
      </c>
      <c r="S1940" s="4" t="str">
        <f t="shared" si="184"/>
        <v>film &amp; video</v>
      </c>
      <c r="T1940" s="4" t="str">
        <f t="shared" si="185"/>
        <v>television</v>
      </c>
    </row>
    <row r="1941" spans="1:20" ht="42.75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7">
        <f t="shared" si="180"/>
        <v>41343.610046296293</v>
      </c>
      <c r="L1941" s="7">
        <f t="shared" si="181"/>
        <v>41313.651712962957</v>
      </c>
      <c r="M1941" s="4" t="b">
        <v>0</v>
      </c>
      <c r="N1941" s="4">
        <v>182</v>
      </c>
      <c r="O1941" s="4" t="b">
        <v>1</v>
      </c>
      <c r="P1941" s="4" t="s">
        <v>8265</v>
      </c>
      <c r="Q1941" s="9">
        <f t="shared" si="182"/>
        <v>1.107</v>
      </c>
      <c r="R1941" s="10">
        <f t="shared" si="183"/>
        <v>60.824175824175825</v>
      </c>
      <c r="S1941" s="4" t="str">
        <f t="shared" si="184"/>
        <v>film &amp; video</v>
      </c>
      <c r="T1941" s="4" t="str">
        <f t="shared" si="185"/>
        <v>television</v>
      </c>
    </row>
    <row r="1942" spans="1:20" ht="42.75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7">
        <f t="shared" si="180"/>
        <v>40708.832638888889</v>
      </c>
      <c r="L1942" s="7">
        <f t="shared" si="181"/>
        <v>40670.173993055556</v>
      </c>
      <c r="M1942" s="4" t="b">
        <v>0</v>
      </c>
      <c r="N1942" s="4">
        <v>182</v>
      </c>
      <c r="O1942" s="4" t="b">
        <v>1</v>
      </c>
      <c r="P1942" s="4" t="s">
        <v>8265</v>
      </c>
      <c r="Q1942" s="9">
        <f t="shared" si="182"/>
        <v>1.7092307692307693</v>
      </c>
      <c r="R1942" s="10">
        <f t="shared" si="183"/>
        <v>6.104395604395604</v>
      </c>
      <c r="S1942" s="4" t="str">
        <f t="shared" si="184"/>
        <v>film &amp; video</v>
      </c>
      <c r="T1942" s="4" t="str">
        <f t="shared" si="185"/>
        <v>television</v>
      </c>
    </row>
    <row r="1943" spans="1:20" ht="42.75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7">
        <f t="shared" si="180"/>
        <v>41773.95753472222</v>
      </c>
      <c r="L1943" s="7">
        <f t="shared" si="181"/>
        <v>41743.95753472222</v>
      </c>
      <c r="M1943" s="4" t="b">
        <v>0</v>
      </c>
      <c r="N1943" s="4">
        <v>182</v>
      </c>
      <c r="O1943" s="4" t="b">
        <v>1</v>
      </c>
      <c r="P1943" s="4" t="s">
        <v>8265</v>
      </c>
      <c r="Q1943" s="9">
        <f t="shared" si="182"/>
        <v>1.2611835600000001</v>
      </c>
      <c r="R1943" s="10">
        <f t="shared" si="183"/>
        <v>1732.395</v>
      </c>
      <c r="S1943" s="4" t="str">
        <f t="shared" si="184"/>
        <v>film &amp; video</v>
      </c>
      <c r="T1943" s="4" t="str">
        <f t="shared" si="185"/>
        <v>television</v>
      </c>
    </row>
    <row r="1944" spans="1:20" ht="42.75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7">
        <f t="shared" si="180"/>
        <v>40728.494675925926</v>
      </c>
      <c r="L1944" s="7">
        <f t="shared" si="181"/>
        <v>40638.494675925926</v>
      </c>
      <c r="M1944" s="4" t="b">
        <v>0</v>
      </c>
      <c r="N1944" s="4">
        <v>182</v>
      </c>
      <c r="O1944" s="4" t="b">
        <v>1</v>
      </c>
      <c r="P1944" s="4" t="s">
        <v>8265</v>
      </c>
      <c r="Q1944" s="9">
        <f t="shared" si="182"/>
        <v>1.3844033333333334</v>
      </c>
      <c r="R1944" s="10">
        <f t="shared" si="183"/>
        <v>45.639670329670331</v>
      </c>
      <c r="S1944" s="4" t="str">
        <f t="shared" si="184"/>
        <v>film &amp; video</v>
      </c>
      <c r="T1944" s="4" t="str">
        <f t="shared" si="185"/>
        <v>television</v>
      </c>
    </row>
    <row r="1945" spans="1:20" ht="42.75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7">
        <f t="shared" si="180"/>
        <v>42592.936527777776</v>
      </c>
      <c r="L1945" s="7">
        <f t="shared" si="181"/>
        <v>42547.936527777776</v>
      </c>
      <c r="M1945" s="4" t="b">
        <v>0</v>
      </c>
      <c r="N1945" s="4">
        <v>182</v>
      </c>
      <c r="O1945" s="4" t="b">
        <v>1</v>
      </c>
      <c r="P1945" s="4" t="s">
        <v>8265</v>
      </c>
      <c r="Q1945" s="9">
        <f t="shared" si="182"/>
        <v>17.052499999999998</v>
      </c>
      <c r="R1945" s="10">
        <f t="shared" si="183"/>
        <v>936.95054945054949</v>
      </c>
      <c r="S1945" s="4" t="str">
        <f t="shared" si="184"/>
        <v>film &amp; video</v>
      </c>
      <c r="T1945" s="4" t="str">
        <f t="shared" si="185"/>
        <v>television</v>
      </c>
    </row>
    <row r="1946" spans="1:20" ht="42.75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7">
        <f t="shared" si="180"/>
        <v>41760.251041666663</v>
      </c>
      <c r="L1946" s="7">
        <f t="shared" si="181"/>
        <v>41730.251041666663</v>
      </c>
      <c r="M1946" s="4" t="b">
        <v>0</v>
      </c>
      <c r="N1946" s="4">
        <v>182</v>
      </c>
      <c r="O1946" s="4" t="b">
        <v>1</v>
      </c>
      <c r="P1946" s="4" t="s">
        <v>8265</v>
      </c>
      <c r="Q1946" s="9">
        <f t="shared" si="182"/>
        <v>7.8805550000000002</v>
      </c>
      <c r="R1946" s="10">
        <f t="shared" si="183"/>
        <v>1731.99010989011</v>
      </c>
      <c r="S1946" s="4" t="str">
        <f t="shared" si="184"/>
        <v>film &amp; video</v>
      </c>
      <c r="T1946" s="4" t="str">
        <f t="shared" si="185"/>
        <v>television</v>
      </c>
    </row>
    <row r="1947" spans="1:20" ht="42.75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7">
        <f t="shared" si="180"/>
        <v>42196.918495370366</v>
      </c>
      <c r="L1947" s="7">
        <f t="shared" si="181"/>
        <v>42156.918495370366</v>
      </c>
      <c r="M1947" s="4" t="b">
        <v>0</v>
      </c>
      <c r="N1947" s="4">
        <v>182</v>
      </c>
      <c r="O1947" s="4" t="b">
        <v>1</v>
      </c>
      <c r="P1947" s="4" t="s">
        <v>8265</v>
      </c>
      <c r="Q1947" s="9">
        <f t="shared" si="182"/>
        <v>3.4801799999999998</v>
      </c>
      <c r="R1947" s="10">
        <f t="shared" si="183"/>
        <v>1912.1868131868132</v>
      </c>
      <c r="S1947" s="4" t="str">
        <f t="shared" si="184"/>
        <v>film &amp; video</v>
      </c>
      <c r="T1947" s="4" t="str">
        <f t="shared" si="185"/>
        <v>television</v>
      </c>
    </row>
    <row r="1948" spans="1:20" ht="42.75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7">
        <f t="shared" si="180"/>
        <v>41748.775011574071</v>
      </c>
      <c r="L1948" s="7">
        <f t="shared" si="181"/>
        <v>41688.816678240742</v>
      </c>
      <c r="M1948" s="4" t="b">
        <v>0</v>
      </c>
      <c r="N1948" s="4">
        <v>182</v>
      </c>
      <c r="O1948" s="4" t="b">
        <v>1</v>
      </c>
      <c r="P1948" s="4" t="s">
        <v>8265</v>
      </c>
      <c r="Q1948" s="9">
        <f t="shared" si="182"/>
        <v>1.4974666666666667</v>
      </c>
      <c r="R1948" s="10">
        <f t="shared" si="183"/>
        <v>61.708791208791212</v>
      </c>
      <c r="S1948" s="4" t="str">
        <f t="shared" si="184"/>
        <v>film &amp; video</v>
      </c>
      <c r="T1948" s="4" t="str">
        <f t="shared" si="185"/>
        <v>television</v>
      </c>
    </row>
    <row r="1949" spans="1:20" ht="57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7">
        <f t="shared" si="180"/>
        <v>40139.915972222218</v>
      </c>
      <c r="L1949" s="7">
        <f t="shared" si="181"/>
        <v>40102.584722222222</v>
      </c>
      <c r="M1949" s="4" t="b">
        <v>0</v>
      </c>
      <c r="N1949" s="4">
        <v>182</v>
      </c>
      <c r="O1949" s="4" t="b">
        <v>1</v>
      </c>
      <c r="P1949" s="4" t="s">
        <v>8265</v>
      </c>
      <c r="Q1949" s="9">
        <f t="shared" si="182"/>
        <v>1.0063375000000001</v>
      </c>
      <c r="R1949" s="10">
        <f t="shared" si="183"/>
        <v>4.423461538461539</v>
      </c>
      <c r="S1949" s="4" t="str">
        <f t="shared" si="184"/>
        <v>film &amp; video</v>
      </c>
      <c r="T1949" s="4" t="str">
        <f t="shared" si="185"/>
        <v>television</v>
      </c>
    </row>
    <row r="1950" spans="1:20" ht="28.5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7">
        <f t="shared" si="180"/>
        <v>42527.376388888886</v>
      </c>
      <c r="L1950" s="7">
        <f t="shared" si="181"/>
        <v>42473.270937499998</v>
      </c>
      <c r="M1950" s="4" t="b">
        <v>0</v>
      </c>
      <c r="N1950" s="4">
        <v>182</v>
      </c>
      <c r="O1950" s="4" t="b">
        <v>1</v>
      </c>
      <c r="P1950" s="4" t="s">
        <v>8265</v>
      </c>
      <c r="Q1950" s="9">
        <f t="shared" si="182"/>
        <v>8.0021100000000001</v>
      </c>
      <c r="R1950" s="10">
        <f t="shared" si="183"/>
        <v>4396.7637362637361</v>
      </c>
      <c r="S1950" s="4" t="str">
        <f t="shared" si="184"/>
        <v>film &amp; video</v>
      </c>
      <c r="T1950" s="4" t="str">
        <f t="shared" si="185"/>
        <v>television</v>
      </c>
    </row>
    <row r="1951" spans="1:20" ht="42.75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7">
        <f t="shared" si="180"/>
        <v>41830.08971064815</v>
      </c>
      <c r="L1951" s="7">
        <f t="shared" si="181"/>
        <v>41800.08971064815</v>
      </c>
      <c r="M1951" s="4" t="b">
        <v>0</v>
      </c>
      <c r="N1951" s="4">
        <v>182</v>
      </c>
      <c r="O1951" s="4" t="b">
        <v>1</v>
      </c>
      <c r="P1951" s="4" t="s">
        <v>8265</v>
      </c>
      <c r="Q1951" s="9">
        <f t="shared" si="182"/>
        <v>1.0600260000000001</v>
      </c>
      <c r="R1951" s="10">
        <f t="shared" si="183"/>
        <v>291.21593406593411</v>
      </c>
      <c r="S1951" s="4" t="str">
        <f t="shared" si="184"/>
        <v>film &amp; video</v>
      </c>
      <c r="T1951" s="4" t="str">
        <f t="shared" si="185"/>
        <v>television</v>
      </c>
    </row>
    <row r="1952" spans="1:20" ht="42.75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7">
        <f t="shared" si="180"/>
        <v>40654.848067129627</v>
      </c>
      <c r="L1952" s="7">
        <f t="shared" si="181"/>
        <v>40623.848067129627</v>
      </c>
      <c r="M1952" s="4" t="b">
        <v>0</v>
      </c>
      <c r="N1952" s="4">
        <v>182</v>
      </c>
      <c r="O1952" s="4" t="b">
        <v>1</v>
      </c>
      <c r="P1952" s="4" t="s">
        <v>8265</v>
      </c>
      <c r="Q1952" s="9">
        <f t="shared" si="182"/>
        <v>2.0051866666666669</v>
      </c>
      <c r="R1952" s="10">
        <f t="shared" si="183"/>
        <v>528.84043956043956</v>
      </c>
      <c r="S1952" s="4" t="str">
        <f t="shared" si="184"/>
        <v>film &amp; video</v>
      </c>
      <c r="T1952" s="4" t="str">
        <f t="shared" si="185"/>
        <v>television</v>
      </c>
    </row>
    <row r="1953" spans="1:20" ht="42.75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7">
        <f t="shared" si="180"/>
        <v>42681.128900462958</v>
      </c>
      <c r="L1953" s="7">
        <f t="shared" si="181"/>
        <v>42651.087233796294</v>
      </c>
      <c r="M1953" s="4" t="b">
        <v>0</v>
      </c>
      <c r="N1953" s="4">
        <v>182</v>
      </c>
      <c r="O1953" s="4" t="b">
        <v>1</v>
      </c>
      <c r="P1953" s="4" t="s">
        <v>8265</v>
      </c>
      <c r="Q1953" s="9">
        <f t="shared" si="182"/>
        <v>2.1244399999999999</v>
      </c>
      <c r="R1953" s="10">
        <f t="shared" si="183"/>
        <v>583.63736263736268</v>
      </c>
      <c r="S1953" s="4" t="str">
        <f t="shared" si="184"/>
        <v>film &amp; video</v>
      </c>
      <c r="T1953" s="4" t="str">
        <f t="shared" si="185"/>
        <v>television</v>
      </c>
    </row>
    <row r="1954" spans="1:20" ht="42.75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7">
        <f t="shared" si="180"/>
        <v>41563.273321759254</v>
      </c>
      <c r="L1954" s="7">
        <f t="shared" si="181"/>
        <v>41526.273321759254</v>
      </c>
      <c r="M1954" s="4" t="b">
        <v>0</v>
      </c>
      <c r="N1954" s="4">
        <v>182</v>
      </c>
      <c r="O1954" s="4" t="b">
        <v>1</v>
      </c>
      <c r="P1954" s="4" t="s">
        <v>8265</v>
      </c>
      <c r="Q1954" s="9">
        <f t="shared" si="182"/>
        <v>1.9847237142857144</v>
      </c>
      <c r="R1954" s="10">
        <f t="shared" si="183"/>
        <v>381.67763736263737</v>
      </c>
      <c r="S1954" s="4" t="str">
        <f t="shared" si="184"/>
        <v>film &amp; video</v>
      </c>
      <c r="T1954" s="4" t="str">
        <f t="shared" si="185"/>
        <v>television</v>
      </c>
    </row>
    <row r="1955" spans="1:20" ht="42.75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7">
        <f t="shared" si="180"/>
        <v>40969.791666666664</v>
      </c>
      <c r="L1955" s="7">
        <f t="shared" si="181"/>
        <v>40940.866493055553</v>
      </c>
      <c r="M1955" s="4" t="b">
        <v>0</v>
      </c>
      <c r="N1955" s="4">
        <v>182</v>
      </c>
      <c r="O1955" s="4" t="b">
        <v>1</v>
      </c>
      <c r="P1955" s="4" t="s">
        <v>8265</v>
      </c>
      <c r="Q1955" s="9">
        <f t="shared" si="182"/>
        <v>2.2594666666666665</v>
      </c>
      <c r="R1955" s="10">
        <f t="shared" si="183"/>
        <v>186.21978021978023</v>
      </c>
      <c r="S1955" s="4" t="str">
        <f t="shared" si="184"/>
        <v>film &amp; video</v>
      </c>
      <c r="T1955" s="4" t="str">
        <f t="shared" si="185"/>
        <v>television</v>
      </c>
    </row>
    <row r="1956" spans="1:20" ht="28.5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7">
        <f t="shared" si="180"/>
        <v>42440.874999999993</v>
      </c>
      <c r="L1956" s="7">
        <f t="shared" si="181"/>
        <v>42394.247407407405</v>
      </c>
      <c r="M1956" s="4" t="b">
        <v>0</v>
      </c>
      <c r="N1956" s="4">
        <v>182</v>
      </c>
      <c r="O1956" s="4" t="b">
        <v>1</v>
      </c>
      <c r="P1956" s="4" t="s">
        <v>8265</v>
      </c>
      <c r="Q1956" s="9">
        <f t="shared" si="182"/>
        <v>6.9894800000000004</v>
      </c>
      <c r="R1956" s="10">
        <f t="shared" si="183"/>
        <v>1920.1868131868132</v>
      </c>
      <c r="S1956" s="4" t="str">
        <f t="shared" si="184"/>
        <v>film &amp; video</v>
      </c>
      <c r="T1956" s="4" t="str">
        <f t="shared" si="185"/>
        <v>television</v>
      </c>
    </row>
    <row r="1957" spans="1:20" ht="42.75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7">
        <f t="shared" si="180"/>
        <v>41052.458333333328</v>
      </c>
      <c r="L1957" s="7">
        <f t="shared" si="181"/>
        <v>41019.938437500001</v>
      </c>
      <c r="M1957" s="4" t="b">
        <v>0</v>
      </c>
      <c r="N1957" s="4">
        <v>182</v>
      </c>
      <c r="O1957" s="4" t="b">
        <v>1</v>
      </c>
      <c r="P1957" s="4" t="s">
        <v>8265</v>
      </c>
      <c r="Q1957" s="9">
        <f t="shared" si="182"/>
        <v>3.9859528571428569</v>
      </c>
      <c r="R1957" s="10">
        <f t="shared" si="183"/>
        <v>919.83527472527464</v>
      </c>
      <c r="S1957" s="4" t="str">
        <f t="shared" si="184"/>
        <v>film &amp; video</v>
      </c>
      <c r="T1957" s="4" t="str">
        <f t="shared" si="185"/>
        <v>television</v>
      </c>
    </row>
    <row r="1958" spans="1:20" ht="42.75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7">
        <f t="shared" si="180"/>
        <v>42112.548668981479</v>
      </c>
      <c r="L1958" s="7">
        <f t="shared" si="181"/>
        <v>42067.59033564815</v>
      </c>
      <c r="M1958" s="4" t="b">
        <v>0</v>
      </c>
      <c r="N1958" s="4">
        <v>182</v>
      </c>
      <c r="O1958" s="4" t="b">
        <v>1</v>
      </c>
      <c r="P1958" s="4" t="s">
        <v>8265</v>
      </c>
      <c r="Q1958" s="9">
        <f t="shared" si="182"/>
        <v>2.9403333333333332</v>
      </c>
      <c r="R1958" s="10">
        <f t="shared" si="183"/>
        <v>969.34065934065939</v>
      </c>
      <c r="S1958" s="4" t="str">
        <f t="shared" si="184"/>
        <v>film &amp; video</v>
      </c>
      <c r="T1958" s="4" t="str">
        <f t="shared" si="185"/>
        <v>television</v>
      </c>
    </row>
    <row r="1959" spans="1:20" ht="28.5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7">
        <f t="shared" si="180"/>
        <v>41208.765196759261</v>
      </c>
      <c r="L1959" s="7">
        <f t="shared" si="181"/>
        <v>41178.765196759261</v>
      </c>
      <c r="M1959" s="4" t="b">
        <v>0</v>
      </c>
      <c r="N1959" s="4">
        <v>182</v>
      </c>
      <c r="O1959" s="4" t="b">
        <v>1</v>
      </c>
      <c r="P1959" s="4" t="s">
        <v>8265</v>
      </c>
      <c r="Q1959" s="9">
        <f t="shared" si="182"/>
        <v>1.6750470000000002</v>
      </c>
      <c r="R1959" s="10">
        <f t="shared" si="183"/>
        <v>276.10664835164835</v>
      </c>
      <c r="S1959" s="4" t="str">
        <f t="shared" si="184"/>
        <v>film &amp; video</v>
      </c>
      <c r="T1959" s="4" t="str">
        <f t="shared" si="185"/>
        <v>television</v>
      </c>
    </row>
    <row r="1960" spans="1:20" ht="42.75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7">
        <f t="shared" si="180"/>
        <v>41356.612974537034</v>
      </c>
      <c r="L1960" s="7">
        <f t="shared" si="181"/>
        <v>41326.654641203699</v>
      </c>
      <c r="M1960" s="4" t="b">
        <v>0</v>
      </c>
      <c r="N1960" s="4">
        <v>182</v>
      </c>
      <c r="O1960" s="4" t="b">
        <v>1</v>
      </c>
      <c r="P1960" s="4" t="s">
        <v>8265</v>
      </c>
      <c r="Q1960" s="9">
        <f t="shared" si="182"/>
        <v>14.355717142857143</v>
      </c>
      <c r="R1960" s="10">
        <f t="shared" si="183"/>
        <v>552.14296703296702</v>
      </c>
      <c r="S1960" s="4" t="str">
        <f t="shared" si="184"/>
        <v>film &amp; video</v>
      </c>
      <c r="T1960" s="4" t="str">
        <f t="shared" si="185"/>
        <v>television</v>
      </c>
    </row>
    <row r="1961" spans="1:20" ht="42.75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7">
        <f t="shared" si="180"/>
        <v>41912.666666666664</v>
      </c>
      <c r="L1961" s="7">
        <f t="shared" si="181"/>
        <v>41871.512268518512</v>
      </c>
      <c r="M1961" s="4" t="b">
        <v>0</v>
      </c>
      <c r="N1961" s="4">
        <v>182</v>
      </c>
      <c r="O1961" s="4" t="b">
        <v>1</v>
      </c>
      <c r="P1961" s="4" t="s">
        <v>8265</v>
      </c>
      <c r="Q1961" s="9">
        <f t="shared" si="182"/>
        <v>1.5673440000000001</v>
      </c>
      <c r="R1961" s="10">
        <f t="shared" si="183"/>
        <v>86.117802197802206</v>
      </c>
      <c r="S1961" s="4" t="str">
        <f t="shared" si="184"/>
        <v>film &amp; video</v>
      </c>
      <c r="T1961" s="4" t="str">
        <f t="shared" si="185"/>
        <v>television</v>
      </c>
    </row>
    <row r="1962" spans="1:20" ht="42.75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7">
        <f t="shared" si="180"/>
        <v>41994.029409722221</v>
      </c>
      <c r="L1962" s="7">
        <f t="shared" si="181"/>
        <v>41964.029409722221</v>
      </c>
      <c r="M1962" s="4" t="b">
        <v>0</v>
      </c>
      <c r="N1962" s="4">
        <v>182</v>
      </c>
      <c r="O1962" s="4" t="b">
        <v>1</v>
      </c>
      <c r="P1962" s="4" t="s">
        <v>8265</v>
      </c>
      <c r="Q1962" s="9">
        <f t="shared" si="182"/>
        <v>1.1790285714285715</v>
      </c>
      <c r="R1962" s="10">
        <f t="shared" si="183"/>
        <v>453.47252747252747</v>
      </c>
      <c r="S1962" s="4" t="str">
        <f t="shared" si="184"/>
        <v>film &amp; video</v>
      </c>
      <c r="T1962" s="4" t="str">
        <f t="shared" si="185"/>
        <v>television</v>
      </c>
    </row>
    <row r="1963" spans="1:20" ht="42.75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7">
        <f t="shared" si="180"/>
        <v>41187.832638888889</v>
      </c>
      <c r="L1963" s="7">
        <f t="shared" si="181"/>
        <v>41147.861307870371</v>
      </c>
      <c r="M1963" s="4" t="b">
        <v>0</v>
      </c>
      <c r="N1963" s="4">
        <v>182</v>
      </c>
      <c r="O1963" s="4" t="b">
        <v>1</v>
      </c>
      <c r="P1963" s="4" t="s">
        <v>8265</v>
      </c>
      <c r="Q1963" s="9">
        <f t="shared" si="182"/>
        <v>11.053811999999999</v>
      </c>
      <c r="R1963" s="10">
        <f t="shared" si="183"/>
        <v>607.3523076923077</v>
      </c>
      <c r="S1963" s="4" t="str">
        <f t="shared" si="184"/>
        <v>film &amp; video</v>
      </c>
      <c r="T1963" s="4" t="str">
        <f t="shared" si="185"/>
        <v>television</v>
      </c>
    </row>
    <row r="1964" spans="1:20" ht="42.75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7">
        <f t="shared" si="180"/>
        <v>41772.447175925925</v>
      </c>
      <c r="L1964" s="7">
        <f t="shared" si="181"/>
        <v>41742.447175925925</v>
      </c>
      <c r="M1964" s="4" t="b">
        <v>0</v>
      </c>
      <c r="N1964" s="4">
        <v>182</v>
      </c>
      <c r="O1964" s="4" t="b">
        <v>1</v>
      </c>
      <c r="P1964" s="4" t="s">
        <v>8265</v>
      </c>
      <c r="Q1964" s="9">
        <f t="shared" si="182"/>
        <v>1.9292499999999999</v>
      </c>
      <c r="R1964" s="10">
        <f t="shared" si="183"/>
        <v>106.00274725274726</v>
      </c>
      <c r="S1964" s="4" t="str">
        <f t="shared" si="184"/>
        <v>film &amp; video</v>
      </c>
      <c r="T1964" s="4" t="str">
        <f t="shared" si="185"/>
        <v>television</v>
      </c>
    </row>
    <row r="1965" spans="1:20" ht="42.75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7">
        <f t="shared" si="180"/>
        <v>41898.096458333333</v>
      </c>
      <c r="L1965" s="7">
        <f t="shared" si="181"/>
        <v>41863.096458333333</v>
      </c>
      <c r="M1965" s="4" t="b">
        <v>0</v>
      </c>
      <c r="N1965" s="4">
        <v>182</v>
      </c>
      <c r="O1965" s="4" t="b">
        <v>1</v>
      </c>
      <c r="P1965" s="4" t="s">
        <v>8265</v>
      </c>
      <c r="Q1965" s="9">
        <f t="shared" si="182"/>
        <v>1.268842105263158</v>
      </c>
      <c r="R1965" s="10">
        <f t="shared" si="183"/>
        <v>132.46153846153845</v>
      </c>
      <c r="S1965" s="4" t="str">
        <f t="shared" si="184"/>
        <v>film &amp; video</v>
      </c>
      <c r="T1965" s="4" t="str">
        <f t="shared" si="185"/>
        <v>television</v>
      </c>
    </row>
    <row r="1966" spans="1:20" ht="42.75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7">
        <f t="shared" si="180"/>
        <v>42481.939490740733</v>
      </c>
      <c r="L1966" s="7">
        <f t="shared" si="181"/>
        <v>42451.939490740733</v>
      </c>
      <c r="M1966" s="4" t="b">
        <v>0</v>
      </c>
      <c r="N1966" s="4">
        <v>182</v>
      </c>
      <c r="O1966" s="4" t="b">
        <v>1</v>
      </c>
      <c r="P1966" s="4" t="s">
        <v>8265</v>
      </c>
      <c r="Q1966" s="9">
        <f t="shared" si="182"/>
        <v>2.5957748878923765</v>
      </c>
      <c r="R1966" s="10">
        <f t="shared" si="183"/>
        <v>1272.214945054945</v>
      </c>
      <c r="S1966" s="4" t="str">
        <f t="shared" si="184"/>
        <v>film &amp; video</v>
      </c>
      <c r="T1966" s="4" t="str">
        <f t="shared" si="185"/>
        <v>television</v>
      </c>
    </row>
    <row r="1967" spans="1:20" ht="42.75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7">
        <f t="shared" si="180"/>
        <v>40919.708333333328</v>
      </c>
      <c r="L1967" s="7">
        <f t="shared" si="181"/>
        <v>40897.755902777775</v>
      </c>
      <c r="M1967" s="4" t="b">
        <v>0</v>
      </c>
      <c r="N1967" s="4">
        <v>182</v>
      </c>
      <c r="O1967" s="4" t="b">
        <v>1</v>
      </c>
      <c r="P1967" s="4" t="s">
        <v>8265</v>
      </c>
      <c r="Q1967" s="9">
        <f t="shared" si="182"/>
        <v>2.6227999999999998</v>
      </c>
      <c r="R1967" s="10">
        <f t="shared" si="183"/>
        <v>72.054945054945051</v>
      </c>
      <c r="S1967" s="4" t="str">
        <f t="shared" si="184"/>
        <v>film &amp; video</v>
      </c>
      <c r="T1967" s="4" t="str">
        <f t="shared" si="185"/>
        <v>television</v>
      </c>
    </row>
    <row r="1968" spans="1:20" ht="42.75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7">
        <f t="shared" si="180"/>
        <v>41865.207152777773</v>
      </c>
      <c r="L1968" s="7">
        <f t="shared" si="181"/>
        <v>41835.207152777773</v>
      </c>
      <c r="M1968" s="4" t="b">
        <v>0</v>
      </c>
      <c r="N1968" s="4">
        <v>182</v>
      </c>
      <c r="O1968" s="4" t="b">
        <v>1</v>
      </c>
      <c r="P1968" s="4" t="s">
        <v>8265</v>
      </c>
      <c r="Q1968" s="9">
        <f t="shared" si="182"/>
        <v>2.0674309000000002</v>
      </c>
      <c r="R1968" s="10">
        <f t="shared" si="183"/>
        <v>1135.951043956044</v>
      </c>
      <c r="S1968" s="4" t="str">
        <f t="shared" si="184"/>
        <v>film &amp; video</v>
      </c>
      <c r="T1968" s="4" t="str">
        <f t="shared" si="185"/>
        <v>television</v>
      </c>
    </row>
    <row r="1969" spans="1:20" ht="42.75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7">
        <f t="shared" si="180"/>
        <v>41760.330196759256</v>
      </c>
      <c r="L1969" s="7">
        <f t="shared" si="181"/>
        <v>41730.330196759256</v>
      </c>
      <c r="M1969" s="4" t="b">
        <v>0</v>
      </c>
      <c r="N1969" s="4">
        <v>182</v>
      </c>
      <c r="O1969" s="4" t="b">
        <v>1</v>
      </c>
      <c r="P1969" s="4" t="s">
        <v>8265</v>
      </c>
      <c r="Q1969" s="9">
        <f t="shared" si="182"/>
        <v>3.7012999999999998</v>
      </c>
      <c r="R1969" s="10">
        <f t="shared" si="183"/>
        <v>406.73626373626371</v>
      </c>
      <c r="S1969" s="4" t="str">
        <f t="shared" si="184"/>
        <v>film &amp; video</v>
      </c>
      <c r="T1969" s="4" t="str">
        <f t="shared" si="185"/>
        <v>television</v>
      </c>
    </row>
    <row r="1970" spans="1:20" ht="28.5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7">
        <f t="shared" si="180"/>
        <v>42707.295312499999</v>
      </c>
      <c r="L1970" s="7">
        <f t="shared" si="181"/>
        <v>42676.253645833327</v>
      </c>
      <c r="M1970" s="4" t="b">
        <v>0</v>
      </c>
      <c r="N1970" s="4">
        <v>182</v>
      </c>
      <c r="O1970" s="4" t="b">
        <v>1</v>
      </c>
      <c r="P1970" s="4" t="s">
        <v>8265</v>
      </c>
      <c r="Q1970" s="9">
        <f t="shared" si="182"/>
        <v>2.8496600000000001</v>
      </c>
      <c r="R1970" s="10">
        <f t="shared" si="183"/>
        <v>782.87362637362639</v>
      </c>
      <c r="S1970" s="4" t="str">
        <f t="shared" si="184"/>
        <v>film &amp; video</v>
      </c>
      <c r="T1970" s="4" t="str">
        <f t="shared" si="185"/>
        <v>television</v>
      </c>
    </row>
    <row r="1971" spans="1:20" ht="42.75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7">
        <f t="shared" si="180"/>
        <v>42587.459120370368</v>
      </c>
      <c r="L1971" s="7">
        <f t="shared" si="181"/>
        <v>42557.459120370368</v>
      </c>
      <c r="M1971" s="4" t="b">
        <v>0</v>
      </c>
      <c r="N1971" s="4">
        <v>182</v>
      </c>
      <c r="O1971" s="4" t="b">
        <v>1</v>
      </c>
      <c r="P1971" s="4" t="s">
        <v>8265</v>
      </c>
      <c r="Q1971" s="9">
        <f t="shared" si="182"/>
        <v>5.7907999999999999</v>
      </c>
      <c r="R1971" s="10">
        <f t="shared" si="183"/>
        <v>636.35164835164835</v>
      </c>
      <c r="S1971" s="4" t="str">
        <f t="shared" si="184"/>
        <v>film &amp; video</v>
      </c>
      <c r="T1971" s="4" t="str">
        <f t="shared" si="185"/>
        <v>television</v>
      </c>
    </row>
    <row r="1972" spans="1:20" ht="42.75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7">
        <f t="shared" si="180"/>
        <v>41383.818298611106</v>
      </c>
      <c r="L1972" s="7">
        <f t="shared" si="181"/>
        <v>41323.859965277778</v>
      </c>
      <c r="M1972" s="4" t="b">
        <v>0</v>
      </c>
      <c r="N1972" s="4">
        <v>182</v>
      </c>
      <c r="O1972" s="4" t="b">
        <v>1</v>
      </c>
      <c r="P1972" s="4" t="s">
        <v>8265</v>
      </c>
      <c r="Q1972" s="9">
        <f t="shared" si="182"/>
        <v>11.318</v>
      </c>
      <c r="R1972" s="10">
        <f t="shared" si="183"/>
        <v>310.93406593406593</v>
      </c>
      <c r="S1972" s="4" t="str">
        <f t="shared" si="184"/>
        <v>film &amp; video</v>
      </c>
      <c r="T1972" s="4" t="str">
        <f t="shared" si="185"/>
        <v>television</v>
      </c>
    </row>
    <row r="1973" spans="1:20" ht="42.75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7">
        <f t="shared" si="180"/>
        <v>41592.833333333328</v>
      </c>
      <c r="L1973" s="7">
        <f t="shared" si="181"/>
        <v>41561.16737268518</v>
      </c>
      <c r="M1973" s="4" t="b">
        <v>0</v>
      </c>
      <c r="N1973" s="4">
        <v>182</v>
      </c>
      <c r="O1973" s="4" t="b">
        <v>1</v>
      </c>
      <c r="P1973" s="4" t="s">
        <v>8265</v>
      </c>
      <c r="Q1973" s="9">
        <f t="shared" si="182"/>
        <v>2.6302771750000002</v>
      </c>
      <c r="R1973" s="10">
        <f t="shared" si="183"/>
        <v>5780.8289560439571</v>
      </c>
      <c r="S1973" s="4" t="str">
        <f t="shared" si="184"/>
        <v>film &amp; video</v>
      </c>
      <c r="T1973" s="4" t="str">
        <f t="shared" si="185"/>
        <v>television</v>
      </c>
    </row>
    <row r="1974" spans="1:20" ht="42.75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7">
        <f t="shared" si="180"/>
        <v>41230.720416666663</v>
      </c>
      <c r="L1974" s="7">
        <f t="shared" si="181"/>
        <v>41200.678749999999</v>
      </c>
      <c r="M1974" s="4" t="b">
        <v>0</v>
      </c>
      <c r="N1974" s="4">
        <v>182</v>
      </c>
      <c r="O1974" s="4" t="b">
        <v>1</v>
      </c>
      <c r="P1974" s="4" t="s">
        <v>8265</v>
      </c>
      <c r="Q1974" s="9">
        <f t="shared" si="182"/>
        <v>6.7447999999999997</v>
      </c>
      <c r="R1974" s="10">
        <f t="shared" si="183"/>
        <v>92.64835164835165</v>
      </c>
      <c r="S1974" s="4" t="str">
        <f t="shared" si="184"/>
        <v>film &amp; video</v>
      </c>
      <c r="T1974" s="4" t="str">
        <f t="shared" si="185"/>
        <v>television</v>
      </c>
    </row>
    <row r="1975" spans="1:20" ht="42.75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7">
        <f t="shared" si="180"/>
        <v>42587.958333333336</v>
      </c>
      <c r="L1975" s="7">
        <f t="shared" si="181"/>
        <v>42549.389629629623</v>
      </c>
      <c r="M1975" s="4" t="b">
        <v>0</v>
      </c>
      <c r="N1975" s="4">
        <v>182</v>
      </c>
      <c r="O1975" s="4" t="b">
        <v>1</v>
      </c>
      <c r="P1975" s="4" t="s">
        <v>8265</v>
      </c>
      <c r="Q1975" s="9">
        <f t="shared" si="182"/>
        <v>2.5683081313131315</v>
      </c>
      <c r="R1975" s="10">
        <f t="shared" si="183"/>
        <v>2794.0934615384617</v>
      </c>
      <c r="S1975" s="4" t="str">
        <f t="shared" si="184"/>
        <v>film &amp; video</v>
      </c>
      <c r="T1975" s="4" t="str">
        <f t="shared" si="185"/>
        <v>television</v>
      </c>
    </row>
    <row r="1976" spans="1:20" ht="42.75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7">
        <f t="shared" si="180"/>
        <v>41505.000798611109</v>
      </c>
      <c r="L1976" s="7">
        <f t="shared" si="181"/>
        <v>41445.000798611109</v>
      </c>
      <c r="M1976" s="4" t="b">
        <v>0</v>
      </c>
      <c r="N1976" s="4">
        <v>182</v>
      </c>
      <c r="O1976" s="4" t="b">
        <v>1</v>
      </c>
      <c r="P1976" s="4" t="s">
        <v>8265</v>
      </c>
      <c r="Q1976" s="9">
        <f t="shared" si="182"/>
        <v>3.7549600000000001</v>
      </c>
      <c r="R1976" s="10">
        <f t="shared" si="183"/>
        <v>412.63296703296703</v>
      </c>
      <c r="S1976" s="4" t="str">
        <f t="shared" si="184"/>
        <v>film &amp; video</v>
      </c>
      <c r="T1976" s="4" t="str">
        <f t="shared" si="185"/>
        <v>television</v>
      </c>
    </row>
    <row r="1977" spans="1:20" ht="28.5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7">
        <f t="shared" si="180"/>
        <v>41343.42188657407</v>
      </c>
      <c r="L1977" s="7">
        <f t="shared" si="181"/>
        <v>41313.42188657407</v>
      </c>
      <c r="M1977" s="4" t="b">
        <v>0</v>
      </c>
      <c r="N1977" s="4">
        <v>182</v>
      </c>
      <c r="O1977" s="4" t="b">
        <v>1</v>
      </c>
      <c r="P1977" s="4" t="s">
        <v>8265</v>
      </c>
      <c r="Q1977" s="9">
        <f t="shared" si="182"/>
        <v>2.0870837499999997</v>
      </c>
      <c r="R1977" s="10">
        <f t="shared" si="183"/>
        <v>183.47989010989008</v>
      </c>
      <c r="S1977" s="4" t="str">
        <f t="shared" si="184"/>
        <v>film &amp; video</v>
      </c>
      <c r="T1977" s="4" t="str">
        <f t="shared" si="185"/>
        <v>television</v>
      </c>
    </row>
    <row r="1978" spans="1:20" ht="28.5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7">
        <f t="shared" si="180"/>
        <v>41468.566261574073</v>
      </c>
      <c r="L1978" s="7">
        <f t="shared" si="181"/>
        <v>41438.566261574073</v>
      </c>
      <c r="M1978" s="4" t="b">
        <v>0</v>
      </c>
      <c r="N1978" s="4">
        <v>182</v>
      </c>
      <c r="O1978" s="4" t="b">
        <v>1</v>
      </c>
      <c r="P1978" s="4" t="s">
        <v>8265</v>
      </c>
      <c r="Q1978" s="9">
        <f t="shared" si="182"/>
        <v>3.4660000000000002</v>
      </c>
      <c r="R1978" s="10">
        <f t="shared" si="183"/>
        <v>76.175824175824175</v>
      </c>
      <c r="S1978" s="4" t="str">
        <f t="shared" si="184"/>
        <v>film &amp; video</v>
      </c>
      <c r="T1978" s="4" t="str">
        <f t="shared" si="185"/>
        <v>television</v>
      </c>
    </row>
    <row r="1979" spans="1:20" ht="42.75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7">
        <f t="shared" si="180"/>
        <v>42356.999305555553</v>
      </c>
      <c r="L1979" s="7">
        <f t="shared" si="181"/>
        <v>42310.883564814816</v>
      </c>
      <c r="M1979" s="4" t="b">
        <v>0</v>
      </c>
      <c r="N1979" s="4">
        <v>182</v>
      </c>
      <c r="O1979" s="4" t="b">
        <v>1</v>
      </c>
      <c r="P1979" s="4" t="s">
        <v>8265</v>
      </c>
      <c r="Q1979" s="9">
        <f t="shared" si="182"/>
        <v>4.0232999999999999</v>
      </c>
      <c r="R1979" s="10">
        <f t="shared" si="183"/>
        <v>1105.3021978021977</v>
      </c>
      <c r="S1979" s="4" t="str">
        <f t="shared" si="184"/>
        <v>film &amp; video</v>
      </c>
      <c r="T1979" s="4" t="str">
        <f t="shared" si="185"/>
        <v>television</v>
      </c>
    </row>
    <row r="1980" spans="1:20" ht="42.75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7">
        <f t="shared" si="180"/>
        <v>41071.958333333328</v>
      </c>
      <c r="L1980" s="7">
        <f t="shared" si="181"/>
        <v>41038.892268518517</v>
      </c>
      <c r="M1980" s="4" t="b">
        <v>0</v>
      </c>
      <c r="N1980" s="4">
        <v>182</v>
      </c>
      <c r="O1980" s="4" t="b">
        <v>1</v>
      </c>
      <c r="P1980" s="4" t="s">
        <v>8265</v>
      </c>
      <c r="Q1980" s="9">
        <f t="shared" si="182"/>
        <v>10.2684514</v>
      </c>
      <c r="R1980" s="10">
        <f t="shared" si="183"/>
        <v>2821.0031318681317</v>
      </c>
      <c r="S1980" s="4" t="str">
        <f t="shared" si="184"/>
        <v>film &amp; video</v>
      </c>
      <c r="T1980" s="4" t="str">
        <f t="shared" si="185"/>
        <v>television</v>
      </c>
    </row>
    <row r="1981" spans="1:20" ht="42.75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7">
        <f t="shared" si="180"/>
        <v>42326.874305555553</v>
      </c>
      <c r="L1981" s="7">
        <f t="shared" si="181"/>
        <v>42290.12668981481</v>
      </c>
      <c r="M1981" s="4" t="b">
        <v>0</v>
      </c>
      <c r="N1981" s="4">
        <v>182</v>
      </c>
      <c r="O1981" s="4" t="b">
        <v>1</v>
      </c>
      <c r="P1981" s="4" t="s">
        <v>8265</v>
      </c>
      <c r="Q1981" s="9">
        <f t="shared" si="182"/>
        <v>1.14901155</v>
      </c>
      <c r="R1981" s="10">
        <f t="shared" si="183"/>
        <v>1262.650054945055</v>
      </c>
      <c r="S1981" s="4" t="str">
        <f t="shared" si="184"/>
        <v>film &amp; video</v>
      </c>
      <c r="T1981" s="4" t="str">
        <f t="shared" si="185"/>
        <v>television</v>
      </c>
    </row>
    <row r="1982" spans="1:20" ht="28.5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7">
        <f t="shared" si="180"/>
        <v>42463.167384259257</v>
      </c>
      <c r="L1982" s="7">
        <f t="shared" si="181"/>
        <v>42423.209050925921</v>
      </c>
      <c r="M1982" s="4" t="b">
        <v>0</v>
      </c>
      <c r="N1982" s="4">
        <v>182</v>
      </c>
      <c r="O1982" s="4" t="b">
        <v>1</v>
      </c>
      <c r="P1982" s="4" t="s">
        <v>8265</v>
      </c>
      <c r="Q1982" s="9">
        <f t="shared" si="182"/>
        <v>3.5482402000000004</v>
      </c>
      <c r="R1982" s="10">
        <f t="shared" si="183"/>
        <v>974.79126373626377</v>
      </c>
      <c r="S1982" s="4" t="str">
        <f t="shared" si="184"/>
        <v>film &amp; video</v>
      </c>
      <c r="T1982" s="4" t="str">
        <f t="shared" si="185"/>
        <v>television</v>
      </c>
    </row>
    <row r="1983" spans="1:20" ht="42.75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7">
        <f t="shared" si="180"/>
        <v>41829.391956018517</v>
      </c>
      <c r="L1983" s="7">
        <f t="shared" si="181"/>
        <v>41799.391956018517</v>
      </c>
      <c r="M1983" s="4" t="b">
        <v>0</v>
      </c>
      <c r="N1983" s="4">
        <v>182</v>
      </c>
      <c r="O1983" s="4" t="b">
        <v>1</v>
      </c>
      <c r="P1983" s="4" t="s">
        <v>8265</v>
      </c>
      <c r="Q1983" s="9">
        <f t="shared" si="182"/>
        <v>5.0799999999999998E-2</v>
      </c>
      <c r="R1983" s="10">
        <f t="shared" si="183"/>
        <v>2.0934065934065935</v>
      </c>
      <c r="S1983" s="4" t="str">
        <f t="shared" si="184"/>
        <v>film &amp; video</v>
      </c>
      <c r="T1983" s="4" t="str">
        <f t="shared" si="185"/>
        <v>television</v>
      </c>
    </row>
    <row r="1984" spans="1:20" ht="42.7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7">
        <f t="shared" si="180"/>
        <v>42708.294988425921</v>
      </c>
      <c r="L1984" s="7">
        <f t="shared" si="181"/>
        <v>42678.253321759257</v>
      </c>
      <c r="M1984" s="4" t="b">
        <v>0</v>
      </c>
      <c r="N1984" s="4">
        <v>182</v>
      </c>
      <c r="O1984" s="4" t="b">
        <v>1</v>
      </c>
      <c r="P1984" s="4" t="s">
        <v>8265</v>
      </c>
      <c r="Q1984" s="9">
        <f t="shared" si="182"/>
        <v>0</v>
      </c>
      <c r="R1984" s="10">
        <f t="shared" si="183"/>
        <v>0</v>
      </c>
      <c r="S1984" s="4" t="str">
        <f t="shared" si="184"/>
        <v>film &amp; video</v>
      </c>
      <c r="T1984" s="4" t="str">
        <f t="shared" si="185"/>
        <v>television</v>
      </c>
    </row>
    <row r="1985" spans="1:20" ht="42.75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7">
        <f t="shared" si="180"/>
        <v>42614.958333333336</v>
      </c>
      <c r="L1985" s="7">
        <f t="shared" si="181"/>
        <v>42592.678449074076</v>
      </c>
      <c r="M1985" s="4" t="b">
        <v>0</v>
      </c>
      <c r="N1985" s="4">
        <v>182</v>
      </c>
      <c r="O1985" s="4" t="b">
        <v>1</v>
      </c>
      <c r="P1985" s="4" t="s">
        <v>8265</v>
      </c>
      <c r="Q1985" s="9">
        <f t="shared" si="182"/>
        <v>4.2999999999999997E-2</v>
      </c>
      <c r="R1985" s="10">
        <f t="shared" si="183"/>
        <v>7.7967032967032965</v>
      </c>
      <c r="S1985" s="4" t="str">
        <f t="shared" si="184"/>
        <v>film &amp; video</v>
      </c>
      <c r="T1985" s="4" t="str">
        <f t="shared" si="185"/>
        <v>television</v>
      </c>
    </row>
    <row r="1986" spans="1:20" ht="57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7">
        <f t="shared" si="180"/>
        <v>41973.498622685183</v>
      </c>
      <c r="L1986" s="7">
        <f t="shared" si="181"/>
        <v>41913.456956018512</v>
      </c>
      <c r="M1986" s="4" t="b">
        <v>0</v>
      </c>
      <c r="N1986" s="4">
        <v>182</v>
      </c>
      <c r="O1986" s="4" t="b">
        <v>1</v>
      </c>
      <c r="P1986" s="4" t="s">
        <v>8265</v>
      </c>
      <c r="Q1986" s="9">
        <f t="shared" si="182"/>
        <v>0.21146666666666666</v>
      </c>
      <c r="R1986" s="10">
        <f t="shared" si="183"/>
        <v>17.428571428571427</v>
      </c>
      <c r="S1986" s="4" t="str">
        <f t="shared" si="184"/>
        <v>film &amp; video</v>
      </c>
      <c r="T1986" s="4" t="str">
        <f t="shared" si="185"/>
        <v>television</v>
      </c>
    </row>
    <row r="1987" spans="1:20" ht="42.75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7">
        <f t="shared" ref="K1987:K2050" si="186">(I1987/86400)+25569+(-8/24)</f>
        <v>42584.624999999993</v>
      </c>
      <c r="L1987" s="7">
        <f t="shared" ref="L1987:L2050" si="187">(J1987/86400)+25569+(-8/24)</f>
        <v>42555.365405092591</v>
      </c>
      <c r="M1987" s="4" t="b">
        <v>0</v>
      </c>
      <c r="N1987" s="4">
        <v>182</v>
      </c>
      <c r="O1987" s="4" t="b">
        <v>1</v>
      </c>
      <c r="P1987" s="4" t="s">
        <v>8265</v>
      </c>
      <c r="Q1987" s="9">
        <f t="shared" ref="Q1987:Q2050" si="188">E1987/D1987</f>
        <v>3.1875000000000001E-2</v>
      </c>
      <c r="R1987" s="10">
        <f t="shared" ref="R1987:R2050" si="189">IFERROR(E1987/N1987, "Zero Backers")</f>
        <v>0.28021978021978022</v>
      </c>
      <c r="S1987" s="4" t="str">
        <f t="shared" ref="S1987:S2050" si="190">LEFT(P1987,FIND("/",P1987)-1)</f>
        <v>film &amp; video</v>
      </c>
      <c r="T1987" s="4" t="str">
        <f t="shared" ref="T1987:T2050" si="191">RIGHT(P1987,LEN(P1987)-FIND("/",P1987))</f>
        <v>television</v>
      </c>
    </row>
    <row r="1988" spans="1:20" ht="42.75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7">
        <f t="shared" si="186"/>
        <v>42443.058831018519</v>
      </c>
      <c r="L1988" s="7">
        <f t="shared" si="187"/>
        <v>42413.100497685184</v>
      </c>
      <c r="M1988" s="4" t="b">
        <v>0</v>
      </c>
      <c r="N1988" s="4">
        <v>182</v>
      </c>
      <c r="O1988" s="4" t="b">
        <v>1</v>
      </c>
      <c r="P1988" s="4" t="s">
        <v>8265</v>
      </c>
      <c r="Q1988" s="9">
        <f t="shared" si="188"/>
        <v>5.0000000000000001E-4</v>
      </c>
      <c r="R1988" s="10">
        <f t="shared" si="189"/>
        <v>5.4945054945054949E-3</v>
      </c>
      <c r="S1988" s="4" t="str">
        <f t="shared" si="190"/>
        <v>film &amp; video</v>
      </c>
      <c r="T1988" s="4" t="str">
        <f t="shared" si="191"/>
        <v>television</v>
      </c>
    </row>
    <row r="1989" spans="1:20" ht="28.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7">
        <f t="shared" si="186"/>
        <v>42064.306435185186</v>
      </c>
      <c r="L1989" s="7">
        <f t="shared" si="187"/>
        <v>42034.306435185186</v>
      </c>
      <c r="M1989" s="4" t="b">
        <v>0</v>
      </c>
      <c r="N1989" s="4">
        <v>182</v>
      </c>
      <c r="O1989" s="4" t="b">
        <v>1</v>
      </c>
      <c r="P1989" s="4" t="s">
        <v>8265</v>
      </c>
      <c r="Q1989" s="9">
        <f t="shared" si="188"/>
        <v>0.42472727272727273</v>
      </c>
      <c r="R1989" s="10">
        <f t="shared" si="189"/>
        <v>12.835164835164836</v>
      </c>
      <c r="S1989" s="4" t="str">
        <f t="shared" si="190"/>
        <v>film &amp; video</v>
      </c>
      <c r="T1989" s="4" t="str">
        <f t="shared" si="191"/>
        <v>television</v>
      </c>
    </row>
    <row r="1990" spans="1:20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7">
        <f t="shared" si="186"/>
        <v>42236.429884259262</v>
      </c>
      <c r="L1990" s="7">
        <f t="shared" si="187"/>
        <v>42206.429884259262</v>
      </c>
      <c r="M1990" s="4" t="b">
        <v>0</v>
      </c>
      <c r="N1990" s="4">
        <v>182</v>
      </c>
      <c r="O1990" s="4" t="b">
        <v>1</v>
      </c>
      <c r="P1990" s="4" t="s">
        <v>8265</v>
      </c>
      <c r="Q1990" s="9">
        <f t="shared" si="188"/>
        <v>4.1666666666666666E-3</v>
      </c>
      <c r="R1990" s="10">
        <f t="shared" si="189"/>
        <v>0.13736263736263737</v>
      </c>
      <c r="S1990" s="4" t="str">
        <f t="shared" si="190"/>
        <v>film &amp; video</v>
      </c>
      <c r="T1990" s="4" t="str">
        <f t="shared" si="191"/>
        <v>television</v>
      </c>
    </row>
    <row r="1991" spans="1:20" ht="42.75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7">
        <f t="shared" si="186"/>
        <v>42715.347314814811</v>
      </c>
      <c r="L1991" s="7">
        <f t="shared" si="187"/>
        <v>42685.347314814811</v>
      </c>
      <c r="M1991" s="4" t="b">
        <v>0</v>
      </c>
      <c r="N1991" s="4">
        <v>182</v>
      </c>
      <c r="O1991" s="4" t="b">
        <v>1</v>
      </c>
      <c r="P1991" s="4" t="s">
        <v>8265</v>
      </c>
      <c r="Q1991" s="9">
        <f t="shared" si="188"/>
        <v>0.01</v>
      </c>
      <c r="R1991" s="10">
        <f t="shared" si="189"/>
        <v>0.27472527472527475</v>
      </c>
      <c r="S1991" s="4" t="str">
        <f t="shared" si="190"/>
        <v>film &amp; video</v>
      </c>
      <c r="T1991" s="4" t="str">
        <f t="shared" si="191"/>
        <v>television</v>
      </c>
    </row>
    <row r="1992" spans="1:20" ht="42.75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7">
        <f t="shared" si="186"/>
        <v>42412.862638888888</v>
      </c>
      <c r="L1992" s="7">
        <f t="shared" si="187"/>
        <v>42397.862638888888</v>
      </c>
      <c r="M1992" s="4" t="b">
        <v>0</v>
      </c>
      <c r="N1992" s="4">
        <v>182</v>
      </c>
      <c r="O1992" s="4" t="b">
        <v>1</v>
      </c>
      <c r="P1992" s="4" t="s">
        <v>8265</v>
      </c>
      <c r="Q1992" s="9">
        <f t="shared" si="188"/>
        <v>0.16966666666666666</v>
      </c>
      <c r="R1992" s="10">
        <f t="shared" si="189"/>
        <v>2.7967032967032965</v>
      </c>
      <c r="S1992" s="4" t="str">
        <f t="shared" si="190"/>
        <v>film &amp; video</v>
      </c>
      <c r="T1992" s="4" t="str">
        <f t="shared" si="191"/>
        <v>television</v>
      </c>
    </row>
    <row r="1993" spans="1:20" ht="28.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7">
        <f t="shared" si="186"/>
        <v>42188.560023148144</v>
      </c>
      <c r="L1993" s="7">
        <f t="shared" si="187"/>
        <v>42167.560023148144</v>
      </c>
      <c r="M1993" s="4" t="b">
        <v>0</v>
      </c>
      <c r="N1993" s="4">
        <v>182</v>
      </c>
      <c r="O1993" s="4" t="b">
        <v>1</v>
      </c>
      <c r="P1993" s="4" t="s">
        <v>8265</v>
      </c>
      <c r="Q1993" s="9">
        <f t="shared" si="188"/>
        <v>7.0000000000000007E-2</v>
      </c>
      <c r="R1993" s="10">
        <f t="shared" si="189"/>
        <v>0.76923076923076927</v>
      </c>
      <c r="S1993" s="4" t="str">
        <f t="shared" si="190"/>
        <v>film &amp; video</v>
      </c>
      <c r="T1993" s="4" t="str">
        <f t="shared" si="191"/>
        <v>television</v>
      </c>
    </row>
    <row r="1994" spans="1:20" ht="28.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7">
        <f t="shared" si="186"/>
        <v>42052.810081018521</v>
      </c>
      <c r="L1994" s="7">
        <f t="shared" si="187"/>
        <v>42022.810081018521</v>
      </c>
      <c r="M1994" s="4" t="b">
        <v>0</v>
      </c>
      <c r="N1994" s="4">
        <v>182</v>
      </c>
      <c r="O1994" s="4" t="b">
        <v>1</v>
      </c>
      <c r="P1994" s="4" t="s">
        <v>8265</v>
      </c>
      <c r="Q1994" s="9">
        <f t="shared" si="188"/>
        <v>1.3333333333333333E-3</v>
      </c>
      <c r="R1994" s="10">
        <f t="shared" si="189"/>
        <v>1.098901098901099E-2</v>
      </c>
      <c r="S1994" s="4" t="str">
        <f t="shared" si="190"/>
        <v>film &amp; video</v>
      </c>
      <c r="T1994" s="4" t="str">
        <f t="shared" si="191"/>
        <v>television</v>
      </c>
    </row>
    <row r="1995" spans="1:20" ht="42.75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7">
        <f t="shared" si="186"/>
        <v>42359.255057870367</v>
      </c>
      <c r="L1995" s="7">
        <f t="shared" si="187"/>
        <v>42329.255057870367</v>
      </c>
      <c r="M1995" s="4" t="b">
        <v>0</v>
      </c>
      <c r="N1995" s="4">
        <v>182</v>
      </c>
      <c r="O1995" s="4" t="b">
        <v>1</v>
      </c>
      <c r="P1995" s="4" t="s">
        <v>8265</v>
      </c>
      <c r="Q1995" s="9">
        <f t="shared" si="188"/>
        <v>0</v>
      </c>
      <c r="R1995" s="10">
        <f t="shared" si="189"/>
        <v>0</v>
      </c>
      <c r="S1995" s="4" t="str">
        <f t="shared" si="190"/>
        <v>film &amp; video</v>
      </c>
      <c r="T1995" s="4" t="str">
        <f t="shared" si="191"/>
        <v>television</v>
      </c>
    </row>
    <row r="1996" spans="1:20" ht="57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7">
        <f t="shared" si="186"/>
        <v>42710.714606481481</v>
      </c>
      <c r="L1996" s="7">
        <f t="shared" si="187"/>
        <v>42650.672939814809</v>
      </c>
      <c r="M1996" s="4" t="b">
        <v>0</v>
      </c>
      <c r="N1996" s="4">
        <v>182</v>
      </c>
      <c r="O1996" s="4" t="b">
        <v>1</v>
      </c>
      <c r="P1996" s="4" t="s">
        <v>8265</v>
      </c>
      <c r="Q1996" s="9">
        <f t="shared" si="188"/>
        <v>0</v>
      </c>
      <c r="R1996" s="10">
        <f t="shared" si="189"/>
        <v>0</v>
      </c>
      <c r="S1996" s="4" t="str">
        <f t="shared" si="190"/>
        <v>film &amp; video</v>
      </c>
      <c r="T1996" s="4" t="str">
        <f t="shared" si="191"/>
        <v>television</v>
      </c>
    </row>
    <row r="1997" spans="1:20" ht="42.75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7">
        <f t="shared" si="186"/>
        <v>42201.568703703706</v>
      </c>
      <c r="L1997" s="7">
        <f t="shared" si="187"/>
        <v>42181.568703703706</v>
      </c>
      <c r="M1997" s="4" t="b">
        <v>0</v>
      </c>
      <c r="N1997" s="4">
        <v>182</v>
      </c>
      <c r="O1997" s="4" t="b">
        <v>1</v>
      </c>
      <c r="P1997" s="4" t="s">
        <v>8265</v>
      </c>
      <c r="Q1997" s="9">
        <f t="shared" si="188"/>
        <v>7.8E-2</v>
      </c>
      <c r="R1997" s="10">
        <f t="shared" si="189"/>
        <v>0.42857142857142855</v>
      </c>
      <c r="S1997" s="4" t="str">
        <f t="shared" si="190"/>
        <v>film &amp; video</v>
      </c>
      <c r="T1997" s="4" t="str">
        <f t="shared" si="191"/>
        <v>television</v>
      </c>
    </row>
    <row r="1998" spans="1:20" ht="42.75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7">
        <f t="shared" si="186"/>
        <v>41830.486238425925</v>
      </c>
      <c r="L1998" s="7">
        <f t="shared" si="187"/>
        <v>41800.486238425925</v>
      </c>
      <c r="M1998" s="4" t="b">
        <v>0</v>
      </c>
      <c r="N1998" s="4">
        <v>182</v>
      </c>
      <c r="O1998" s="4" t="b">
        <v>1</v>
      </c>
      <c r="P1998" s="4" t="s">
        <v>8265</v>
      </c>
      <c r="Q1998" s="9">
        <f t="shared" si="188"/>
        <v>0</v>
      </c>
      <c r="R1998" s="10">
        <f t="shared" si="189"/>
        <v>0</v>
      </c>
      <c r="S1998" s="4" t="str">
        <f t="shared" si="190"/>
        <v>film &amp; video</v>
      </c>
      <c r="T1998" s="4" t="str">
        <f t="shared" si="191"/>
        <v>television</v>
      </c>
    </row>
    <row r="1999" spans="1:20" ht="42.75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7">
        <f t="shared" si="186"/>
        <v>41877.597361111111</v>
      </c>
      <c r="L1999" s="7">
        <f t="shared" si="187"/>
        <v>41847.597361111111</v>
      </c>
      <c r="M1999" s="4" t="b">
        <v>0</v>
      </c>
      <c r="N1999" s="4">
        <v>182</v>
      </c>
      <c r="O1999" s="4" t="b">
        <v>1</v>
      </c>
      <c r="P1999" s="4" t="s">
        <v>8265</v>
      </c>
      <c r="Q1999" s="9">
        <f t="shared" si="188"/>
        <v>0</v>
      </c>
      <c r="R1999" s="10">
        <f t="shared" si="189"/>
        <v>0</v>
      </c>
      <c r="S1999" s="4" t="str">
        <f t="shared" si="190"/>
        <v>film &amp; video</v>
      </c>
      <c r="T1999" s="4" t="str">
        <f t="shared" si="191"/>
        <v>television</v>
      </c>
    </row>
    <row r="2000" spans="1:20" ht="42.75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7">
        <f t="shared" si="186"/>
        <v>41851.785162037035</v>
      </c>
      <c r="L2000" s="7">
        <f t="shared" si="187"/>
        <v>41806.785162037035</v>
      </c>
      <c r="M2000" s="4" t="b">
        <v>0</v>
      </c>
      <c r="N2000" s="4">
        <v>182</v>
      </c>
      <c r="O2000" s="4" t="b">
        <v>1</v>
      </c>
      <c r="P2000" s="4" t="s">
        <v>8265</v>
      </c>
      <c r="Q2000" s="9">
        <f t="shared" si="188"/>
        <v>0.26200000000000001</v>
      </c>
      <c r="R2000" s="10">
        <f t="shared" si="189"/>
        <v>3.598901098901099</v>
      </c>
      <c r="S2000" s="4" t="str">
        <f t="shared" si="190"/>
        <v>film &amp; video</v>
      </c>
      <c r="T2000" s="4" t="str">
        <f t="shared" si="191"/>
        <v>television</v>
      </c>
    </row>
    <row r="2001" spans="1:20" ht="42.7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7">
        <f t="shared" si="186"/>
        <v>41956.191064814811</v>
      </c>
      <c r="L2001" s="7">
        <f t="shared" si="187"/>
        <v>41926.149398148147</v>
      </c>
      <c r="M2001" s="4" t="b">
        <v>0</v>
      </c>
      <c r="N2001" s="4">
        <v>182</v>
      </c>
      <c r="O2001" s="4" t="b">
        <v>1</v>
      </c>
      <c r="P2001" s="4" t="s">
        <v>8265</v>
      </c>
      <c r="Q2001" s="9">
        <f t="shared" si="188"/>
        <v>7.6129032258064515E-3</v>
      </c>
      <c r="R2001" s="10">
        <f t="shared" si="189"/>
        <v>1.2967032967032968</v>
      </c>
      <c r="S2001" s="4" t="str">
        <f t="shared" si="190"/>
        <v>film &amp; video</v>
      </c>
      <c r="T2001" s="4" t="str">
        <f t="shared" si="191"/>
        <v>television</v>
      </c>
    </row>
    <row r="2002" spans="1:20" ht="42.75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7">
        <f t="shared" si="186"/>
        <v>42375.618206018517</v>
      </c>
      <c r="L2002" s="7">
        <f t="shared" si="187"/>
        <v>42345.618206018517</v>
      </c>
      <c r="M2002" s="4" t="b">
        <v>0</v>
      </c>
      <c r="N2002" s="4">
        <v>182</v>
      </c>
      <c r="O2002" s="4" t="b">
        <v>1</v>
      </c>
      <c r="P2002" s="4" t="s">
        <v>8265</v>
      </c>
      <c r="Q2002" s="9">
        <f t="shared" si="188"/>
        <v>0.125</v>
      </c>
      <c r="R2002" s="10">
        <f t="shared" si="189"/>
        <v>3.4340659340659339</v>
      </c>
      <c r="S2002" s="4" t="str">
        <f t="shared" si="190"/>
        <v>film &amp; video</v>
      </c>
      <c r="T2002" s="4" t="str">
        <f t="shared" si="191"/>
        <v>television</v>
      </c>
    </row>
    <row r="2003" spans="1:20" ht="28.5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7">
        <f t="shared" si="186"/>
        <v>42167.499999999993</v>
      </c>
      <c r="L2003" s="7">
        <f t="shared" si="187"/>
        <v>42135.876342592594</v>
      </c>
      <c r="M2003" s="4" t="b">
        <v>0</v>
      </c>
      <c r="N2003" s="4">
        <v>182</v>
      </c>
      <c r="O2003" s="4" t="b">
        <v>1</v>
      </c>
      <c r="P2003" s="4" t="s">
        <v>8265</v>
      </c>
      <c r="Q2003" s="9">
        <f t="shared" si="188"/>
        <v>3.8212909090909091</v>
      </c>
      <c r="R2003" s="10">
        <f t="shared" si="189"/>
        <v>1154.7857142857142</v>
      </c>
      <c r="S2003" s="4" t="str">
        <f t="shared" si="190"/>
        <v>film &amp; video</v>
      </c>
      <c r="T2003" s="4" t="str">
        <f t="shared" si="191"/>
        <v>television</v>
      </c>
    </row>
    <row r="2004" spans="1:20" ht="42.75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7">
        <f t="shared" si="186"/>
        <v>42758.378969907404</v>
      </c>
      <c r="L2004" s="7">
        <f t="shared" si="187"/>
        <v>42728.378969907404</v>
      </c>
      <c r="M2004" s="4" t="b">
        <v>0</v>
      </c>
      <c r="N2004" s="4">
        <v>182</v>
      </c>
      <c r="O2004" s="4" t="b">
        <v>1</v>
      </c>
      <c r="P2004" s="4" t="s">
        <v>8265</v>
      </c>
      <c r="Q2004" s="9">
        <f t="shared" si="188"/>
        <v>2.1679422000000002</v>
      </c>
      <c r="R2004" s="10">
        <f t="shared" si="189"/>
        <v>595.58851648351651</v>
      </c>
      <c r="S2004" s="4" t="str">
        <f t="shared" si="190"/>
        <v>film &amp; video</v>
      </c>
      <c r="T2004" s="4" t="str">
        <f t="shared" si="191"/>
        <v>television</v>
      </c>
    </row>
    <row r="2005" spans="1:20" ht="57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7">
        <f t="shared" si="186"/>
        <v>40361.625</v>
      </c>
      <c r="L2005" s="7">
        <f t="shared" si="187"/>
        <v>40346.792268518519</v>
      </c>
      <c r="M2005" s="4" t="b">
        <v>0</v>
      </c>
      <c r="N2005" s="4">
        <v>182</v>
      </c>
      <c r="O2005" s="4" t="b">
        <v>1</v>
      </c>
      <c r="P2005" s="4" t="s">
        <v>8265</v>
      </c>
      <c r="Q2005" s="9">
        <f t="shared" si="188"/>
        <v>3.12</v>
      </c>
      <c r="R2005" s="10">
        <f t="shared" si="189"/>
        <v>8.5714285714285712</v>
      </c>
      <c r="S2005" s="4" t="str">
        <f t="shared" si="190"/>
        <v>film &amp; video</v>
      </c>
      <c r="T2005" s="4" t="str">
        <f t="shared" si="191"/>
        <v>television</v>
      </c>
    </row>
    <row r="2006" spans="1:20" ht="42.75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7">
        <f t="shared" si="186"/>
        <v>41830.271562499998</v>
      </c>
      <c r="L2006" s="7">
        <f t="shared" si="187"/>
        <v>41800.271562499998</v>
      </c>
      <c r="M2006" s="4" t="b">
        <v>0</v>
      </c>
      <c r="N2006" s="4">
        <v>182</v>
      </c>
      <c r="O2006" s="4" t="b">
        <v>1</v>
      </c>
      <c r="P2006" s="4" t="s">
        <v>8265</v>
      </c>
      <c r="Q2006" s="9">
        <f t="shared" si="188"/>
        <v>2.3442048</v>
      </c>
      <c r="R2006" s="10">
        <f t="shared" si="189"/>
        <v>644.01230769230767</v>
      </c>
      <c r="S2006" s="4" t="str">
        <f t="shared" si="190"/>
        <v>film &amp; video</v>
      </c>
      <c r="T2006" s="4" t="str">
        <f t="shared" si="191"/>
        <v>television</v>
      </c>
    </row>
    <row r="2007" spans="1:20" ht="42.75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7">
        <f t="shared" si="186"/>
        <v>41562.832638888889</v>
      </c>
      <c r="L2007" s="7">
        <f t="shared" si="187"/>
        <v>41535.479374999995</v>
      </c>
      <c r="M2007" s="4" t="b">
        <v>0</v>
      </c>
      <c r="N2007" s="4">
        <v>182</v>
      </c>
      <c r="O2007" s="4" t="b">
        <v>1</v>
      </c>
      <c r="P2007" s="4" t="s">
        <v>8265</v>
      </c>
      <c r="Q2007" s="9">
        <f t="shared" si="188"/>
        <v>1.236801</v>
      </c>
      <c r="R2007" s="10">
        <f t="shared" si="189"/>
        <v>203.86829670329669</v>
      </c>
      <c r="S2007" s="4" t="str">
        <f t="shared" si="190"/>
        <v>film &amp; video</v>
      </c>
      <c r="T2007" s="4" t="str">
        <f t="shared" si="191"/>
        <v>television</v>
      </c>
    </row>
    <row r="2008" spans="1:20" ht="57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7">
        <f t="shared" si="186"/>
        <v>41976.208854166667</v>
      </c>
      <c r="L2008" s="7">
        <f t="shared" si="187"/>
        <v>41941.167187499996</v>
      </c>
      <c r="M2008" s="4" t="b">
        <v>0</v>
      </c>
      <c r="N2008" s="4">
        <v>182</v>
      </c>
      <c r="O2008" s="4" t="b">
        <v>1</v>
      </c>
      <c r="P2008" s="4" t="s">
        <v>8265</v>
      </c>
      <c r="Q2008" s="9">
        <f t="shared" si="188"/>
        <v>2.4784000000000002</v>
      </c>
      <c r="R2008" s="10">
        <f t="shared" si="189"/>
        <v>680.87912087912093</v>
      </c>
      <c r="S2008" s="4" t="str">
        <f t="shared" si="190"/>
        <v>film &amp; video</v>
      </c>
      <c r="T2008" s="4" t="str">
        <f t="shared" si="191"/>
        <v>television</v>
      </c>
    </row>
    <row r="2009" spans="1:20" ht="57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7">
        <f t="shared" si="186"/>
        <v>40413.833333333328</v>
      </c>
      <c r="L2009" s="7">
        <f t="shared" si="187"/>
        <v>40347.504467592589</v>
      </c>
      <c r="M2009" s="4" t="b">
        <v>0</v>
      </c>
      <c r="N2009" s="4">
        <v>182</v>
      </c>
      <c r="O2009" s="4" t="b">
        <v>1</v>
      </c>
      <c r="P2009" s="4" t="s">
        <v>8265</v>
      </c>
      <c r="Q2009" s="9">
        <f t="shared" si="188"/>
        <v>1.157092</v>
      </c>
      <c r="R2009" s="10">
        <f t="shared" si="189"/>
        <v>63.576483516483513</v>
      </c>
      <c r="S2009" s="4" t="str">
        <f t="shared" si="190"/>
        <v>film &amp; video</v>
      </c>
      <c r="T2009" s="4" t="str">
        <f t="shared" si="191"/>
        <v>television</v>
      </c>
    </row>
    <row r="2010" spans="1:20" ht="42.75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7">
        <f t="shared" si="186"/>
        <v>40805.271087962959</v>
      </c>
      <c r="L2010" s="7">
        <f t="shared" si="187"/>
        <v>40761.271087962959</v>
      </c>
      <c r="M2010" s="4" t="b">
        <v>0</v>
      </c>
      <c r="N2010" s="4">
        <v>182</v>
      </c>
      <c r="O2010" s="4" t="b">
        <v>1</v>
      </c>
      <c r="P2010" s="4" t="s">
        <v>8265</v>
      </c>
      <c r="Q2010" s="9">
        <f t="shared" si="188"/>
        <v>1.1707484768810599</v>
      </c>
      <c r="R2010" s="10">
        <f t="shared" si="189"/>
        <v>10.104395604395604</v>
      </c>
      <c r="S2010" s="4" t="str">
        <f t="shared" si="190"/>
        <v>film &amp; video</v>
      </c>
      <c r="T2010" s="4" t="str">
        <f t="shared" si="191"/>
        <v>television</v>
      </c>
    </row>
    <row r="2011" spans="1:20" ht="42.75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7">
        <f t="shared" si="186"/>
        <v>42697.031747685185</v>
      </c>
      <c r="L2011" s="7">
        <f t="shared" si="187"/>
        <v>42660.990081018514</v>
      </c>
      <c r="M2011" s="4" t="b">
        <v>0</v>
      </c>
      <c r="N2011" s="4">
        <v>182</v>
      </c>
      <c r="O2011" s="4" t="b">
        <v>1</v>
      </c>
      <c r="P2011" s="4" t="s">
        <v>8265</v>
      </c>
      <c r="Q2011" s="9">
        <f t="shared" si="188"/>
        <v>3.05158</v>
      </c>
      <c r="R2011" s="10">
        <f t="shared" si="189"/>
        <v>838.34615384615381</v>
      </c>
      <c r="S2011" s="4" t="str">
        <f t="shared" si="190"/>
        <v>film &amp; video</v>
      </c>
      <c r="T2011" s="4" t="str">
        <f t="shared" si="191"/>
        <v>television</v>
      </c>
    </row>
    <row r="2012" spans="1:20" ht="28.5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7">
        <f t="shared" si="186"/>
        <v>42600.663090277776</v>
      </c>
      <c r="L2012" s="7">
        <f t="shared" si="187"/>
        <v>42570.663090277776</v>
      </c>
      <c r="M2012" s="4" t="b">
        <v>0</v>
      </c>
      <c r="N2012" s="4">
        <v>182</v>
      </c>
      <c r="O2012" s="4" t="b">
        <v>1</v>
      </c>
      <c r="P2012" s="4" t="s">
        <v>8265</v>
      </c>
      <c r="Q2012" s="9">
        <f t="shared" si="188"/>
        <v>3.2005299999999997</v>
      </c>
      <c r="R2012" s="10">
        <f t="shared" si="189"/>
        <v>527.55989010989003</v>
      </c>
      <c r="S2012" s="4" t="str">
        <f t="shared" si="190"/>
        <v>film &amp; video</v>
      </c>
      <c r="T2012" s="4" t="str">
        <f t="shared" si="191"/>
        <v>television</v>
      </c>
    </row>
    <row r="2013" spans="1:20" ht="42.75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7">
        <f t="shared" si="186"/>
        <v>42380.624999999993</v>
      </c>
      <c r="L2013" s="7">
        <f t="shared" si="187"/>
        <v>42347.025150462963</v>
      </c>
      <c r="M2013" s="4" t="b">
        <v>0</v>
      </c>
      <c r="N2013" s="4">
        <v>182</v>
      </c>
      <c r="O2013" s="4" t="b">
        <v>1</v>
      </c>
      <c r="P2013" s="4" t="s">
        <v>8265</v>
      </c>
      <c r="Q2013" s="9">
        <f t="shared" si="188"/>
        <v>8.1956399999999991</v>
      </c>
      <c r="R2013" s="10">
        <f t="shared" si="189"/>
        <v>2251.5494505494507</v>
      </c>
      <c r="S2013" s="4" t="str">
        <f t="shared" si="190"/>
        <v>film &amp; video</v>
      </c>
      <c r="T2013" s="4" t="str">
        <f t="shared" si="191"/>
        <v>television</v>
      </c>
    </row>
    <row r="2014" spans="1:20" ht="42.75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7">
        <f t="shared" si="186"/>
        <v>42040.488900462959</v>
      </c>
      <c r="L2014" s="7">
        <f t="shared" si="187"/>
        <v>42010.488900462959</v>
      </c>
      <c r="M2014" s="4" t="b">
        <v>0</v>
      </c>
      <c r="N2014" s="4">
        <v>182</v>
      </c>
      <c r="O2014" s="4" t="b">
        <v>1</v>
      </c>
      <c r="P2014" s="4" t="s">
        <v>8265</v>
      </c>
      <c r="Q2014" s="9">
        <f t="shared" si="188"/>
        <v>2.3490000000000002</v>
      </c>
      <c r="R2014" s="10">
        <f t="shared" si="189"/>
        <v>64.532967032967036</v>
      </c>
      <c r="S2014" s="4" t="str">
        <f t="shared" si="190"/>
        <v>film &amp; video</v>
      </c>
      <c r="T2014" s="4" t="str">
        <f t="shared" si="191"/>
        <v>television</v>
      </c>
    </row>
    <row r="2015" spans="1:20" ht="42.75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7">
        <f t="shared" si="186"/>
        <v>42559.627476851849</v>
      </c>
      <c r="L2015" s="7">
        <f t="shared" si="187"/>
        <v>42499.627476851849</v>
      </c>
      <c r="M2015" s="4" t="b">
        <v>0</v>
      </c>
      <c r="N2015" s="4">
        <v>182</v>
      </c>
      <c r="O2015" s="4" t="b">
        <v>1</v>
      </c>
      <c r="P2015" s="4" t="s">
        <v>8265</v>
      </c>
      <c r="Q2015" s="9">
        <f t="shared" si="188"/>
        <v>4.9491375</v>
      </c>
      <c r="R2015" s="10">
        <f t="shared" si="189"/>
        <v>4350.8901098901097</v>
      </c>
      <c r="S2015" s="4" t="str">
        <f t="shared" si="190"/>
        <v>film &amp; video</v>
      </c>
      <c r="T2015" s="4" t="str">
        <f t="shared" si="191"/>
        <v>television</v>
      </c>
    </row>
    <row r="2016" spans="1:20" ht="42.75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7">
        <f t="shared" si="186"/>
        <v>41357.839571759258</v>
      </c>
      <c r="L2016" s="7">
        <f t="shared" si="187"/>
        <v>41323.881238425922</v>
      </c>
      <c r="M2016" s="4" t="b">
        <v>0</v>
      </c>
      <c r="N2016" s="4">
        <v>182</v>
      </c>
      <c r="O2016" s="4" t="b">
        <v>1</v>
      </c>
      <c r="P2016" s="4" t="s">
        <v>8265</v>
      </c>
      <c r="Q2016" s="9">
        <f t="shared" si="188"/>
        <v>78.137822333333332</v>
      </c>
      <c r="R2016" s="10">
        <f t="shared" si="189"/>
        <v>12879.860824175823</v>
      </c>
      <c r="S2016" s="4" t="str">
        <f t="shared" si="190"/>
        <v>film &amp; video</v>
      </c>
      <c r="T2016" s="4" t="str">
        <f t="shared" si="191"/>
        <v>television</v>
      </c>
    </row>
    <row r="2017" spans="1:20" ht="42.75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7">
        <f t="shared" si="186"/>
        <v>40795.543553240735</v>
      </c>
      <c r="L2017" s="7">
        <f t="shared" si="187"/>
        <v>40765.543553240735</v>
      </c>
      <c r="M2017" s="4" t="b">
        <v>0</v>
      </c>
      <c r="N2017" s="4">
        <v>182</v>
      </c>
      <c r="O2017" s="4" t="b">
        <v>1</v>
      </c>
      <c r="P2017" s="4" t="s">
        <v>8265</v>
      </c>
      <c r="Q2017" s="9">
        <f t="shared" si="188"/>
        <v>1.1300013888888889</v>
      </c>
      <c r="R2017" s="10">
        <f t="shared" si="189"/>
        <v>44.703351648351649</v>
      </c>
      <c r="S2017" s="4" t="str">
        <f t="shared" si="190"/>
        <v>film &amp; video</v>
      </c>
      <c r="T2017" s="4" t="str">
        <f t="shared" si="191"/>
        <v>television</v>
      </c>
    </row>
    <row r="2018" spans="1:20" ht="28.5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7">
        <f t="shared" si="186"/>
        <v>41342.547442129631</v>
      </c>
      <c r="L2018" s="7">
        <f t="shared" si="187"/>
        <v>41312.547442129631</v>
      </c>
      <c r="M2018" s="4" t="b">
        <v>0</v>
      </c>
      <c r="N2018" s="4">
        <v>182</v>
      </c>
      <c r="O2018" s="4" t="b">
        <v>1</v>
      </c>
      <c r="P2018" s="4" t="s">
        <v>8265</v>
      </c>
      <c r="Q2018" s="9">
        <f t="shared" si="188"/>
        <v>9.2154220000000002</v>
      </c>
      <c r="R2018" s="10">
        <f t="shared" si="189"/>
        <v>506.34186813186813</v>
      </c>
      <c r="S2018" s="4" t="str">
        <f t="shared" si="190"/>
        <v>film &amp; video</v>
      </c>
      <c r="T2018" s="4" t="str">
        <f t="shared" si="191"/>
        <v>television</v>
      </c>
    </row>
    <row r="2019" spans="1:20" ht="42.75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7">
        <f t="shared" si="186"/>
        <v>40991.833333333328</v>
      </c>
      <c r="L2019" s="7">
        <f t="shared" si="187"/>
        <v>40960.724016203698</v>
      </c>
      <c r="M2019" s="4" t="b">
        <v>0</v>
      </c>
      <c r="N2019" s="4">
        <v>182</v>
      </c>
      <c r="O2019" s="4" t="b">
        <v>1</v>
      </c>
      <c r="P2019" s="4" t="s">
        <v>8265</v>
      </c>
      <c r="Q2019" s="9">
        <f t="shared" si="188"/>
        <v>1.2510239999999999</v>
      </c>
      <c r="R2019" s="10">
        <f t="shared" si="189"/>
        <v>171.84395604395604</v>
      </c>
      <c r="S2019" s="4" t="str">
        <f t="shared" si="190"/>
        <v>film &amp; video</v>
      </c>
      <c r="T2019" s="4" t="str">
        <f t="shared" si="191"/>
        <v>television</v>
      </c>
    </row>
    <row r="2020" spans="1:20" ht="42.75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7">
        <f t="shared" si="186"/>
        <v>42229.032511574071</v>
      </c>
      <c r="L2020" s="7">
        <f t="shared" si="187"/>
        <v>42199.032511574071</v>
      </c>
      <c r="M2020" s="4" t="b">
        <v>0</v>
      </c>
      <c r="N2020" s="4">
        <v>182</v>
      </c>
      <c r="O2020" s="4" t="b">
        <v>1</v>
      </c>
      <c r="P2020" s="4" t="s">
        <v>8265</v>
      </c>
      <c r="Q2020" s="9">
        <f t="shared" si="188"/>
        <v>1.0224343076923077</v>
      </c>
      <c r="R2020" s="10">
        <f t="shared" si="189"/>
        <v>365.15510989010988</v>
      </c>
      <c r="S2020" s="4" t="str">
        <f t="shared" si="190"/>
        <v>film &amp; video</v>
      </c>
      <c r="T2020" s="4" t="str">
        <f t="shared" si="191"/>
        <v>television</v>
      </c>
    </row>
    <row r="2021" spans="1:20" ht="42.75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7">
        <f t="shared" si="186"/>
        <v>42635.375243055554</v>
      </c>
      <c r="L2021" s="7">
        <f t="shared" si="187"/>
        <v>42605.375243055554</v>
      </c>
      <c r="M2021" s="4" t="b">
        <v>0</v>
      </c>
      <c r="N2021" s="4">
        <v>182</v>
      </c>
      <c r="O2021" s="4" t="b">
        <v>1</v>
      </c>
      <c r="P2021" s="4" t="s">
        <v>8265</v>
      </c>
      <c r="Q2021" s="9">
        <f t="shared" si="188"/>
        <v>4.8490975000000001</v>
      </c>
      <c r="R2021" s="10">
        <f t="shared" si="189"/>
        <v>1065.7357142857143</v>
      </c>
      <c r="S2021" s="4" t="str">
        <f t="shared" si="190"/>
        <v>film &amp; video</v>
      </c>
      <c r="T2021" s="4" t="str">
        <f t="shared" si="191"/>
        <v>television</v>
      </c>
    </row>
    <row r="2022" spans="1:20" ht="42.75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7">
        <f t="shared" si="186"/>
        <v>41773.62777777778</v>
      </c>
      <c r="L2022" s="7">
        <f t="shared" si="187"/>
        <v>41736.764166666668</v>
      </c>
      <c r="M2022" s="4" t="b">
        <v>0</v>
      </c>
      <c r="N2022" s="4">
        <v>182</v>
      </c>
      <c r="O2022" s="4" t="b">
        <v>1</v>
      </c>
      <c r="P2022" s="4" t="s">
        <v>8265</v>
      </c>
      <c r="Q2022" s="9">
        <f t="shared" si="188"/>
        <v>1.9233333333333333</v>
      </c>
      <c r="R2022" s="10">
        <f t="shared" si="189"/>
        <v>15.851648351648352</v>
      </c>
      <c r="S2022" s="4" t="str">
        <f t="shared" si="190"/>
        <v>film &amp; video</v>
      </c>
      <c r="T2022" s="4" t="str">
        <f t="shared" si="191"/>
        <v>television</v>
      </c>
    </row>
    <row r="2023" spans="1:20" ht="42.75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7">
        <f t="shared" si="186"/>
        <v>41905.737233796295</v>
      </c>
      <c r="L2023" s="7">
        <f t="shared" si="187"/>
        <v>41860.737233796295</v>
      </c>
      <c r="M2023" s="4" t="b">
        <v>0</v>
      </c>
      <c r="N2023" s="4">
        <v>182</v>
      </c>
      <c r="O2023" s="4" t="b">
        <v>1</v>
      </c>
      <c r="P2023" s="4" t="s">
        <v>8265</v>
      </c>
      <c r="Q2023" s="9">
        <f t="shared" si="188"/>
        <v>2.8109999999999999</v>
      </c>
      <c r="R2023" s="10">
        <f t="shared" si="189"/>
        <v>77.22527472527473</v>
      </c>
      <c r="S2023" s="4" t="str">
        <f t="shared" si="190"/>
        <v>film &amp; video</v>
      </c>
      <c r="T2023" s="4" t="str">
        <f t="shared" si="191"/>
        <v>television</v>
      </c>
    </row>
    <row r="2024" spans="1:20" ht="42.75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7">
        <f t="shared" si="186"/>
        <v>42532.23578703704</v>
      </c>
      <c r="L2024" s="7">
        <f t="shared" si="187"/>
        <v>42502.23578703704</v>
      </c>
      <c r="M2024" s="4" t="b">
        <v>0</v>
      </c>
      <c r="N2024" s="4">
        <v>182</v>
      </c>
      <c r="O2024" s="4" t="b">
        <v>1</v>
      </c>
      <c r="P2024" s="4" t="s">
        <v>8265</v>
      </c>
      <c r="Q2024" s="9">
        <f t="shared" si="188"/>
        <v>1.2513700000000001</v>
      </c>
      <c r="R2024" s="10">
        <f t="shared" si="189"/>
        <v>687.56593406593402</v>
      </c>
      <c r="S2024" s="4" t="str">
        <f t="shared" si="190"/>
        <v>film &amp; video</v>
      </c>
      <c r="T2024" s="4" t="str">
        <f t="shared" si="191"/>
        <v>television</v>
      </c>
    </row>
    <row r="2025" spans="1:20" ht="42.75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7">
        <f t="shared" si="186"/>
        <v>42166.087418981479</v>
      </c>
      <c r="L2025" s="7">
        <f t="shared" si="187"/>
        <v>42136.087418981479</v>
      </c>
      <c r="M2025" s="4" t="b">
        <v>0</v>
      </c>
      <c r="N2025" s="4">
        <v>182</v>
      </c>
      <c r="O2025" s="4" t="b">
        <v>1</v>
      </c>
      <c r="P2025" s="4" t="s">
        <v>8265</v>
      </c>
      <c r="Q2025" s="9">
        <f t="shared" si="188"/>
        <v>1.61459</v>
      </c>
      <c r="R2025" s="10">
        <f t="shared" si="189"/>
        <v>887.13736263736268</v>
      </c>
      <c r="S2025" s="4" t="str">
        <f t="shared" si="190"/>
        <v>film &amp; video</v>
      </c>
      <c r="T2025" s="4" t="str">
        <f t="shared" si="191"/>
        <v>television</v>
      </c>
    </row>
    <row r="2026" spans="1:20" ht="42.75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7">
        <f t="shared" si="186"/>
        <v>41133.791666666664</v>
      </c>
      <c r="L2026" s="7">
        <f t="shared" si="187"/>
        <v>41099.633611111109</v>
      </c>
      <c r="M2026" s="4" t="b">
        <v>0</v>
      </c>
      <c r="N2026" s="4">
        <v>182</v>
      </c>
      <c r="O2026" s="4" t="b">
        <v>1</v>
      </c>
      <c r="P2026" s="4" t="s">
        <v>8265</v>
      </c>
      <c r="Q2026" s="9">
        <f t="shared" si="188"/>
        <v>5.8535000000000004</v>
      </c>
      <c r="R2026" s="10">
        <f t="shared" si="189"/>
        <v>128.64835164835165</v>
      </c>
      <c r="S2026" s="4" t="str">
        <f t="shared" si="190"/>
        <v>film &amp; video</v>
      </c>
      <c r="T2026" s="4" t="str">
        <f t="shared" si="191"/>
        <v>television</v>
      </c>
    </row>
    <row r="2027" spans="1:20" ht="42.75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7">
        <f t="shared" si="186"/>
        <v>42165.851226851846</v>
      </c>
      <c r="L2027" s="7">
        <f t="shared" si="187"/>
        <v>42135.851226851846</v>
      </c>
      <c r="M2027" s="4" t="b">
        <v>0</v>
      </c>
      <c r="N2027" s="4">
        <v>182</v>
      </c>
      <c r="O2027" s="4" t="b">
        <v>1</v>
      </c>
      <c r="P2027" s="4" t="s">
        <v>8265</v>
      </c>
      <c r="Q2027" s="9">
        <f t="shared" si="188"/>
        <v>2.0114999999999998</v>
      </c>
      <c r="R2027" s="10">
        <f t="shared" si="189"/>
        <v>884.17582417582423</v>
      </c>
      <c r="S2027" s="4" t="str">
        <f t="shared" si="190"/>
        <v>film &amp; video</v>
      </c>
      <c r="T2027" s="4" t="str">
        <f t="shared" si="191"/>
        <v>television</v>
      </c>
    </row>
    <row r="2028" spans="1:20" ht="28.5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7">
        <f t="shared" si="186"/>
        <v>41749.832638888889</v>
      </c>
      <c r="L2028" s="7">
        <f t="shared" si="187"/>
        <v>41704.402604166666</v>
      </c>
      <c r="M2028" s="4" t="b">
        <v>0</v>
      </c>
      <c r="N2028" s="4">
        <v>182</v>
      </c>
      <c r="O2028" s="4" t="b">
        <v>1</v>
      </c>
      <c r="P2028" s="4" t="s">
        <v>8265</v>
      </c>
      <c r="Q2028" s="9">
        <f t="shared" si="188"/>
        <v>1.3348307999999998</v>
      </c>
      <c r="R2028" s="10">
        <f t="shared" si="189"/>
        <v>183.35587912087911</v>
      </c>
      <c r="S2028" s="4" t="str">
        <f t="shared" si="190"/>
        <v>film &amp; video</v>
      </c>
      <c r="T2028" s="4" t="str">
        <f t="shared" si="191"/>
        <v>television</v>
      </c>
    </row>
    <row r="2029" spans="1:20" ht="42.75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7">
        <f t="shared" si="186"/>
        <v>42093.438877314817</v>
      </c>
      <c r="L2029" s="7">
        <f t="shared" si="187"/>
        <v>42048.480543981474</v>
      </c>
      <c r="M2029" s="4" t="b">
        <v>0</v>
      </c>
      <c r="N2029" s="4">
        <v>182</v>
      </c>
      <c r="O2029" s="4" t="b">
        <v>1</v>
      </c>
      <c r="P2029" s="4" t="s">
        <v>8265</v>
      </c>
      <c r="Q2029" s="9">
        <f t="shared" si="188"/>
        <v>1.2024900000000001</v>
      </c>
      <c r="R2029" s="10">
        <f t="shared" si="189"/>
        <v>660.70879120879124</v>
      </c>
      <c r="S2029" s="4" t="str">
        <f t="shared" si="190"/>
        <v>film &amp; video</v>
      </c>
      <c r="T2029" s="4" t="str">
        <f t="shared" si="191"/>
        <v>television</v>
      </c>
    </row>
    <row r="2030" spans="1:20" ht="28.5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7">
        <f t="shared" si="186"/>
        <v>40252.579861111109</v>
      </c>
      <c r="L2030" s="7">
        <f t="shared" si="187"/>
        <v>40215.585717592592</v>
      </c>
      <c r="M2030" s="4" t="b">
        <v>0</v>
      </c>
      <c r="N2030" s="4">
        <v>182</v>
      </c>
      <c r="O2030" s="4" t="b">
        <v>1</v>
      </c>
      <c r="P2030" s="4" t="s">
        <v>8265</v>
      </c>
      <c r="Q2030" s="9">
        <f t="shared" si="188"/>
        <v>1.2616666666666667</v>
      </c>
      <c r="R2030" s="10">
        <f t="shared" si="189"/>
        <v>20.796703296703296</v>
      </c>
      <c r="S2030" s="4" t="str">
        <f t="shared" si="190"/>
        <v>film &amp; video</v>
      </c>
      <c r="T2030" s="4" t="str">
        <f t="shared" si="191"/>
        <v>television</v>
      </c>
    </row>
    <row r="2031" spans="1:20" ht="42.75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7">
        <f t="shared" si="186"/>
        <v>41877.688437500001</v>
      </c>
      <c r="L2031" s="7">
        <f t="shared" si="187"/>
        <v>41847.688437500001</v>
      </c>
      <c r="M2031" s="4" t="b">
        <v>0</v>
      </c>
      <c r="N2031" s="4">
        <v>182</v>
      </c>
      <c r="O2031" s="4" t="b">
        <v>1</v>
      </c>
      <c r="P2031" s="4" t="s">
        <v>8265</v>
      </c>
      <c r="Q2031" s="9">
        <f t="shared" si="188"/>
        <v>3.6120000000000001</v>
      </c>
      <c r="R2031" s="10">
        <f t="shared" si="189"/>
        <v>49.615384615384613</v>
      </c>
      <c r="S2031" s="4" t="str">
        <f t="shared" si="190"/>
        <v>film &amp; video</v>
      </c>
      <c r="T2031" s="4" t="str">
        <f t="shared" si="191"/>
        <v>television</v>
      </c>
    </row>
    <row r="2032" spans="1:20" ht="42.75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7">
        <f t="shared" si="186"/>
        <v>41242.663148148145</v>
      </c>
      <c r="L2032" s="7">
        <f t="shared" si="187"/>
        <v>41212.663148148145</v>
      </c>
      <c r="M2032" s="4" t="b">
        <v>0</v>
      </c>
      <c r="N2032" s="4">
        <v>182</v>
      </c>
      <c r="O2032" s="4" t="b">
        <v>1</v>
      </c>
      <c r="P2032" s="4" t="s">
        <v>8265</v>
      </c>
      <c r="Q2032" s="9">
        <f t="shared" si="188"/>
        <v>2.26239013671875</v>
      </c>
      <c r="R2032" s="10">
        <f t="shared" si="189"/>
        <v>407.32967032967031</v>
      </c>
      <c r="S2032" s="4" t="str">
        <f t="shared" si="190"/>
        <v>film &amp; video</v>
      </c>
      <c r="T2032" s="4" t="str">
        <f t="shared" si="191"/>
        <v>television</v>
      </c>
    </row>
    <row r="2033" spans="1:20" ht="28.5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7">
        <f t="shared" si="186"/>
        <v>42012.708333333336</v>
      </c>
      <c r="L2033" s="7">
        <f t="shared" si="187"/>
        <v>41974.995983796289</v>
      </c>
      <c r="M2033" s="4" t="b">
        <v>0</v>
      </c>
      <c r="N2033" s="4">
        <v>182</v>
      </c>
      <c r="O2033" s="4" t="b">
        <v>1</v>
      </c>
      <c r="P2033" s="4" t="s">
        <v>8265</v>
      </c>
      <c r="Q2033" s="9">
        <f t="shared" si="188"/>
        <v>1.2035</v>
      </c>
      <c r="R2033" s="10">
        <f t="shared" si="189"/>
        <v>330.63186813186815</v>
      </c>
      <c r="S2033" s="4" t="str">
        <f t="shared" si="190"/>
        <v>film &amp; video</v>
      </c>
      <c r="T2033" s="4" t="str">
        <f t="shared" si="191"/>
        <v>television</v>
      </c>
    </row>
    <row r="2034" spans="1:20" ht="42.75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7">
        <f t="shared" si="186"/>
        <v>42718.874999999993</v>
      </c>
      <c r="L2034" s="7">
        <f t="shared" si="187"/>
        <v>42689.23233796296</v>
      </c>
      <c r="M2034" s="4" t="b">
        <v>0</v>
      </c>
      <c r="N2034" s="4">
        <v>182</v>
      </c>
      <c r="O2034" s="4" t="b">
        <v>1</v>
      </c>
      <c r="P2034" s="4" t="s">
        <v>8265</v>
      </c>
      <c r="Q2034" s="9">
        <f t="shared" si="188"/>
        <v>3.0418799999999999</v>
      </c>
      <c r="R2034" s="10">
        <f t="shared" si="189"/>
        <v>417.84065934065933</v>
      </c>
      <c r="S2034" s="4" t="str">
        <f t="shared" si="190"/>
        <v>film &amp; video</v>
      </c>
      <c r="T2034" s="4" t="str">
        <f t="shared" si="191"/>
        <v>television</v>
      </c>
    </row>
    <row r="2035" spans="1:20" ht="42.75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7">
        <f t="shared" si="186"/>
        <v>41754.749050925922</v>
      </c>
      <c r="L2035" s="7">
        <f t="shared" si="187"/>
        <v>41724.749050925922</v>
      </c>
      <c r="M2035" s="4" t="b">
        <v>0</v>
      </c>
      <c r="N2035" s="4">
        <v>182</v>
      </c>
      <c r="O2035" s="4" t="b">
        <v>1</v>
      </c>
      <c r="P2035" s="4" t="s">
        <v>8265</v>
      </c>
      <c r="Q2035" s="9">
        <f t="shared" si="188"/>
        <v>1.7867599999999999</v>
      </c>
      <c r="R2035" s="10">
        <f t="shared" si="189"/>
        <v>245.43406593406593</v>
      </c>
      <c r="S2035" s="4" t="str">
        <f t="shared" si="190"/>
        <v>film &amp; video</v>
      </c>
      <c r="T2035" s="4" t="str">
        <f t="shared" si="191"/>
        <v>television</v>
      </c>
    </row>
    <row r="2036" spans="1:20" ht="42.75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7">
        <f t="shared" si="186"/>
        <v>42130.956944444442</v>
      </c>
      <c r="L2036" s="7">
        <f t="shared" si="187"/>
        <v>42075.796678240738</v>
      </c>
      <c r="M2036" s="4" t="b">
        <v>0</v>
      </c>
      <c r="N2036" s="4">
        <v>182</v>
      </c>
      <c r="O2036" s="4" t="b">
        <v>1</v>
      </c>
      <c r="P2036" s="4" t="s">
        <v>8265</v>
      </c>
      <c r="Q2036" s="9">
        <f t="shared" si="188"/>
        <v>3.868199871794872</v>
      </c>
      <c r="R2036" s="10">
        <f t="shared" si="189"/>
        <v>1657.7999450549453</v>
      </c>
      <c r="S2036" s="4" t="str">
        <f t="shared" si="190"/>
        <v>film &amp; video</v>
      </c>
      <c r="T2036" s="4" t="str">
        <f t="shared" si="191"/>
        <v>television</v>
      </c>
    </row>
    <row r="2037" spans="1:20" ht="42.75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7">
        <f t="shared" si="186"/>
        <v>42356.708333333336</v>
      </c>
      <c r="L2037" s="7">
        <f t="shared" si="187"/>
        <v>42311.29174768518</v>
      </c>
      <c r="M2037" s="4" t="b">
        <v>0</v>
      </c>
      <c r="N2037" s="4">
        <v>182</v>
      </c>
      <c r="O2037" s="4" t="b">
        <v>1</v>
      </c>
      <c r="P2037" s="4" t="s">
        <v>8265</v>
      </c>
      <c r="Q2037" s="9">
        <f t="shared" si="188"/>
        <v>2.1103642500000004</v>
      </c>
      <c r="R2037" s="10">
        <f t="shared" si="189"/>
        <v>927.63263736263741</v>
      </c>
      <c r="S2037" s="4" t="str">
        <f t="shared" si="190"/>
        <v>film &amp; video</v>
      </c>
      <c r="T2037" s="4" t="str">
        <f t="shared" si="191"/>
        <v>television</v>
      </c>
    </row>
    <row r="2038" spans="1:20" ht="42.75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7">
        <f t="shared" si="186"/>
        <v>41768.531469907401</v>
      </c>
      <c r="L2038" s="7">
        <f t="shared" si="187"/>
        <v>41738.531469907401</v>
      </c>
      <c r="M2038" s="4" t="b">
        <v>0</v>
      </c>
      <c r="N2038" s="4">
        <v>182</v>
      </c>
      <c r="O2038" s="4" t="b">
        <v>1</v>
      </c>
      <c r="P2038" s="4" t="s">
        <v>8265</v>
      </c>
      <c r="Q2038" s="9">
        <f t="shared" si="188"/>
        <v>1.3166833333333334</v>
      </c>
      <c r="R2038" s="10">
        <f t="shared" si="189"/>
        <v>217.03571428571428</v>
      </c>
      <c r="S2038" s="4" t="str">
        <f t="shared" si="190"/>
        <v>film &amp; video</v>
      </c>
      <c r="T2038" s="4" t="str">
        <f t="shared" si="191"/>
        <v>television</v>
      </c>
    </row>
    <row r="2039" spans="1:20" ht="42.75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7">
        <f t="shared" si="186"/>
        <v>41637.918437499997</v>
      </c>
      <c r="L2039" s="7">
        <f t="shared" si="187"/>
        <v>41577.876770833333</v>
      </c>
      <c r="M2039" s="4" t="b">
        <v>0</v>
      </c>
      <c r="N2039" s="4">
        <v>182</v>
      </c>
      <c r="O2039" s="4" t="b">
        <v>1</v>
      </c>
      <c r="P2039" s="4" t="s">
        <v>8265</v>
      </c>
      <c r="Q2039" s="9">
        <f t="shared" si="188"/>
        <v>3.0047639999999998</v>
      </c>
      <c r="R2039" s="10">
        <f t="shared" si="189"/>
        <v>165.09692307692308</v>
      </c>
      <c r="S2039" s="4" t="str">
        <f t="shared" si="190"/>
        <v>film &amp; video</v>
      </c>
      <c r="T2039" s="4" t="str">
        <f t="shared" si="191"/>
        <v>television</v>
      </c>
    </row>
    <row r="2040" spans="1:20" ht="42.75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7">
        <f t="shared" si="186"/>
        <v>41456.416666666664</v>
      </c>
      <c r="L2040" s="7">
        <f t="shared" si="187"/>
        <v>41423.937743055554</v>
      </c>
      <c r="M2040" s="4" t="b">
        <v>0</v>
      </c>
      <c r="N2040" s="4">
        <v>182</v>
      </c>
      <c r="O2040" s="4" t="b">
        <v>1</v>
      </c>
      <c r="P2040" s="4" t="s">
        <v>8265</v>
      </c>
      <c r="Q2040" s="9">
        <f t="shared" si="188"/>
        <v>4.2051249999999998</v>
      </c>
      <c r="R2040" s="10">
        <f t="shared" si="189"/>
        <v>184.84065934065933</v>
      </c>
      <c r="S2040" s="4" t="str">
        <f t="shared" si="190"/>
        <v>film &amp; video</v>
      </c>
      <c r="T2040" s="4" t="str">
        <f t="shared" si="191"/>
        <v>television</v>
      </c>
    </row>
    <row r="2041" spans="1:20" ht="28.5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7">
        <f t="shared" si="186"/>
        <v>42704.874305555553</v>
      </c>
      <c r="L2041" s="7">
        <f t="shared" si="187"/>
        <v>42675.10561342592</v>
      </c>
      <c r="M2041" s="4" t="b">
        <v>0</v>
      </c>
      <c r="N2041" s="4">
        <v>182</v>
      </c>
      <c r="O2041" s="4" t="b">
        <v>1</v>
      </c>
      <c r="P2041" s="4" t="s">
        <v>8265</v>
      </c>
      <c r="Q2041" s="9">
        <f t="shared" si="188"/>
        <v>1.362168</v>
      </c>
      <c r="R2041" s="10">
        <f t="shared" si="189"/>
        <v>935.55494505494505</v>
      </c>
      <c r="S2041" s="4" t="str">
        <f t="shared" si="190"/>
        <v>film &amp; video</v>
      </c>
      <c r="T2041" s="4" t="str">
        <f t="shared" si="191"/>
        <v>television</v>
      </c>
    </row>
    <row r="2042" spans="1:20" ht="28.5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7">
        <f t="shared" si="186"/>
        <v>41593.635451388887</v>
      </c>
      <c r="L2042" s="7">
        <f t="shared" si="187"/>
        <v>41578.593784722216</v>
      </c>
      <c r="M2042" s="4" t="b">
        <v>0</v>
      </c>
      <c r="N2042" s="4">
        <v>182</v>
      </c>
      <c r="O2042" s="4" t="b">
        <v>1</v>
      </c>
      <c r="P2042" s="4" t="s">
        <v>8265</v>
      </c>
      <c r="Q2042" s="9">
        <f t="shared" si="188"/>
        <v>2.4817133333333334</v>
      </c>
      <c r="R2042" s="10">
        <f t="shared" si="189"/>
        <v>40.907362637362638</v>
      </c>
      <c r="S2042" s="4" t="str">
        <f t="shared" si="190"/>
        <v>film &amp; video</v>
      </c>
      <c r="T2042" s="4" t="str">
        <f t="shared" si="191"/>
        <v>television</v>
      </c>
    </row>
    <row r="2043" spans="1:20" ht="42.75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7">
        <f t="shared" si="186"/>
        <v>42684.234108796292</v>
      </c>
      <c r="L2043" s="7">
        <f t="shared" si="187"/>
        <v>42654.192442129628</v>
      </c>
      <c r="M2043" s="4" t="b">
        <v>0</v>
      </c>
      <c r="N2043" s="4">
        <v>182</v>
      </c>
      <c r="O2043" s="4" t="b">
        <v>1</v>
      </c>
      <c r="P2043" s="4" t="s">
        <v>8265</v>
      </c>
      <c r="Q2043" s="9">
        <f t="shared" si="188"/>
        <v>1.8186315789473684</v>
      </c>
      <c r="R2043" s="10">
        <f t="shared" si="189"/>
        <v>94.928571428571431</v>
      </c>
      <c r="S2043" s="4" t="str">
        <f t="shared" si="190"/>
        <v>film &amp; video</v>
      </c>
      <c r="T2043" s="4" t="str">
        <f t="shared" si="191"/>
        <v>television</v>
      </c>
    </row>
    <row r="2044" spans="1:20" ht="42.75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7">
        <f t="shared" si="186"/>
        <v>42391.374699074069</v>
      </c>
      <c r="L2044" s="7">
        <f t="shared" si="187"/>
        <v>42331.374699074069</v>
      </c>
      <c r="M2044" s="4" t="b">
        <v>0</v>
      </c>
      <c r="N2044" s="4">
        <v>182</v>
      </c>
      <c r="O2044" s="4" t="b">
        <v>1</v>
      </c>
      <c r="P2044" s="4" t="s">
        <v>8265</v>
      </c>
      <c r="Q2044" s="9">
        <f t="shared" si="188"/>
        <v>1.2353000000000001</v>
      </c>
      <c r="R2044" s="10">
        <f t="shared" si="189"/>
        <v>67.873626373626379</v>
      </c>
      <c r="S2044" s="4" t="str">
        <f t="shared" si="190"/>
        <v>film &amp; video</v>
      </c>
      <c r="T2044" s="4" t="str">
        <f t="shared" si="191"/>
        <v>television</v>
      </c>
    </row>
    <row r="2045" spans="1:20" ht="42.75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7">
        <f t="shared" si="186"/>
        <v>42714.874305555553</v>
      </c>
      <c r="L2045" s="7">
        <f t="shared" si="187"/>
        <v>42660.843483796292</v>
      </c>
      <c r="M2045" s="4" t="b">
        <v>0</v>
      </c>
      <c r="N2045" s="4">
        <v>182</v>
      </c>
      <c r="O2045" s="4" t="b">
        <v>1</v>
      </c>
      <c r="P2045" s="4" t="s">
        <v>8265</v>
      </c>
      <c r="Q2045" s="9">
        <f t="shared" si="188"/>
        <v>5.0620938628158845</v>
      </c>
      <c r="R2045" s="10">
        <f t="shared" si="189"/>
        <v>38.521978021978022</v>
      </c>
      <c r="S2045" s="4" t="str">
        <f t="shared" si="190"/>
        <v>film &amp; video</v>
      </c>
      <c r="T2045" s="4" t="str">
        <f t="shared" si="191"/>
        <v>television</v>
      </c>
    </row>
    <row r="2046" spans="1:20" ht="42.75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7">
        <f t="shared" si="186"/>
        <v>42168.350856481477</v>
      </c>
      <c r="L2046" s="7">
        <f t="shared" si="187"/>
        <v>42138.350856481477</v>
      </c>
      <c r="M2046" s="4" t="b">
        <v>0</v>
      </c>
      <c r="N2046" s="4">
        <v>182</v>
      </c>
      <c r="O2046" s="4" t="b">
        <v>1</v>
      </c>
      <c r="P2046" s="4" t="s">
        <v>8265</v>
      </c>
      <c r="Q2046" s="9">
        <f t="shared" si="188"/>
        <v>1.0821333333333334</v>
      </c>
      <c r="R2046" s="10">
        <f t="shared" si="189"/>
        <v>89.186813186813183</v>
      </c>
      <c r="S2046" s="4" t="str">
        <f t="shared" si="190"/>
        <v>film &amp; video</v>
      </c>
      <c r="T2046" s="4" t="str">
        <f t="shared" si="191"/>
        <v>television</v>
      </c>
    </row>
    <row r="2047" spans="1:20" ht="42.75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7">
        <f t="shared" si="186"/>
        <v>41098.755173611113</v>
      </c>
      <c r="L2047" s="7">
        <f t="shared" si="187"/>
        <v>41068.755173611113</v>
      </c>
      <c r="M2047" s="4" t="b">
        <v>0</v>
      </c>
      <c r="N2047" s="4">
        <v>182</v>
      </c>
      <c r="O2047" s="4" t="b">
        <v>1</v>
      </c>
      <c r="P2047" s="4" t="s">
        <v>8265</v>
      </c>
      <c r="Q2047" s="9">
        <f t="shared" si="188"/>
        <v>8.1918387755102042</v>
      </c>
      <c r="R2047" s="10">
        <f t="shared" si="189"/>
        <v>220.5495054945055</v>
      </c>
      <c r="S2047" s="4" t="str">
        <f t="shared" si="190"/>
        <v>film &amp; video</v>
      </c>
      <c r="T2047" s="4" t="str">
        <f t="shared" si="191"/>
        <v>television</v>
      </c>
    </row>
    <row r="2048" spans="1:20" ht="42.75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7">
        <f t="shared" si="186"/>
        <v>41416.838472222218</v>
      </c>
      <c r="L2048" s="7">
        <f t="shared" si="187"/>
        <v>41386.838472222218</v>
      </c>
      <c r="M2048" s="4" t="b">
        <v>0</v>
      </c>
      <c r="N2048" s="4">
        <v>182</v>
      </c>
      <c r="O2048" s="4" t="b">
        <v>1</v>
      </c>
      <c r="P2048" s="4" t="s">
        <v>8265</v>
      </c>
      <c r="Q2048" s="9">
        <f t="shared" si="188"/>
        <v>1.2110000000000001</v>
      </c>
      <c r="R2048" s="10">
        <f t="shared" si="189"/>
        <v>66.538461538461533</v>
      </c>
      <c r="S2048" s="4" t="str">
        <f t="shared" si="190"/>
        <v>film &amp; video</v>
      </c>
      <c r="T2048" s="4" t="str">
        <f t="shared" si="191"/>
        <v>television</v>
      </c>
    </row>
    <row r="2049" spans="1:20" ht="42.75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7">
        <f t="shared" si="186"/>
        <v>42110.666666666664</v>
      </c>
      <c r="L2049" s="7">
        <f t="shared" si="187"/>
        <v>42081.570254629631</v>
      </c>
      <c r="M2049" s="4" t="b">
        <v>0</v>
      </c>
      <c r="N2049" s="4">
        <v>182</v>
      </c>
      <c r="O2049" s="4" t="b">
        <v>1</v>
      </c>
      <c r="P2049" s="4" t="s">
        <v>8265</v>
      </c>
      <c r="Q2049" s="9">
        <f t="shared" si="188"/>
        <v>1.0299897959183673</v>
      </c>
      <c r="R2049" s="10">
        <f t="shared" si="189"/>
        <v>554.6098901098901</v>
      </c>
      <c r="S2049" s="4" t="str">
        <f t="shared" si="190"/>
        <v>film &amp; video</v>
      </c>
      <c r="T2049" s="4" t="str">
        <f t="shared" si="191"/>
        <v>television</v>
      </c>
    </row>
    <row r="2050" spans="1:20" ht="42.75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7">
        <f t="shared" si="186"/>
        <v>41417.318182870367</v>
      </c>
      <c r="L2050" s="7">
        <f t="shared" si="187"/>
        <v>41387.318182870367</v>
      </c>
      <c r="M2050" s="4" t="b">
        <v>0</v>
      </c>
      <c r="N2050" s="4">
        <v>182</v>
      </c>
      <c r="O2050" s="4" t="b">
        <v>1</v>
      </c>
      <c r="P2050" s="4" t="s">
        <v>8265</v>
      </c>
      <c r="Q2050" s="9">
        <f t="shared" si="188"/>
        <v>1.4833229411764706</v>
      </c>
      <c r="R2050" s="10">
        <f t="shared" si="189"/>
        <v>692.76071428571424</v>
      </c>
      <c r="S2050" s="4" t="str">
        <f t="shared" si="190"/>
        <v>film &amp; video</v>
      </c>
      <c r="T2050" s="4" t="str">
        <f t="shared" si="191"/>
        <v>television</v>
      </c>
    </row>
    <row r="2051" spans="1:20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7">
        <f t="shared" ref="K2051:K2114" si="192">(I2051/86400)+25569+(-8/24)</f>
        <v>41610.624305555553</v>
      </c>
      <c r="L2051" s="7">
        <f t="shared" ref="L2051:L2114" si="193">(J2051/86400)+25569+(-8/24)</f>
        <v>41575.194016203699</v>
      </c>
      <c r="M2051" s="4" t="b">
        <v>0</v>
      </c>
      <c r="N2051" s="4">
        <v>182</v>
      </c>
      <c r="O2051" s="4" t="b">
        <v>1</v>
      </c>
      <c r="P2051" s="4" t="s">
        <v>8265</v>
      </c>
      <c r="Q2051" s="9">
        <f t="shared" ref="Q2051:Q2114" si="194">E2051/D2051</f>
        <v>1.2019070000000001</v>
      </c>
      <c r="R2051" s="10">
        <f t="shared" ref="R2051:R2114" si="195">IFERROR(E2051/N2051, "Zero Backers")</f>
        <v>330.19423076923078</v>
      </c>
      <c r="S2051" s="4" t="str">
        <f t="shared" ref="S2051:S2114" si="196">LEFT(P2051,FIND("/",P2051)-1)</f>
        <v>film &amp; video</v>
      </c>
      <c r="T2051" s="4" t="str">
        <f t="shared" ref="T2051:T2114" si="197">RIGHT(P2051,LEN(P2051)-FIND("/",P2051))</f>
        <v>television</v>
      </c>
    </row>
    <row r="2052" spans="1:20" ht="42.75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7">
        <f t="shared" si="192"/>
        <v>42154.738171296289</v>
      </c>
      <c r="L2052" s="7">
        <f t="shared" si="193"/>
        <v>42114.738171296289</v>
      </c>
      <c r="M2052" s="4" t="b">
        <v>0</v>
      </c>
      <c r="N2052" s="4">
        <v>182</v>
      </c>
      <c r="O2052" s="4" t="b">
        <v>1</v>
      </c>
      <c r="P2052" s="4" t="s">
        <v>8265</v>
      </c>
      <c r="Q2052" s="9">
        <f t="shared" si="194"/>
        <v>4.7327000000000004</v>
      </c>
      <c r="R2052" s="10">
        <f t="shared" si="195"/>
        <v>260.03846153846155</v>
      </c>
      <c r="S2052" s="4" t="str">
        <f t="shared" si="196"/>
        <v>film &amp; video</v>
      </c>
      <c r="T2052" s="4" t="str">
        <f t="shared" si="197"/>
        <v>television</v>
      </c>
    </row>
    <row r="2053" spans="1:20" ht="42.75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7">
        <f t="shared" si="192"/>
        <v>41633.689085648148</v>
      </c>
      <c r="L2053" s="7">
        <f t="shared" si="193"/>
        <v>41603.689085648148</v>
      </c>
      <c r="M2053" s="4" t="b">
        <v>0</v>
      </c>
      <c r="N2053" s="4">
        <v>182</v>
      </c>
      <c r="O2053" s="4" t="b">
        <v>1</v>
      </c>
      <c r="P2053" s="4" t="s">
        <v>8265</v>
      </c>
      <c r="Q2053" s="9">
        <f t="shared" si="194"/>
        <v>1.303625</v>
      </c>
      <c r="R2053" s="10">
        <f t="shared" si="195"/>
        <v>57.302197802197803</v>
      </c>
      <c r="S2053" s="4" t="str">
        <f t="shared" si="196"/>
        <v>film &amp; video</v>
      </c>
      <c r="T2053" s="4" t="str">
        <f t="shared" si="197"/>
        <v>television</v>
      </c>
    </row>
    <row r="2054" spans="1:20" ht="42.75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7">
        <f t="shared" si="192"/>
        <v>42419.750613425924</v>
      </c>
      <c r="L2054" s="7">
        <f t="shared" si="193"/>
        <v>42374.750613425924</v>
      </c>
      <c r="M2054" s="4" t="b">
        <v>0</v>
      </c>
      <c r="N2054" s="4">
        <v>182</v>
      </c>
      <c r="O2054" s="4" t="b">
        <v>1</v>
      </c>
      <c r="P2054" s="4" t="s">
        <v>8265</v>
      </c>
      <c r="Q2054" s="9">
        <f t="shared" si="194"/>
        <v>3.5304799999999998</v>
      </c>
      <c r="R2054" s="10">
        <f t="shared" si="195"/>
        <v>969.91208791208794</v>
      </c>
      <c r="S2054" s="4" t="str">
        <f t="shared" si="196"/>
        <v>film &amp; video</v>
      </c>
      <c r="T2054" s="4" t="str">
        <f t="shared" si="197"/>
        <v>television</v>
      </c>
    </row>
    <row r="2055" spans="1:20" ht="42.75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7">
        <f t="shared" si="192"/>
        <v>42333.325821759259</v>
      </c>
      <c r="L2055" s="7">
        <f t="shared" si="193"/>
        <v>42303.284155092588</v>
      </c>
      <c r="M2055" s="4" t="b">
        <v>0</v>
      </c>
      <c r="N2055" s="4">
        <v>182</v>
      </c>
      <c r="O2055" s="4" t="b">
        <v>1</v>
      </c>
      <c r="P2055" s="4" t="s">
        <v>8265</v>
      </c>
      <c r="Q2055" s="9">
        <f t="shared" si="194"/>
        <v>1.0102</v>
      </c>
      <c r="R2055" s="10">
        <f t="shared" si="195"/>
        <v>27.752747252747252</v>
      </c>
      <c r="S2055" s="4" t="str">
        <f t="shared" si="196"/>
        <v>film &amp; video</v>
      </c>
      <c r="T2055" s="4" t="str">
        <f t="shared" si="197"/>
        <v>television</v>
      </c>
    </row>
    <row r="2056" spans="1:20" ht="42.75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7">
        <f t="shared" si="192"/>
        <v>41761.187615740739</v>
      </c>
      <c r="L2056" s="7">
        <f t="shared" si="193"/>
        <v>41731.187615740739</v>
      </c>
      <c r="M2056" s="4" t="b">
        <v>0</v>
      </c>
      <c r="N2056" s="4">
        <v>182</v>
      </c>
      <c r="O2056" s="4" t="b">
        <v>1</v>
      </c>
      <c r="P2056" s="4" t="s">
        <v>8265</v>
      </c>
      <c r="Q2056" s="9">
        <f t="shared" si="194"/>
        <v>1.1359142857142857</v>
      </c>
      <c r="R2056" s="10">
        <f t="shared" si="195"/>
        <v>218.44505494505495</v>
      </c>
      <c r="S2056" s="4" t="str">
        <f t="shared" si="196"/>
        <v>film &amp; video</v>
      </c>
      <c r="T2056" s="4" t="str">
        <f t="shared" si="197"/>
        <v>television</v>
      </c>
    </row>
    <row r="2057" spans="1:20" ht="42.75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7">
        <f t="shared" si="192"/>
        <v>41975.833333333336</v>
      </c>
      <c r="L2057" s="7">
        <f t="shared" si="193"/>
        <v>41946.340775462959</v>
      </c>
      <c r="M2057" s="4" t="b">
        <v>0</v>
      </c>
      <c r="N2057" s="4">
        <v>182</v>
      </c>
      <c r="O2057" s="4" t="b">
        <v>1</v>
      </c>
      <c r="P2057" s="4" t="s">
        <v>8265</v>
      </c>
      <c r="Q2057" s="9">
        <f t="shared" si="194"/>
        <v>1.6741666666666666</v>
      </c>
      <c r="R2057" s="10">
        <f t="shared" si="195"/>
        <v>55.192307692307693</v>
      </c>
      <c r="S2057" s="4" t="str">
        <f t="shared" si="196"/>
        <v>film &amp; video</v>
      </c>
      <c r="T2057" s="4" t="str">
        <f t="shared" si="197"/>
        <v>television</v>
      </c>
    </row>
    <row r="2058" spans="1:20" ht="42.75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7">
        <f t="shared" si="192"/>
        <v>41381.427569444444</v>
      </c>
      <c r="L2058" s="7">
        <f t="shared" si="193"/>
        <v>41351.427569444444</v>
      </c>
      <c r="M2058" s="4" t="b">
        <v>0</v>
      </c>
      <c r="N2058" s="4">
        <v>182</v>
      </c>
      <c r="O2058" s="4" t="b">
        <v>1</v>
      </c>
      <c r="P2058" s="4" t="s">
        <v>8265</v>
      </c>
      <c r="Q2058" s="9">
        <f t="shared" si="194"/>
        <v>1.5345200000000001</v>
      </c>
      <c r="R2058" s="10">
        <f t="shared" si="195"/>
        <v>421.57142857142856</v>
      </c>
      <c r="S2058" s="4" t="str">
        <f t="shared" si="196"/>
        <v>film &amp; video</v>
      </c>
      <c r="T2058" s="4" t="str">
        <f t="shared" si="197"/>
        <v>television</v>
      </c>
    </row>
    <row r="2059" spans="1:20" ht="42.75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7">
        <f t="shared" si="192"/>
        <v>42426.161249999997</v>
      </c>
      <c r="L2059" s="7">
        <f t="shared" si="193"/>
        <v>42396.161249999997</v>
      </c>
      <c r="M2059" s="4" t="b">
        <v>0</v>
      </c>
      <c r="N2059" s="4">
        <v>182</v>
      </c>
      <c r="O2059" s="4" t="b">
        <v>1</v>
      </c>
      <c r="P2059" s="4" t="s">
        <v>8265</v>
      </c>
      <c r="Q2059" s="9">
        <f t="shared" si="194"/>
        <v>2.022322</v>
      </c>
      <c r="R2059" s="10">
        <f t="shared" si="195"/>
        <v>166.67489010989013</v>
      </c>
      <c r="S2059" s="4" t="str">
        <f t="shared" si="196"/>
        <v>film &amp; video</v>
      </c>
      <c r="T2059" s="4" t="str">
        <f t="shared" si="197"/>
        <v>television</v>
      </c>
    </row>
    <row r="2060" spans="1:20" ht="28.5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7">
        <f t="shared" si="192"/>
        <v>42065.499999999993</v>
      </c>
      <c r="L2060" s="7">
        <f t="shared" si="193"/>
        <v>42026.03738425926</v>
      </c>
      <c r="M2060" s="4" t="b">
        <v>0</v>
      </c>
      <c r="N2060" s="4">
        <v>182</v>
      </c>
      <c r="O2060" s="4" t="b">
        <v>1</v>
      </c>
      <c r="P2060" s="4" t="s">
        <v>8265</v>
      </c>
      <c r="Q2060" s="9">
        <f t="shared" si="194"/>
        <v>1.6828125</v>
      </c>
      <c r="R2060" s="10">
        <f t="shared" si="195"/>
        <v>23.670329670329672</v>
      </c>
      <c r="S2060" s="4" t="str">
        <f t="shared" si="196"/>
        <v>film &amp; video</v>
      </c>
      <c r="T2060" s="4" t="str">
        <f t="shared" si="197"/>
        <v>television</v>
      </c>
    </row>
    <row r="2061" spans="1:20" ht="42.75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7">
        <f t="shared" si="192"/>
        <v>42400.582638888889</v>
      </c>
      <c r="L2061" s="7">
        <f t="shared" si="193"/>
        <v>42361.269143518519</v>
      </c>
      <c r="M2061" s="4" t="b">
        <v>0</v>
      </c>
      <c r="N2061" s="4">
        <v>182</v>
      </c>
      <c r="O2061" s="4" t="b">
        <v>1</v>
      </c>
      <c r="P2061" s="4" t="s">
        <v>8265</v>
      </c>
      <c r="Q2061" s="9">
        <f t="shared" si="194"/>
        <v>1.4345666666666668</v>
      </c>
      <c r="R2061" s="10">
        <f t="shared" si="195"/>
        <v>236.46703296703296</v>
      </c>
      <c r="S2061" s="4" t="str">
        <f t="shared" si="196"/>
        <v>film &amp; video</v>
      </c>
      <c r="T2061" s="4" t="str">
        <f t="shared" si="197"/>
        <v>television</v>
      </c>
    </row>
    <row r="2062" spans="1:20" ht="42.75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7">
        <f t="shared" si="192"/>
        <v>41843.309606481482</v>
      </c>
      <c r="L2062" s="7">
        <f t="shared" si="193"/>
        <v>41783.309606481482</v>
      </c>
      <c r="M2062" s="4" t="b">
        <v>0</v>
      </c>
      <c r="N2062" s="4">
        <v>182</v>
      </c>
      <c r="O2062" s="4" t="b">
        <v>1</v>
      </c>
      <c r="P2062" s="4" t="s">
        <v>8265</v>
      </c>
      <c r="Q2062" s="9">
        <f t="shared" si="194"/>
        <v>1.964</v>
      </c>
      <c r="R2062" s="10">
        <f t="shared" si="195"/>
        <v>269.7802197802198</v>
      </c>
      <c r="S2062" s="4" t="str">
        <f t="shared" si="196"/>
        <v>film &amp; video</v>
      </c>
      <c r="T2062" s="4" t="str">
        <f t="shared" si="197"/>
        <v>television</v>
      </c>
    </row>
    <row r="2063" spans="1:20" ht="42.75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7">
        <f t="shared" si="192"/>
        <v>42735.431180555555</v>
      </c>
      <c r="L2063" s="7">
        <f t="shared" si="193"/>
        <v>42705.431180555555</v>
      </c>
      <c r="M2063" s="4" t="b">
        <v>0</v>
      </c>
      <c r="N2063" s="4">
        <v>182</v>
      </c>
      <c r="O2063" s="4" t="b">
        <v>1</v>
      </c>
      <c r="P2063" s="4" t="s">
        <v>8265</v>
      </c>
      <c r="Q2063" s="9">
        <f t="shared" si="194"/>
        <v>1.0791999999999999</v>
      </c>
      <c r="R2063" s="10">
        <f t="shared" si="195"/>
        <v>29.64835164835165</v>
      </c>
      <c r="S2063" s="4" t="str">
        <f t="shared" si="196"/>
        <v>film &amp; video</v>
      </c>
      <c r="T2063" s="4" t="str">
        <f t="shared" si="197"/>
        <v>television</v>
      </c>
    </row>
    <row r="2064" spans="1:20" ht="42.75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7">
        <f t="shared" si="192"/>
        <v>42453.0080787037</v>
      </c>
      <c r="L2064" s="7">
        <f t="shared" si="193"/>
        <v>42423.049745370365</v>
      </c>
      <c r="M2064" s="4" t="b">
        <v>0</v>
      </c>
      <c r="N2064" s="4">
        <v>182</v>
      </c>
      <c r="O2064" s="4" t="b">
        <v>1</v>
      </c>
      <c r="P2064" s="4" t="s">
        <v>8265</v>
      </c>
      <c r="Q2064" s="9">
        <f t="shared" si="194"/>
        <v>1.14977</v>
      </c>
      <c r="R2064" s="10">
        <f t="shared" si="195"/>
        <v>631.74175824175825</v>
      </c>
      <c r="S2064" s="4" t="str">
        <f t="shared" si="196"/>
        <v>film &amp; video</v>
      </c>
      <c r="T2064" s="4" t="str">
        <f t="shared" si="197"/>
        <v>television</v>
      </c>
    </row>
    <row r="2065" spans="1:20" ht="28.5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7">
        <f t="shared" si="192"/>
        <v>42505.399317129624</v>
      </c>
      <c r="L2065" s="7">
        <f t="shared" si="193"/>
        <v>42472.399317129624</v>
      </c>
      <c r="M2065" s="4" t="b">
        <v>0</v>
      </c>
      <c r="N2065" s="4">
        <v>182</v>
      </c>
      <c r="O2065" s="4" t="b">
        <v>1</v>
      </c>
      <c r="P2065" s="4" t="s">
        <v>8265</v>
      </c>
      <c r="Q2065" s="9">
        <f t="shared" si="194"/>
        <v>1.4804999999999999</v>
      </c>
      <c r="R2065" s="10">
        <f t="shared" si="195"/>
        <v>32.53846153846154</v>
      </c>
      <c r="S2065" s="4" t="str">
        <f t="shared" si="196"/>
        <v>film &amp; video</v>
      </c>
      <c r="T2065" s="4" t="str">
        <f t="shared" si="197"/>
        <v>television</v>
      </c>
    </row>
    <row r="2066" spans="1:20" ht="42.75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7">
        <f t="shared" si="192"/>
        <v>41425.166666666664</v>
      </c>
      <c r="L2066" s="7">
        <f t="shared" si="193"/>
        <v>41389.0315162037</v>
      </c>
      <c r="M2066" s="4" t="b">
        <v>0</v>
      </c>
      <c r="N2066" s="4">
        <v>182</v>
      </c>
      <c r="O2066" s="4" t="b">
        <v>1</v>
      </c>
      <c r="P2066" s="4" t="s">
        <v>8265</v>
      </c>
      <c r="Q2066" s="9">
        <f t="shared" si="194"/>
        <v>1.9116676082790633</v>
      </c>
      <c r="R2066" s="10">
        <f t="shared" si="195"/>
        <v>2751.561923076923</v>
      </c>
      <c r="S2066" s="4" t="str">
        <f t="shared" si="196"/>
        <v>film &amp; video</v>
      </c>
      <c r="T2066" s="4" t="str">
        <f t="shared" si="197"/>
        <v>television</v>
      </c>
    </row>
    <row r="2067" spans="1:20" ht="42.75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7">
        <f t="shared" si="192"/>
        <v>41633.000335648147</v>
      </c>
      <c r="L2067" s="7">
        <f t="shared" si="193"/>
        <v>41603.000335648147</v>
      </c>
      <c r="M2067" s="4" t="b">
        <v>0</v>
      </c>
      <c r="N2067" s="4">
        <v>182</v>
      </c>
      <c r="O2067" s="4" t="b">
        <v>1</v>
      </c>
      <c r="P2067" s="4" t="s">
        <v>8265</v>
      </c>
      <c r="Q2067" s="9">
        <f t="shared" si="194"/>
        <v>1.99215125</v>
      </c>
      <c r="R2067" s="10">
        <f t="shared" si="195"/>
        <v>437.83543956043957</v>
      </c>
      <c r="S2067" s="4" t="str">
        <f t="shared" si="196"/>
        <v>film &amp; video</v>
      </c>
      <c r="T2067" s="4" t="str">
        <f t="shared" si="197"/>
        <v>television</v>
      </c>
    </row>
    <row r="2068" spans="1:20" ht="42.75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7">
        <f t="shared" si="192"/>
        <v>41874.438460648147</v>
      </c>
      <c r="L2068" s="7">
        <f t="shared" si="193"/>
        <v>41844.438460648147</v>
      </c>
      <c r="M2068" s="4" t="b">
        <v>0</v>
      </c>
      <c r="N2068" s="4">
        <v>182</v>
      </c>
      <c r="O2068" s="4" t="b">
        <v>1</v>
      </c>
      <c r="P2068" s="4" t="s">
        <v>8265</v>
      </c>
      <c r="Q2068" s="9">
        <f t="shared" si="194"/>
        <v>2.1859999999999999</v>
      </c>
      <c r="R2068" s="10">
        <f t="shared" si="195"/>
        <v>24.021978021978022</v>
      </c>
      <c r="S2068" s="4" t="str">
        <f t="shared" si="196"/>
        <v>film &amp; video</v>
      </c>
      <c r="T2068" s="4" t="str">
        <f t="shared" si="197"/>
        <v>television</v>
      </c>
    </row>
    <row r="2069" spans="1:20" ht="42.75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7">
        <f t="shared" si="192"/>
        <v>42148.520555555551</v>
      </c>
      <c r="L2069" s="7">
        <f t="shared" si="193"/>
        <v>42115.520555555551</v>
      </c>
      <c r="M2069" s="4" t="b">
        <v>0</v>
      </c>
      <c r="N2069" s="4">
        <v>182</v>
      </c>
      <c r="O2069" s="4" t="b">
        <v>1</v>
      </c>
      <c r="P2069" s="4" t="s">
        <v>8265</v>
      </c>
      <c r="Q2069" s="9">
        <f t="shared" si="194"/>
        <v>1.2686868686868686</v>
      </c>
      <c r="R2069" s="10">
        <f t="shared" si="195"/>
        <v>3.4505494505494507</v>
      </c>
      <c r="S2069" s="4" t="str">
        <f t="shared" si="196"/>
        <v>film &amp; video</v>
      </c>
      <c r="T2069" s="4" t="str">
        <f t="shared" si="197"/>
        <v>television</v>
      </c>
    </row>
    <row r="2070" spans="1:20" ht="42.75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7">
        <f t="shared" si="192"/>
        <v>42663.508275462962</v>
      </c>
      <c r="L2070" s="7">
        <f t="shared" si="193"/>
        <v>42633.508275462962</v>
      </c>
      <c r="M2070" s="4" t="b">
        <v>0</v>
      </c>
      <c r="N2070" s="4">
        <v>182</v>
      </c>
      <c r="O2070" s="4" t="b">
        <v>1</v>
      </c>
      <c r="P2070" s="4" t="s">
        <v>8265</v>
      </c>
      <c r="Q2070" s="9">
        <f t="shared" si="194"/>
        <v>1.0522388</v>
      </c>
      <c r="R2070" s="10">
        <f t="shared" si="195"/>
        <v>144.53829670329671</v>
      </c>
      <c r="S2070" s="4" t="str">
        <f t="shared" si="196"/>
        <v>film &amp; video</v>
      </c>
      <c r="T2070" s="4" t="str">
        <f t="shared" si="197"/>
        <v>television</v>
      </c>
    </row>
    <row r="2071" spans="1:20" ht="42.75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7">
        <f t="shared" si="192"/>
        <v>42371.638784722221</v>
      </c>
      <c r="L2071" s="7">
        <f t="shared" si="193"/>
        <v>42340.638784722221</v>
      </c>
      <c r="M2071" s="4" t="b">
        <v>0</v>
      </c>
      <c r="N2071" s="4">
        <v>182</v>
      </c>
      <c r="O2071" s="4" t="b">
        <v>1</v>
      </c>
      <c r="P2071" s="4" t="s">
        <v>8265</v>
      </c>
      <c r="Q2071" s="9">
        <f t="shared" si="194"/>
        <v>1.2840666000000001</v>
      </c>
      <c r="R2071" s="10">
        <f t="shared" si="195"/>
        <v>352.76554945054949</v>
      </c>
      <c r="S2071" s="4" t="str">
        <f t="shared" si="196"/>
        <v>film &amp; video</v>
      </c>
      <c r="T2071" s="4" t="str">
        <f t="shared" si="197"/>
        <v>television</v>
      </c>
    </row>
    <row r="2072" spans="1:20" ht="42.75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7">
        <f t="shared" si="192"/>
        <v>42549.323182870365</v>
      </c>
      <c r="L2072" s="7">
        <f t="shared" si="193"/>
        <v>42519.323182870365</v>
      </c>
      <c r="M2072" s="4" t="b">
        <v>0</v>
      </c>
      <c r="N2072" s="4">
        <v>182</v>
      </c>
      <c r="O2072" s="4" t="b">
        <v>1</v>
      </c>
      <c r="P2072" s="4" t="s">
        <v>8265</v>
      </c>
      <c r="Q2072" s="9">
        <f t="shared" si="194"/>
        <v>3.1732719999999999</v>
      </c>
      <c r="R2072" s="10">
        <f t="shared" si="195"/>
        <v>2179.4450549450548</v>
      </c>
      <c r="S2072" s="4" t="str">
        <f t="shared" si="196"/>
        <v>film &amp; video</v>
      </c>
      <c r="T2072" s="4" t="str">
        <f t="shared" si="197"/>
        <v>television</v>
      </c>
    </row>
    <row r="2073" spans="1:20" ht="42.75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7">
        <f t="shared" si="192"/>
        <v>42644.945416666662</v>
      </c>
      <c r="L2073" s="7">
        <f t="shared" si="193"/>
        <v>42599.945416666662</v>
      </c>
      <c r="M2073" s="4" t="b">
        <v>0</v>
      </c>
      <c r="N2073" s="4">
        <v>182</v>
      </c>
      <c r="O2073" s="4" t="b">
        <v>1</v>
      </c>
      <c r="P2073" s="4" t="s">
        <v>8265</v>
      </c>
      <c r="Q2073" s="9">
        <f t="shared" si="194"/>
        <v>2.8073000000000001</v>
      </c>
      <c r="R2073" s="10">
        <f t="shared" si="195"/>
        <v>308.49450549450552</v>
      </c>
      <c r="S2073" s="4" t="str">
        <f t="shared" si="196"/>
        <v>film &amp; video</v>
      </c>
      <c r="T2073" s="4" t="str">
        <f t="shared" si="197"/>
        <v>television</v>
      </c>
    </row>
    <row r="2074" spans="1:20" ht="42.75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7">
        <f t="shared" si="192"/>
        <v>42497.248055555552</v>
      </c>
      <c r="L2074" s="7">
        <f t="shared" si="193"/>
        <v>42467.248055555552</v>
      </c>
      <c r="M2074" s="4" t="b">
        <v>0</v>
      </c>
      <c r="N2074" s="4">
        <v>182</v>
      </c>
      <c r="O2074" s="4" t="b">
        <v>1</v>
      </c>
      <c r="P2074" s="4" t="s">
        <v>8265</v>
      </c>
      <c r="Q2074" s="9">
        <f t="shared" si="194"/>
        <v>1.1073146853146854</v>
      </c>
      <c r="R2074" s="10">
        <f t="shared" si="195"/>
        <v>435.0164835164835</v>
      </c>
      <c r="S2074" s="4" t="str">
        <f t="shared" si="196"/>
        <v>film &amp; video</v>
      </c>
      <c r="T2074" s="4" t="str">
        <f t="shared" si="197"/>
        <v>television</v>
      </c>
    </row>
    <row r="2075" spans="1:20" ht="42.75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7">
        <f t="shared" si="192"/>
        <v>42132.334699074076</v>
      </c>
      <c r="L2075" s="7">
        <f t="shared" si="193"/>
        <v>42087.334699074076</v>
      </c>
      <c r="M2075" s="4" t="b">
        <v>0</v>
      </c>
      <c r="N2075" s="4">
        <v>182</v>
      </c>
      <c r="O2075" s="4" t="b">
        <v>1</v>
      </c>
      <c r="P2075" s="4" t="s">
        <v>8265</v>
      </c>
      <c r="Q2075" s="9">
        <f t="shared" si="194"/>
        <v>1.5260429999999998</v>
      </c>
      <c r="R2075" s="10">
        <f t="shared" si="195"/>
        <v>838.48516483516482</v>
      </c>
      <c r="S2075" s="4" t="str">
        <f t="shared" si="196"/>
        <v>film &amp; video</v>
      </c>
      <c r="T2075" s="4" t="str">
        <f t="shared" si="197"/>
        <v>television</v>
      </c>
    </row>
    <row r="2076" spans="1:20" ht="28.5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7">
        <f t="shared" si="192"/>
        <v>42496.492847222216</v>
      </c>
      <c r="L2076" s="7">
        <f t="shared" si="193"/>
        <v>42466.492847222216</v>
      </c>
      <c r="M2076" s="4" t="b">
        <v>0</v>
      </c>
      <c r="N2076" s="4">
        <v>182</v>
      </c>
      <c r="O2076" s="4" t="b">
        <v>1</v>
      </c>
      <c r="P2076" s="4" t="s">
        <v>8265</v>
      </c>
      <c r="Q2076" s="9">
        <f t="shared" si="194"/>
        <v>1.0249999999999999</v>
      </c>
      <c r="R2076" s="10">
        <f t="shared" si="195"/>
        <v>3.3791208791208791</v>
      </c>
      <c r="S2076" s="4" t="str">
        <f t="shared" si="196"/>
        <v>film &amp; video</v>
      </c>
      <c r="T2076" s="4" t="str">
        <f t="shared" si="197"/>
        <v>television</v>
      </c>
    </row>
    <row r="2077" spans="1:20" ht="42.75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7">
        <f t="shared" si="192"/>
        <v>41480.348240740735</v>
      </c>
      <c r="L2077" s="7">
        <f t="shared" si="193"/>
        <v>41450.348240740735</v>
      </c>
      <c r="M2077" s="4" t="b">
        <v>0</v>
      </c>
      <c r="N2077" s="4">
        <v>182</v>
      </c>
      <c r="O2077" s="4" t="b">
        <v>1</v>
      </c>
      <c r="P2077" s="4" t="s">
        <v>8265</v>
      </c>
      <c r="Q2077" s="9">
        <f t="shared" si="194"/>
        <v>16.783738373837384</v>
      </c>
      <c r="R2077" s="10">
        <f t="shared" si="195"/>
        <v>922.09120879120883</v>
      </c>
      <c r="S2077" s="4" t="str">
        <f t="shared" si="196"/>
        <v>film &amp; video</v>
      </c>
      <c r="T2077" s="4" t="str">
        <f t="shared" si="197"/>
        <v>television</v>
      </c>
    </row>
    <row r="2078" spans="1:20" ht="28.5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7">
        <f t="shared" si="192"/>
        <v>41843.547326388885</v>
      </c>
      <c r="L2078" s="7">
        <f t="shared" si="193"/>
        <v>41803.547326388885</v>
      </c>
      <c r="M2078" s="4" t="b">
        <v>0</v>
      </c>
      <c r="N2078" s="4">
        <v>182</v>
      </c>
      <c r="O2078" s="4" t="b">
        <v>1</v>
      </c>
      <c r="P2078" s="4" t="s">
        <v>8265</v>
      </c>
      <c r="Q2078" s="9">
        <f t="shared" si="194"/>
        <v>5.4334915642458101</v>
      </c>
      <c r="R2078" s="10">
        <f t="shared" si="195"/>
        <v>5343.9285164835164</v>
      </c>
      <c r="S2078" s="4" t="str">
        <f t="shared" si="196"/>
        <v>film &amp; video</v>
      </c>
      <c r="T2078" s="4" t="str">
        <f t="shared" si="197"/>
        <v>television</v>
      </c>
    </row>
    <row r="2079" spans="1:20" ht="42.75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7">
        <f t="shared" si="192"/>
        <v>42160.541666666664</v>
      </c>
      <c r="L2079" s="7">
        <f t="shared" si="193"/>
        <v>42102.70921296296</v>
      </c>
      <c r="M2079" s="4" t="b">
        <v>0</v>
      </c>
      <c r="N2079" s="4">
        <v>182</v>
      </c>
      <c r="O2079" s="4" t="b">
        <v>1</v>
      </c>
      <c r="P2079" s="4" t="s">
        <v>8265</v>
      </c>
      <c r="Q2079" s="9">
        <f t="shared" si="194"/>
        <v>1.1550800000000001</v>
      </c>
      <c r="R2079" s="10">
        <f t="shared" si="195"/>
        <v>317.32967032967031</v>
      </c>
      <c r="S2079" s="4" t="str">
        <f t="shared" si="196"/>
        <v>film &amp; video</v>
      </c>
      <c r="T2079" s="4" t="str">
        <f t="shared" si="197"/>
        <v>television</v>
      </c>
    </row>
    <row r="2080" spans="1:20" ht="42.75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7">
        <f t="shared" si="192"/>
        <v>42722.438159722216</v>
      </c>
      <c r="L2080" s="7">
        <f t="shared" si="193"/>
        <v>42692.438159722216</v>
      </c>
      <c r="M2080" s="4" t="b">
        <v>0</v>
      </c>
      <c r="N2080" s="4">
        <v>182</v>
      </c>
      <c r="O2080" s="4" t="b">
        <v>1</v>
      </c>
      <c r="P2080" s="4" t="s">
        <v>8265</v>
      </c>
      <c r="Q2080" s="9">
        <f t="shared" si="194"/>
        <v>1.3120499999999999</v>
      </c>
      <c r="R2080" s="10">
        <f t="shared" si="195"/>
        <v>144.18131868131869</v>
      </c>
      <c r="S2080" s="4" t="str">
        <f t="shared" si="196"/>
        <v>film &amp; video</v>
      </c>
      <c r="T2080" s="4" t="str">
        <f t="shared" si="197"/>
        <v>television</v>
      </c>
    </row>
    <row r="2081" spans="1:20" ht="42.75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7">
        <f t="shared" si="192"/>
        <v>42180.458333333336</v>
      </c>
      <c r="L2081" s="7">
        <f t="shared" si="193"/>
        <v>42150.377233796295</v>
      </c>
      <c r="M2081" s="4" t="b">
        <v>0</v>
      </c>
      <c r="N2081" s="4">
        <v>182</v>
      </c>
      <c r="O2081" s="4" t="b">
        <v>1</v>
      </c>
      <c r="P2081" s="4" t="s">
        <v>8265</v>
      </c>
      <c r="Q2081" s="9">
        <f t="shared" si="194"/>
        <v>2.8816999999999999</v>
      </c>
      <c r="R2081" s="10">
        <f t="shared" si="195"/>
        <v>158.33516483516485</v>
      </c>
      <c r="S2081" s="4" t="str">
        <f t="shared" si="196"/>
        <v>film &amp; video</v>
      </c>
      <c r="T2081" s="4" t="str">
        <f t="shared" si="197"/>
        <v>television</v>
      </c>
    </row>
    <row r="2082" spans="1:20" ht="42.75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7">
        <f t="shared" si="192"/>
        <v>42319.665509259255</v>
      </c>
      <c r="L2082" s="7">
        <f t="shared" si="193"/>
        <v>42289.623842592591</v>
      </c>
      <c r="M2082" s="4" t="b">
        <v>0</v>
      </c>
      <c r="N2082" s="4">
        <v>182</v>
      </c>
      <c r="O2082" s="4" t="b">
        <v>1</v>
      </c>
      <c r="P2082" s="4" t="s">
        <v>8265</v>
      </c>
      <c r="Q2082" s="9">
        <f t="shared" si="194"/>
        <v>5.0780000000000003</v>
      </c>
      <c r="R2082" s="10">
        <f t="shared" si="195"/>
        <v>27.901098901098901</v>
      </c>
      <c r="S2082" s="4" t="str">
        <f t="shared" si="196"/>
        <v>film &amp; video</v>
      </c>
      <c r="T2082" s="4" t="str">
        <f t="shared" si="197"/>
        <v>television</v>
      </c>
    </row>
    <row r="2083" spans="1:20" ht="42.75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7">
        <f t="shared" si="192"/>
        <v>41044.874305555553</v>
      </c>
      <c r="L2083" s="7">
        <f t="shared" si="193"/>
        <v>41003.823553240734</v>
      </c>
      <c r="M2083" s="4" t="b">
        <v>0</v>
      </c>
      <c r="N2083" s="4">
        <v>182</v>
      </c>
      <c r="O2083" s="4" t="b">
        <v>1</v>
      </c>
      <c r="P2083" s="4" t="s">
        <v>8265</v>
      </c>
      <c r="Q2083" s="9">
        <f t="shared" si="194"/>
        <v>1.1457142857142857</v>
      </c>
      <c r="R2083" s="10">
        <f t="shared" si="195"/>
        <v>22.032967032967033</v>
      </c>
      <c r="S2083" s="4" t="str">
        <f t="shared" si="196"/>
        <v>film &amp; video</v>
      </c>
      <c r="T2083" s="4" t="str">
        <f t="shared" si="197"/>
        <v>television</v>
      </c>
    </row>
    <row r="2084" spans="1:20" ht="42.75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7">
        <f t="shared" si="192"/>
        <v>40870.828657407408</v>
      </c>
      <c r="L2084" s="7">
        <f t="shared" si="193"/>
        <v>40810.786990740737</v>
      </c>
      <c r="M2084" s="4" t="b">
        <v>0</v>
      </c>
      <c r="N2084" s="4">
        <v>182</v>
      </c>
      <c r="O2084" s="4" t="b">
        <v>1</v>
      </c>
      <c r="P2084" s="4" t="s">
        <v>8265</v>
      </c>
      <c r="Q2084" s="9">
        <f t="shared" si="194"/>
        <v>1.1073333333333333</v>
      </c>
      <c r="R2084" s="10">
        <f t="shared" si="195"/>
        <v>9.1263736263736259</v>
      </c>
      <c r="S2084" s="4" t="str">
        <f t="shared" si="196"/>
        <v>film &amp; video</v>
      </c>
      <c r="T2084" s="4" t="str">
        <f t="shared" si="197"/>
        <v>television</v>
      </c>
    </row>
    <row r="2085" spans="1:20" ht="42.75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7">
        <f t="shared" si="192"/>
        <v>41064.388831018514</v>
      </c>
      <c r="L2085" s="7">
        <f t="shared" si="193"/>
        <v>41034.388831018514</v>
      </c>
      <c r="M2085" s="4" t="b">
        <v>0</v>
      </c>
      <c r="N2085" s="4">
        <v>182</v>
      </c>
      <c r="O2085" s="4" t="b">
        <v>1</v>
      </c>
      <c r="P2085" s="4" t="s">
        <v>8265</v>
      </c>
      <c r="Q2085" s="9">
        <f t="shared" si="194"/>
        <v>1.1333333333333333</v>
      </c>
      <c r="R2085" s="10">
        <f t="shared" si="195"/>
        <v>4.6703296703296706</v>
      </c>
      <c r="S2085" s="4" t="str">
        <f t="shared" si="196"/>
        <v>film &amp; video</v>
      </c>
      <c r="T2085" s="4" t="str">
        <f t="shared" si="197"/>
        <v>television</v>
      </c>
    </row>
    <row r="2086" spans="1:20" ht="42.75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7">
        <f t="shared" si="192"/>
        <v>41762.957638888889</v>
      </c>
      <c r="L2086" s="7">
        <f t="shared" si="193"/>
        <v>41731.499791666662</v>
      </c>
      <c r="M2086" s="4" t="b">
        <v>0</v>
      </c>
      <c r="N2086" s="4">
        <v>182</v>
      </c>
      <c r="O2086" s="4" t="b">
        <v>1</v>
      </c>
      <c r="P2086" s="4" t="s">
        <v>8265</v>
      </c>
      <c r="Q2086" s="9">
        <f t="shared" si="194"/>
        <v>1.0833333333333333</v>
      </c>
      <c r="R2086" s="10">
        <f t="shared" si="195"/>
        <v>17.857142857142858</v>
      </c>
      <c r="S2086" s="4" t="str">
        <f t="shared" si="196"/>
        <v>film &amp; video</v>
      </c>
      <c r="T2086" s="4" t="str">
        <f t="shared" si="197"/>
        <v>television</v>
      </c>
    </row>
    <row r="2087" spans="1:20" ht="42.75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7">
        <f t="shared" si="192"/>
        <v>41105.502164351848</v>
      </c>
      <c r="L2087" s="7">
        <f t="shared" si="193"/>
        <v>41075.502164351848</v>
      </c>
      <c r="M2087" s="4" t="b">
        <v>0</v>
      </c>
      <c r="N2087" s="4">
        <v>182</v>
      </c>
      <c r="O2087" s="4" t="b">
        <v>1</v>
      </c>
      <c r="P2087" s="4" t="s">
        <v>8265</v>
      </c>
      <c r="Q2087" s="9">
        <f t="shared" si="194"/>
        <v>1.2353333333333334</v>
      </c>
      <c r="R2087" s="10">
        <f t="shared" si="195"/>
        <v>40.725274725274723</v>
      </c>
      <c r="S2087" s="4" t="str">
        <f t="shared" si="196"/>
        <v>film &amp; video</v>
      </c>
      <c r="T2087" s="4" t="str">
        <f t="shared" si="197"/>
        <v>television</v>
      </c>
    </row>
    <row r="2088" spans="1:20" ht="42.75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7">
        <f t="shared" si="192"/>
        <v>40890.874305555553</v>
      </c>
      <c r="L2088" s="7">
        <f t="shared" si="193"/>
        <v>40860.337175925924</v>
      </c>
      <c r="M2088" s="4" t="b">
        <v>0</v>
      </c>
      <c r="N2088" s="4">
        <v>182</v>
      </c>
      <c r="O2088" s="4" t="b">
        <v>1</v>
      </c>
      <c r="P2088" s="4" t="s">
        <v>8265</v>
      </c>
      <c r="Q2088" s="9">
        <f t="shared" si="194"/>
        <v>1.0069999999999999</v>
      </c>
      <c r="R2088" s="10">
        <f t="shared" si="195"/>
        <v>22.131868131868131</v>
      </c>
      <c r="S2088" s="4" t="str">
        <f t="shared" si="196"/>
        <v>film &amp; video</v>
      </c>
      <c r="T2088" s="4" t="str">
        <f t="shared" si="197"/>
        <v>television</v>
      </c>
    </row>
    <row r="2089" spans="1:20" ht="42.75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7">
        <f t="shared" si="192"/>
        <v>40793.871041666665</v>
      </c>
      <c r="L2089" s="7">
        <f t="shared" si="193"/>
        <v>40763.871041666665</v>
      </c>
      <c r="M2089" s="4" t="b">
        <v>0</v>
      </c>
      <c r="N2089" s="4">
        <v>182</v>
      </c>
      <c r="O2089" s="4" t="b">
        <v>1</v>
      </c>
      <c r="P2089" s="4" t="s">
        <v>8265</v>
      </c>
      <c r="Q2089" s="9">
        <f t="shared" si="194"/>
        <v>1.0353333333333334</v>
      </c>
      <c r="R2089" s="10">
        <f t="shared" si="195"/>
        <v>8.5329670329670328</v>
      </c>
      <c r="S2089" s="4" t="str">
        <f t="shared" si="196"/>
        <v>film &amp; video</v>
      </c>
      <c r="T2089" s="4" t="str">
        <f t="shared" si="197"/>
        <v>television</v>
      </c>
    </row>
    <row r="2090" spans="1:20" ht="42.75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7">
        <f t="shared" si="192"/>
        <v>40431.832638888889</v>
      </c>
      <c r="L2090" s="7">
        <f t="shared" si="193"/>
        <v>40395.381388888891</v>
      </c>
      <c r="M2090" s="4" t="b">
        <v>0</v>
      </c>
      <c r="N2090" s="4">
        <v>182</v>
      </c>
      <c r="O2090" s="4" t="b">
        <v>1</v>
      </c>
      <c r="P2090" s="4" t="s">
        <v>8265</v>
      </c>
      <c r="Q2090" s="9">
        <f t="shared" si="194"/>
        <v>1.1551066666666667</v>
      </c>
      <c r="R2090" s="10">
        <f t="shared" si="195"/>
        <v>19.040219780219783</v>
      </c>
      <c r="S2090" s="4" t="str">
        <f t="shared" si="196"/>
        <v>film &amp; video</v>
      </c>
      <c r="T2090" s="4" t="str">
        <f t="shared" si="197"/>
        <v>television</v>
      </c>
    </row>
    <row r="2091" spans="1:20" ht="28.5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7">
        <f t="shared" si="192"/>
        <v>41487.742986111109</v>
      </c>
      <c r="L2091" s="7">
        <f t="shared" si="193"/>
        <v>41452.742986111109</v>
      </c>
      <c r="M2091" s="4" t="b">
        <v>0</v>
      </c>
      <c r="N2091" s="4">
        <v>182</v>
      </c>
      <c r="O2091" s="4" t="b">
        <v>1</v>
      </c>
      <c r="P2091" s="4" t="s">
        <v>8265</v>
      </c>
      <c r="Q2091" s="9">
        <f t="shared" si="194"/>
        <v>1.2040040000000001</v>
      </c>
      <c r="R2091" s="10">
        <f t="shared" si="195"/>
        <v>16.538516483516485</v>
      </c>
      <c r="S2091" s="4" t="str">
        <f t="shared" si="196"/>
        <v>film &amp; video</v>
      </c>
      <c r="T2091" s="4" t="str">
        <f t="shared" si="197"/>
        <v>television</v>
      </c>
    </row>
    <row r="2092" spans="1:20" ht="42.75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7">
        <f t="shared" si="192"/>
        <v>41329.048090277771</v>
      </c>
      <c r="L2092" s="7">
        <f t="shared" si="193"/>
        <v>41299.048090277771</v>
      </c>
      <c r="M2092" s="4" t="b">
        <v>0</v>
      </c>
      <c r="N2092" s="4">
        <v>182</v>
      </c>
      <c r="O2092" s="4" t="b">
        <v>1</v>
      </c>
      <c r="P2092" s="4" t="s">
        <v>8265</v>
      </c>
      <c r="Q2092" s="9">
        <f t="shared" si="194"/>
        <v>1.1504037499999999</v>
      </c>
      <c r="R2092" s="10">
        <f t="shared" si="195"/>
        <v>50.567197802197796</v>
      </c>
      <c r="S2092" s="4" t="str">
        <f t="shared" si="196"/>
        <v>film &amp; video</v>
      </c>
      <c r="T2092" s="4" t="str">
        <f t="shared" si="197"/>
        <v>television</v>
      </c>
    </row>
    <row r="2093" spans="1:20" ht="42.75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7">
        <f t="shared" si="192"/>
        <v>40603.5</v>
      </c>
      <c r="L2093" s="7">
        <f t="shared" si="193"/>
        <v>40554.989328703705</v>
      </c>
      <c r="M2093" s="4" t="b">
        <v>0</v>
      </c>
      <c r="N2093" s="4">
        <v>182</v>
      </c>
      <c r="O2093" s="4" t="b">
        <v>1</v>
      </c>
      <c r="P2093" s="4" t="s">
        <v>8265</v>
      </c>
      <c r="Q2093" s="9">
        <f t="shared" si="194"/>
        <v>1.2046777777777777</v>
      </c>
      <c r="R2093" s="10">
        <f t="shared" si="195"/>
        <v>119.14395604395605</v>
      </c>
      <c r="S2093" s="4" t="str">
        <f t="shared" si="196"/>
        <v>film &amp; video</v>
      </c>
      <c r="T2093" s="4" t="str">
        <f t="shared" si="197"/>
        <v>television</v>
      </c>
    </row>
    <row r="2094" spans="1:20" ht="42.75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7">
        <f t="shared" si="192"/>
        <v>40823.374212962961</v>
      </c>
      <c r="L2094" s="7">
        <f t="shared" si="193"/>
        <v>40763.374212962961</v>
      </c>
      <c r="M2094" s="4" t="b">
        <v>0</v>
      </c>
      <c r="N2094" s="4">
        <v>182</v>
      </c>
      <c r="O2094" s="4" t="b">
        <v>1</v>
      </c>
      <c r="P2094" s="4" t="s">
        <v>8265</v>
      </c>
      <c r="Q2094" s="9">
        <f t="shared" si="194"/>
        <v>1.0128333333333333</v>
      </c>
      <c r="R2094" s="10">
        <f t="shared" si="195"/>
        <v>33.390109890109891</v>
      </c>
      <c r="S2094" s="4" t="str">
        <f t="shared" si="196"/>
        <v>film &amp; video</v>
      </c>
      <c r="T2094" s="4" t="str">
        <f t="shared" si="197"/>
        <v>television</v>
      </c>
    </row>
    <row r="2095" spans="1:20" ht="42.75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7">
        <f t="shared" si="192"/>
        <v>41265.56287037037</v>
      </c>
      <c r="L2095" s="7">
        <f t="shared" si="193"/>
        <v>41205.521203703705</v>
      </c>
      <c r="M2095" s="4" t="b">
        <v>0</v>
      </c>
      <c r="N2095" s="4">
        <v>182</v>
      </c>
      <c r="O2095" s="4" t="b">
        <v>1</v>
      </c>
      <c r="P2095" s="4" t="s">
        <v>8265</v>
      </c>
      <c r="Q2095" s="9">
        <f t="shared" si="194"/>
        <v>1.0246666666666666</v>
      </c>
      <c r="R2095" s="10">
        <f t="shared" si="195"/>
        <v>8.4450549450549453</v>
      </c>
      <c r="S2095" s="4" t="str">
        <f t="shared" si="196"/>
        <v>film &amp; video</v>
      </c>
      <c r="T2095" s="4" t="str">
        <f t="shared" si="197"/>
        <v>television</v>
      </c>
    </row>
    <row r="2096" spans="1:20" ht="42.75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7">
        <f t="shared" si="192"/>
        <v>40972.791666666664</v>
      </c>
      <c r="L2096" s="7">
        <f t="shared" si="193"/>
        <v>40938.686689814815</v>
      </c>
      <c r="M2096" s="4" t="b">
        <v>0</v>
      </c>
      <c r="N2096" s="4">
        <v>182</v>
      </c>
      <c r="O2096" s="4" t="b">
        <v>1</v>
      </c>
      <c r="P2096" s="4" t="s">
        <v>8265</v>
      </c>
      <c r="Q2096" s="9">
        <f t="shared" si="194"/>
        <v>1.2054285714285715</v>
      </c>
      <c r="R2096" s="10">
        <f t="shared" si="195"/>
        <v>23.181318681318682</v>
      </c>
      <c r="S2096" s="4" t="str">
        <f t="shared" si="196"/>
        <v>film &amp; video</v>
      </c>
      <c r="T2096" s="4" t="str">
        <f t="shared" si="197"/>
        <v>television</v>
      </c>
    </row>
    <row r="2097" spans="1:20" ht="42.75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7">
        <f t="shared" si="192"/>
        <v>40818.400150462963</v>
      </c>
      <c r="L2097" s="7">
        <f t="shared" si="193"/>
        <v>40758.400150462963</v>
      </c>
      <c r="M2097" s="4" t="b">
        <v>0</v>
      </c>
      <c r="N2097" s="4">
        <v>182</v>
      </c>
      <c r="O2097" s="4" t="b">
        <v>1</v>
      </c>
      <c r="P2097" s="4" t="s">
        <v>8265</v>
      </c>
      <c r="Q2097" s="9">
        <f t="shared" si="194"/>
        <v>1</v>
      </c>
      <c r="R2097" s="10">
        <f t="shared" si="195"/>
        <v>13.736263736263735</v>
      </c>
      <c r="S2097" s="4" t="str">
        <f t="shared" si="196"/>
        <v>film &amp; video</v>
      </c>
      <c r="T2097" s="4" t="str">
        <f t="shared" si="197"/>
        <v>television</v>
      </c>
    </row>
    <row r="2098" spans="1:20" ht="42.75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7">
        <f t="shared" si="192"/>
        <v>41207.832638888889</v>
      </c>
      <c r="L2098" s="7">
        <f t="shared" si="193"/>
        <v>41192.425173611111</v>
      </c>
      <c r="M2098" s="4" t="b">
        <v>0</v>
      </c>
      <c r="N2098" s="4">
        <v>182</v>
      </c>
      <c r="O2098" s="4" t="b">
        <v>1</v>
      </c>
      <c r="P2098" s="4" t="s">
        <v>8265</v>
      </c>
      <c r="Q2098" s="9">
        <f t="shared" si="194"/>
        <v>1.0166666666666666</v>
      </c>
      <c r="R2098" s="10">
        <f t="shared" si="195"/>
        <v>3.3516483516483517</v>
      </c>
      <c r="S2098" s="4" t="str">
        <f t="shared" si="196"/>
        <v>film &amp; video</v>
      </c>
      <c r="T2098" s="4" t="str">
        <f t="shared" si="197"/>
        <v>television</v>
      </c>
    </row>
    <row r="2099" spans="1:20" ht="42.75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7">
        <f t="shared" si="192"/>
        <v>40878.293229166666</v>
      </c>
      <c r="L2099" s="7">
        <f t="shared" si="193"/>
        <v>40818.251562500001</v>
      </c>
      <c r="M2099" s="4" t="b">
        <v>0</v>
      </c>
      <c r="N2099" s="4">
        <v>182</v>
      </c>
      <c r="O2099" s="4" t="b">
        <v>1</v>
      </c>
      <c r="P2099" s="4" t="s">
        <v>8265</v>
      </c>
      <c r="Q2099" s="9">
        <f t="shared" si="194"/>
        <v>1</v>
      </c>
      <c r="R2099" s="10">
        <f t="shared" si="195"/>
        <v>16.483516483516482</v>
      </c>
      <c r="S2099" s="4" t="str">
        <f t="shared" si="196"/>
        <v>film &amp; video</v>
      </c>
      <c r="T2099" s="4" t="str">
        <f t="shared" si="197"/>
        <v>television</v>
      </c>
    </row>
    <row r="2100" spans="1:20" ht="42.75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7">
        <f t="shared" si="192"/>
        <v>40975.780497685184</v>
      </c>
      <c r="L2100" s="7">
        <f t="shared" si="193"/>
        <v>40945.780497685184</v>
      </c>
      <c r="M2100" s="4" t="b">
        <v>0</v>
      </c>
      <c r="N2100" s="4">
        <v>182</v>
      </c>
      <c r="O2100" s="4" t="b">
        <v>1</v>
      </c>
      <c r="P2100" s="4" t="s">
        <v>8265</v>
      </c>
      <c r="Q2100" s="9">
        <f t="shared" si="194"/>
        <v>1.0033333333333334</v>
      </c>
      <c r="R2100" s="10">
        <f t="shared" si="195"/>
        <v>33.07692307692308</v>
      </c>
      <c r="S2100" s="4" t="str">
        <f t="shared" si="196"/>
        <v>film &amp; video</v>
      </c>
      <c r="T2100" s="4" t="str">
        <f t="shared" si="197"/>
        <v>television</v>
      </c>
    </row>
    <row r="2101" spans="1:20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7">
        <f t="shared" si="192"/>
        <v>42186.819444444445</v>
      </c>
      <c r="L2101" s="7">
        <f t="shared" si="193"/>
        <v>42173.41300925926</v>
      </c>
      <c r="M2101" s="4" t="b">
        <v>0</v>
      </c>
      <c r="N2101" s="4">
        <v>182</v>
      </c>
      <c r="O2101" s="4" t="b">
        <v>1</v>
      </c>
      <c r="P2101" s="4" t="s">
        <v>8265</v>
      </c>
      <c r="Q2101" s="9">
        <f t="shared" si="194"/>
        <v>1.3236666666666668</v>
      </c>
      <c r="R2101" s="10">
        <f t="shared" si="195"/>
        <v>21.818681318681318</v>
      </c>
      <c r="S2101" s="4" t="str">
        <f t="shared" si="196"/>
        <v>film &amp; video</v>
      </c>
      <c r="T2101" s="4" t="str">
        <f t="shared" si="197"/>
        <v>television</v>
      </c>
    </row>
    <row r="2102" spans="1:20" ht="42.75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7">
        <f t="shared" si="192"/>
        <v>41089.832638888889</v>
      </c>
      <c r="L2102" s="7">
        <f t="shared" si="193"/>
        <v>41074.50163194444</v>
      </c>
      <c r="M2102" s="4" t="b">
        <v>0</v>
      </c>
      <c r="N2102" s="4">
        <v>182</v>
      </c>
      <c r="O2102" s="4" t="b">
        <v>1</v>
      </c>
      <c r="P2102" s="4" t="s">
        <v>8265</v>
      </c>
      <c r="Q2102" s="9">
        <f t="shared" si="194"/>
        <v>1.3666666666666667</v>
      </c>
      <c r="R2102" s="10">
        <f t="shared" si="195"/>
        <v>4.5054945054945055</v>
      </c>
      <c r="S2102" s="4" t="str">
        <f t="shared" si="196"/>
        <v>film &amp; video</v>
      </c>
      <c r="T2102" s="4" t="str">
        <f t="shared" si="197"/>
        <v>television</v>
      </c>
    </row>
    <row r="2103" spans="1:20" ht="42.75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7">
        <f t="shared" si="192"/>
        <v>40951.816134259258</v>
      </c>
      <c r="L2103" s="7">
        <f t="shared" si="193"/>
        <v>40891.816134259258</v>
      </c>
      <c r="M2103" s="4" t="b">
        <v>0</v>
      </c>
      <c r="N2103" s="4">
        <v>182</v>
      </c>
      <c r="O2103" s="4" t="b">
        <v>1</v>
      </c>
      <c r="P2103" s="4" t="s">
        <v>8265</v>
      </c>
      <c r="Q2103" s="9">
        <f t="shared" si="194"/>
        <v>1.1325000000000001</v>
      </c>
      <c r="R2103" s="10">
        <f t="shared" si="195"/>
        <v>12.445054945054945</v>
      </c>
      <c r="S2103" s="4" t="str">
        <f t="shared" si="196"/>
        <v>film &amp; video</v>
      </c>
      <c r="T2103" s="4" t="str">
        <f t="shared" si="197"/>
        <v>television</v>
      </c>
    </row>
    <row r="2104" spans="1:20" ht="42.75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7">
        <f t="shared" si="192"/>
        <v>40668.535277777773</v>
      </c>
      <c r="L2104" s="7">
        <f t="shared" si="193"/>
        <v>40638.535277777773</v>
      </c>
      <c r="M2104" s="4" t="b">
        <v>0</v>
      </c>
      <c r="N2104" s="4">
        <v>182</v>
      </c>
      <c r="O2104" s="4" t="b">
        <v>1</v>
      </c>
      <c r="P2104" s="4" t="s">
        <v>8265</v>
      </c>
      <c r="Q2104" s="9">
        <f t="shared" si="194"/>
        <v>1.36</v>
      </c>
      <c r="R2104" s="10">
        <f t="shared" si="195"/>
        <v>7.4725274725274726</v>
      </c>
      <c r="S2104" s="4" t="str">
        <f t="shared" si="196"/>
        <v>film &amp; video</v>
      </c>
      <c r="T2104" s="4" t="str">
        <f t="shared" si="197"/>
        <v>television</v>
      </c>
    </row>
    <row r="2105" spans="1:20" ht="28.5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7">
        <f t="shared" si="192"/>
        <v>41222.463275462964</v>
      </c>
      <c r="L2105" s="7">
        <f t="shared" si="193"/>
        <v>41192.421608796292</v>
      </c>
      <c r="M2105" s="4" t="b">
        <v>0</v>
      </c>
      <c r="N2105" s="4">
        <v>182</v>
      </c>
      <c r="O2105" s="4" t="b">
        <v>1</v>
      </c>
      <c r="P2105" s="4" t="s">
        <v>8265</v>
      </c>
      <c r="Q2105" s="9">
        <f t="shared" si="194"/>
        <v>1.4612318374694613</v>
      </c>
      <c r="R2105" s="10">
        <f t="shared" si="195"/>
        <v>62.439560439560438</v>
      </c>
      <c r="S2105" s="4" t="str">
        <f t="shared" si="196"/>
        <v>film &amp; video</v>
      </c>
      <c r="T2105" s="4" t="str">
        <f t="shared" si="197"/>
        <v>television</v>
      </c>
    </row>
    <row r="2106" spans="1:20" ht="42.75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7">
        <f t="shared" si="192"/>
        <v>41424.666666666664</v>
      </c>
      <c r="L2106" s="7">
        <f t="shared" si="193"/>
        <v>41393.74113425926</v>
      </c>
      <c r="M2106" s="4" t="b">
        <v>0</v>
      </c>
      <c r="N2106" s="4">
        <v>182</v>
      </c>
      <c r="O2106" s="4" t="b">
        <v>1</v>
      </c>
      <c r="P2106" s="4" t="s">
        <v>8265</v>
      </c>
      <c r="Q2106" s="9">
        <f t="shared" si="194"/>
        <v>1.2949999999999999</v>
      </c>
      <c r="R2106" s="10">
        <f t="shared" si="195"/>
        <v>5.6923076923076925</v>
      </c>
      <c r="S2106" s="4" t="str">
        <f t="shared" si="196"/>
        <v>film &amp; video</v>
      </c>
      <c r="T2106" s="4" t="str">
        <f t="shared" si="197"/>
        <v>television</v>
      </c>
    </row>
    <row r="2107" spans="1:20" ht="28.5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7">
        <f t="shared" si="192"/>
        <v>41963.833333333336</v>
      </c>
      <c r="L2107" s="7">
        <f t="shared" si="193"/>
        <v>41951.455474537033</v>
      </c>
      <c r="M2107" s="4" t="b">
        <v>0</v>
      </c>
      <c r="N2107" s="4">
        <v>182</v>
      </c>
      <c r="O2107" s="4" t="b">
        <v>1</v>
      </c>
      <c r="P2107" s="4" t="s">
        <v>8265</v>
      </c>
      <c r="Q2107" s="9">
        <f t="shared" si="194"/>
        <v>2.54</v>
      </c>
      <c r="R2107" s="10">
        <f t="shared" si="195"/>
        <v>27.912087912087912</v>
      </c>
      <c r="S2107" s="4" t="str">
        <f t="shared" si="196"/>
        <v>film &amp; video</v>
      </c>
      <c r="T2107" s="4" t="str">
        <f t="shared" si="197"/>
        <v>television</v>
      </c>
    </row>
    <row r="2108" spans="1:20" ht="42.75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7">
        <f t="shared" si="192"/>
        <v>41299.881643518514</v>
      </c>
      <c r="L2108" s="7">
        <f t="shared" si="193"/>
        <v>41269.881643518514</v>
      </c>
      <c r="M2108" s="4" t="b">
        <v>0</v>
      </c>
      <c r="N2108" s="4">
        <v>182</v>
      </c>
      <c r="O2108" s="4" t="b">
        <v>1</v>
      </c>
      <c r="P2108" s="4" t="s">
        <v>8265</v>
      </c>
      <c r="Q2108" s="9">
        <f t="shared" si="194"/>
        <v>1.0704545454545455</v>
      </c>
      <c r="R2108" s="10">
        <f t="shared" si="195"/>
        <v>12.93956043956044</v>
      </c>
      <c r="S2108" s="4" t="str">
        <f t="shared" si="196"/>
        <v>film &amp; video</v>
      </c>
      <c r="T2108" s="4" t="str">
        <f t="shared" si="197"/>
        <v>television</v>
      </c>
    </row>
    <row r="2109" spans="1:20" ht="42.75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7">
        <f t="shared" si="192"/>
        <v>41955.418900462959</v>
      </c>
      <c r="L2109" s="7">
        <f t="shared" si="193"/>
        <v>41934.377233796295</v>
      </c>
      <c r="M2109" s="4" t="b">
        <v>0</v>
      </c>
      <c r="N2109" s="4">
        <v>182</v>
      </c>
      <c r="O2109" s="4" t="b">
        <v>1</v>
      </c>
      <c r="P2109" s="4" t="s">
        <v>8265</v>
      </c>
      <c r="Q2109" s="9">
        <f t="shared" si="194"/>
        <v>1.0773299999999999</v>
      </c>
      <c r="R2109" s="10">
        <f t="shared" si="195"/>
        <v>11.838791208791209</v>
      </c>
      <c r="S2109" s="4" t="str">
        <f t="shared" si="196"/>
        <v>film &amp; video</v>
      </c>
      <c r="T2109" s="4" t="str">
        <f t="shared" si="197"/>
        <v>television</v>
      </c>
    </row>
    <row r="2110" spans="1:20" ht="42.75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7">
        <f t="shared" si="192"/>
        <v>41161.829861111109</v>
      </c>
      <c r="L2110" s="7">
        <f t="shared" si="193"/>
        <v>41134.842361111107</v>
      </c>
      <c r="M2110" s="4" t="b">
        <v>0</v>
      </c>
      <c r="N2110" s="4">
        <v>182</v>
      </c>
      <c r="O2110" s="4" t="b">
        <v>1</v>
      </c>
      <c r="P2110" s="4" t="s">
        <v>8265</v>
      </c>
      <c r="Q2110" s="9">
        <f t="shared" si="194"/>
        <v>1.0731250000000001</v>
      </c>
      <c r="R2110" s="10">
        <f t="shared" si="195"/>
        <v>94.340659340659343</v>
      </c>
      <c r="S2110" s="4" t="str">
        <f t="shared" si="196"/>
        <v>film &amp; video</v>
      </c>
      <c r="T2110" s="4" t="str">
        <f t="shared" si="197"/>
        <v>television</v>
      </c>
    </row>
    <row r="2111" spans="1:20" ht="28.5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7">
        <f t="shared" si="192"/>
        <v>42190.375196759262</v>
      </c>
      <c r="L2111" s="7">
        <f t="shared" si="193"/>
        <v>42160.375196759262</v>
      </c>
      <c r="M2111" s="4" t="b">
        <v>0</v>
      </c>
      <c r="N2111" s="4">
        <v>182</v>
      </c>
      <c r="O2111" s="4" t="b">
        <v>1</v>
      </c>
      <c r="P2111" s="4" t="s">
        <v>8265</v>
      </c>
      <c r="Q2111" s="9">
        <f t="shared" si="194"/>
        <v>1.06525</v>
      </c>
      <c r="R2111" s="10">
        <f t="shared" si="195"/>
        <v>23.412087912087912</v>
      </c>
      <c r="S2111" s="4" t="str">
        <f t="shared" si="196"/>
        <v>film &amp; video</v>
      </c>
      <c r="T2111" s="4" t="str">
        <f t="shared" si="197"/>
        <v>television</v>
      </c>
    </row>
    <row r="2112" spans="1:20" ht="28.5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7">
        <f t="shared" si="192"/>
        <v>41786.874305555553</v>
      </c>
      <c r="L2112" s="7">
        <f t="shared" si="193"/>
        <v>41759.337604166663</v>
      </c>
      <c r="M2112" s="4" t="b">
        <v>0</v>
      </c>
      <c r="N2112" s="4">
        <v>182</v>
      </c>
      <c r="O2112" s="4" t="b">
        <v>1</v>
      </c>
      <c r="P2112" s="4" t="s">
        <v>8265</v>
      </c>
      <c r="Q2112" s="9">
        <f t="shared" si="194"/>
        <v>1.0035000000000001</v>
      </c>
      <c r="R2112" s="10">
        <f t="shared" si="195"/>
        <v>11.027472527472527</v>
      </c>
      <c r="S2112" s="4" t="str">
        <f t="shared" si="196"/>
        <v>film &amp; video</v>
      </c>
      <c r="T2112" s="4" t="str">
        <f t="shared" si="197"/>
        <v>television</v>
      </c>
    </row>
    <row r="2113" spans="1:20" ht="42.75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7">
        <f t="shared" si="192"/>
        <v>40769.708333333328</v>
      </c>
      <c r="L2113" s="7">
        <f t="shared" si="193"/>
        <v>40702.863715277774</v>
      </c>
      <c r="M2113" s="4" t="b">
        <v>0</v>
      </c>
      <c r="N2113" s="4">
        <v>182</v>
      </c>
      <c r="O2113" s="4" t="b">
        <v>1</v>
      </c>
      <c r="P2113" s="4" t="s">
        <v>8265</v>
      </c>
      <c r="Q2113" s="9">
        <f t="shared" si="194"/>
        <v>1.0649999999999999</v>
      </c>
      <c r="R2113" s="10">
        <f t="shared" si="195"/>
        <v>11.703296703296703</v>
      </c>
      <c r="S2113" s="4" t="str">
        <f t="shared" si="196"/>
        <v>film &amp; video</v>
      </c>
      <c r="T2113" s="4" t="str">
        <f t="shared" si="197"/>
        <v>television</v>
      </c>
    </row>
    <row r="2114" spans="1:20" ht="42.75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7">
        <f t="shared" si="192"/>
        <v>41379.594826388886</v>
      </c>
      <c r="L2114" s="7">
        <f t="shared" si="193"/>
        <v>41365.594826388886</v>
      </c>
      <c r="M2114" s="4" t="b">
        <v>0</v>
      </c>
      <c r="N2114" s="4">
        <v>182</v>
      </c>
      <c r="O2114" s="4" t="b">
        <v>1</v>
      </c>
      <c r="P2114" s="4" t="s">
        <v>8265</v>
      </c>
      <c r="Q2114" s="9">
        <f t="shared" si="194"/>
        <v>1</v>
      </c>
      <c r="R2114" s="10">
        <f t="shared" si="195"/>
        <v>1.6483516483516483</v>
      </c>
      <c r="S2114" s="4" t="str">
        <f t="shared" si="196"/>
        <v>film &amp; video</v>
      </c>
      <c r="T2114" s="4" t="str">
        <f t="shared" si="197"/>
        <v>television</v>
      </c>
    </row>
    <row r="2115" spans="1:20" ht="28.5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7">
        <f t="shared" ref="K2115:K2178" si="198">(I2115/86400)+25569+(-8/24)</f>
        <v>41905.532129629624</v>
      </c>
      <c r="L2115" s="7">
        <f t="shared" ref="L2115:L2178" si="199">(J2115/86400)+25569+(-8/24)</f>
        <v>41870.532129629624</v>
      </c>
      <c r="M2115" s="4" t="b">
        <v>0</v>
      </c>
      <c r="N2115" s="4">
        <v>182</v>
      </c>
      <c r="O2115" s="4" t="b">
        <v>1</v>
      </c>
      <c r="P2115" s="4" t="s">
        <v>8265</v>
      </c>
      <c r="Q2115" s="9">
        <f t="shared" ref="Q2115:Q2178" si="200">E2115/D2115</f>
        <v>1.0485714285714285</v>
      </c>
      <c r="R2115" s="10">
        <f t="shared" ref="R2115:R2178" si="201">IFERROR(E2115/N2115, "Zero Backers")</f>
        <v>40.329670329670328</v>
      </c>
      <c r="S2115" s="4" t="str">
        <f t="shared" ref="S2115:S2178" si="202">LEFT(P2115,FIND("/",P2115)-1)</f>
        <v>film &amp; video</v>
      </c>
      <c r="T2115" s="4" t="str">
        <f t="shared" ref="T2115:T2178" si="203">RIGHT(P2115,LEN(P2115)-FIND("/",P2115))</f>
        <v>television</v>
      </c>
    </row>
    <row r="2116" spans="1:20" ht="42.75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7">
        <f t="shared" si="198"/>
        <v>40520.874305555553</v>
      </c>
      <c r="L2116" s="7">
        <f t="shared" si="199"/>
        <v>40458.482291666667</v>
      </c>
      <c r="M2116" s="4" t="b">
        <v>0</v>
      </c>
      <c r="N2116" s="4">
        <v>182</v>
      </c>
      <c r="O2116" s="4" t="b">
        <v>1</v>
      </c>
      <c r="P2116" s="4" t="s">
        <v>8265</v>
      </c>
      <c r="Q2116" s="9">
        <f t="shared" si="200"/>
        <v>1.0469999999999999</v>
      </c>
      <c r="R2116" s="10">
        <f t="shared" si="201"/>
        <v>28.763736263736263</v>
      </c>
      <c r="S2116" s="4" t="str">
        <f t="shared" si="202"/>
        <v>film &amp; video</v>
      </c>
      <c r="T2116" s="4" t="str">
        <f t="shared" si="203"/>
        <v>television</v>
      </c>
    </row>
    <row r="2117" spans="1:20" ht="42.75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7">
        <f t="shared" si="198"/>
        <v>40593.747696759259</v>
      </c>
      <c r="L2117" s="7">
        <f t="shared" si="199"/>
        <v>40563.747696759259</v>
      </c>
      <c r="M2117" s="4" t="b">
        <v>0</v>
      </c>
      <c r="N2117" s="4">
        <v>182</v>
      </c>
      <c r="O2117" s="4" t="b">
        <v>1</v>
      </c>
      <c r="P2117" s="4" t="s">
        <v>8265</v>
      </c>
      <c r="Q2117" s="9">
        <f t="shared" si="200"/>
        <v>2.2566666666666668</v>
      </c>
      <c r="R2117" s="10">
        <f t="shared" si="201"/>
        <v>18.598901098901099</v>
      </c>
      <c r="S2117" s="4" t="str">
        <f t="shared" si="202"/>
        <v>film &amp; video</v>
      </c>
      <c r="T2117" s="4" t="str">
        <f t="shared" si="203"/>
        <v>television</v>
      </c>
    </row>
    <row r="2118" spans="1:20" ht="42.75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7">
        <f t="shared" si="198"/>
        <v>41184.444479166668</v>
      </c>
      <c r="L2118" s="7">
        <f t="shared" si="199"/>
        <v>41136.444479166668</v>
      </c>
      <c r="M2118" s="4" t="b">
        <v>0</v>
      </c>
      <c r="N2118" s="4">
        <v>182</v>
      </c>
      <c r="O2118" s="4" t="b">
        <v>1</v>
      </c>
      <c r="P2118" s="4" t="s">
        <v>8265</v>
      </c>
      <c r="Q2118" s="9">
        <f t="shared" si="200"/>
        <v>1.0090416666666666</v>
      </c>
      <c r="R2118" s="10">
        <f t="shared" si="201"/>
        <v>266.12087912087912</v>
      </c>
      <c r="S2118" s="4" t="str">
        <f t="shared" si="202"/>
        <v>film &amp; video</v>
      </c>
      <c r="T2118" s="4" t="str">
        <f t="shared" si="203"/>
        <v>television</v>
      </c>
    </row>
    <row r="2119" spans="1:20" ht="42.75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7">
        <f t="shared" si="198"/>
        <v>42303.874305555553</v>
      </c>
      <c r="L2119" s="7">
        <f t="shared" si="199"/>
        <v>42289.726261574069</v>
      </c>
      <c r="M2119" s="4" t="b">
        <v>0</v>
      </c>
      <c r="N2119" s="4">
        <v>182</v>
      </c>
      <c r="O2119" s="4" t="b">
        <v>1</v>
      </c>
      <c r="P2119" s="4" t="s">
        <v>8265</v>
      </c>
      <c r="Q2119" s="9">
        <f t="shared" si="200"/>
        <v>1.4775</v>
      </c>
      <c r="R2119" s="10">
        <f t="shared" si="201"/>
        <v>9.7417582417582409</v>
      </c>
      <c r="S2119" s="4" t="str">
        <f t="shared" si="202"/>
        <v>film &amp; video</v>
      </c>
      <c r="T2119" s="4" t="str">
        <f t="shared" si="203"/>
        <v>television</v>
      </c>
    </row>
    <row r="2120" spans="1:20" ht="28.5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7">
        <f t="shared" si="198"/>
        <v>40748.506203703699</v>
      </c>
      <c r="L2120" s="7">
        <f t="shared" si="199"/>
        <v>40718.506203703699</v>
      </c>
      <c r="M2120" s="4" t="b">
        <v>0</v>
      </c>
      <c r="N2120" s="4">
        <v>182</v>
      </c>
      <c r="O2120" s="4" t="b">
        <v>1</v>
      </c>
      <c r="P2120" s="4" t="s">
        <v>8265</v>
      </c>
      <c r="Q2120" s="9">
        <f t="shared" si="200"/>
        <v>1.3461099999999999</v>
      </c>
      <c r="R2120" s="10">
        <f t="shared" si="201"/>
        <v>7.3962087912087906</v>
      </c>
      <c r="S2120" s="4" t="str">
        <f t="shared" si="202"/>
        <v>film &amp; video</v>
      </c>
      <c r="T2120" s="4" t="str">
        <f t="shared" si="203"/>
        <v>television</v>
      </c>
    </row>
    <row r="2121" spans="1:20" ht="42.75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7">
        <f t="shared" si="198"/>
        <v>41136.796817129631</v>
      </c>
      <c r="L2121" s="7">
        <f t="shared" si="199"/>
        <v>41106.796817129631</v>
      </c>
      <c r="M2121" s="4" t="b">
        <v>0</v>
      </c>
      <c r="N2121" s="4">
        <v>182</v>
      </c>
      <c r="O2121" s="4" t="b">
        <v>1</v>
      </c>
      <c r="P2121" s="4" t="s">
        <v>8265</v>
      </c>
      <c r="Q2121" s="9">
        <f t="shared" si="200"/>
        <v>1.0075000000000001</v>
      </c>
      <c r="R2121" s="10">
        <f t="shared" si="201"/>
        <v>11.071428571428571</v>
      </c>
      <c r="S2121" s="4" t="str">
        <f t="shared" si="202"/>
        <v>film &amp; video</v>
      </c>
      <c r="T2121" s="4" t="str">
        <f t="shared" si="203"/>
        <v>television</v>
      </c>
    </row>
    <row r="2122" spans="1:20" ht="42.75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7">
        <f t="shared" si="198"/>
        <v>41640.631203703699</v>
      </c>
      <c r="L2122" s="7">
        <f t="shared" si="199"/>
        <v>41591.631203703699</v>
      </c>
      <c r="M2122" s="4" t="b">
        <v>0</v>
      </c>
      <c r="N2122" s="4">
        <v>182</v>
      </c>
      <c r="O2122" s="4" t="b">
        <v>1</v>
      </c>
      <c r="P2122" s="4" t="s">
        <v>8265</v>
      </c>
      <c r="Q2122" s="9">
        <f t="shared" si="200"/>
        <v>1.00880375</v>
      </c>
      <c r="R2122" s="10">
        <f t="shared" si="201"/>
        <v>44.34302197802198</v>
      </c>
      <c r="S2122" s="4" t="str">
        <f t="shared" si="202"/>
        <v>film &amp; video</v>
      </c>
      <c r="T2122" s="4" t="str">
        <f t="shared" si="203"/>
        <v>television</v>
      </c>
    </row>
    <row r="2123" spans="1:20" ht="28.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7">
        <f t="shared" si="198"/>
        <v>42746.409120370365</v>
      </c>
      <c r="L2123" s="7">
        <f t="shared" si="199"/>
        <v>42716.409120370365</v>
      </c>
      <c r="M2123" s="4" t="b">
        <v>0</v>
      </c>
      <c r="N2123" s="4">
        <v>182</v>
      </c>
      <c r="O2123" s="4" t="b">
        <v>1</v>
      </c>
      <c r="P2123" s="4" t="s">
        <v>8265</v>
      </c>
      <c r="Q2123" s="9">
        <f t="shared" si="200"/>
        <v>5.6800000000000002E-3</v>
      </c>
      <c r="R2123" s="10">
        <f t="shared" si="201"/>
        <v>1.5604395604395604</v>
      </c>
      <c r="S2123" s="4" t="str">
        <f t="shared" si="202"/>
        <v>film &amp; video</v>
      </c>
      <c r="T2123" s="4" t="str">
        <f t="shared" si="203"/>
        <v>television</v>
      </c>
    </row>
    <row r="2124" spans="1:20" ht="42.7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7">
        <f t="shared" si="198"/>
        <v>42741.967233796291</v>
      </c>
      <c r="L2124" s="7">
        <f t="shared" si="199"/>
        <v>42711.967233796291</v>
      </c>
      <c r="M2124" s="4" t="b">
        <v>0</v>
      </c>
      <c r="N2124" s="4">
        <v>182</v>
      </c>
      <c r="O2124" s="4" t="b">
        <v>1</v>
      </c>
      <c r="P2124" s="4" t="s">
        <v>8265</v>
      </c>
      <c r="Q2124" s="9">
        <f t="shared" si="200"/>
        <v>3.875E-3</v>
      </c>
      <c r="R2124" s="10">
        <f t="shared" si="201"/>
        <v>1.7032967032967032</v>
      </c>
      <c r="S2124" s="4" t="str">
        <f t="shared" si="202"/>
        <v>film &amp; video</v>
      </c>
      <c r="T2124" s="4" t="str">
        <f t="shared" si="203"/>
        <v>television</v>
      </c>
    </row>
    <row r="2125" spans="1:20" ht="57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7">
        <f t="shared" si="198"/>
        <v>40251.957638888889</v>
      </c>
      <c r="L2125" s="7">
        <f t="shared" si="199"/>
        <v>40198.091516203705</v>
      </c>
      <c r="M2125" s="4" t="b">
        <v>0</v>
      </c>
      <c r="N2125" s="4">
        <v>182</v>
      </c>
      <c r="O2125" s="4" t="b">
        <v>1</v>
      </c>
      <c r="P2125" s="4" t="s">
        <v>8265</v>
      </c>
      <c r="Q2125" s="9">
        <f t="shared" si="200"/>
        <v>0.1</v>
      </c>
      <c r="R2125" s="10">
        <f t="shared" si="201"/>
        <v>0.27472527472527475</v>
      </c>
      <c r="S2125" s="4" t="str">
        <f t="shared" si="202"/>
        <v>film &amp; video</v>
      </c>
      <c r="T2125" s="4" t="str">
        <f t="shared" si="203"/>
        <v>television</v>
      </c>
    </row>
    <row r="2126" spans="1:20" ht="42.75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7">
        <f t="shared" si="198"/>
        <v>40511.875</v>
      </c>
      <c r="L2126" s="7">
        <f t="shared" si="199"/>
        <v>40463.694849537038</v>
      </c>
      <c r="M2126" s="4" t="b">
        <v>0</v>
      </c>
      <c r="N2126" s="4">
        <v>182</v>
      </c>
      <c r="O2126" s="4" t="b">
        <v>1</v>
      </c>
      <c r="P2126" s="4" t="s">
        <v>8265</v>
      </c>
      <c r="Q2126" s="9">
        <f t="shared" si="200"/>
        <v>0.10454545454545454</v>
      </c>
      <c r="R2126" s="10">
        <f t="shared" si="201"/>
        <v>0.63186813186813184</v>
      </c>
      <c r="S2126" s="4" t="str">
        <f t="shared" si="202"/>
        <v>film &amp; video</v>
      </c>
      <c r="T2126" s="4" t="str">
        <f t="shared" si="203"/>
        <v>television</v>
      </c>
    </row>
    <row r="2127" spans="1:20" ht="42.75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7">
        <f t="shared" si="198"/>
        <v>42220.690196759257</v>
      </c>
      <c r="L2127" s="7">
        <f t="shared" si="199"/>
        <v>42190.690196759257</v>
      </c>
      <c r="M2127" s="4" t="b">
        <v>0</v>
      </c>
      <c r="N2127" s="4">
        <v>182</v>
      </c>
      <c r="O2127" s="4" t="b">
        <v>1</v>
      </c>
      <c r="P2127" s="4" t="s">
        <v>8265</v>
      </c>
      <c r="Q2127" s="9">
        <f t="shared" si="200"/>
        <v>1.4200000000000001E-2</v>
      </c>
      <c r="R2127" s="10">
        <f t="shared" si="201"/>
        <v>4.6813186813186816</v>
      </c>
      <c r="S2127" s="4" t="str">
        <f t="shared" si="202"/>
        <v>film &amp; video</v>
      </c>
      <c r="T2127" s="4" t="str">
        <f t="shared" si="203"/>
        <v>television</v>
      </c>
    </row>
    <row r="2128" spans="1:20" ht="42.75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7">
        <f t="shared" si="198"/>
        <v>41981.63989583333</v>
      </c>
      <c r="L2128" s="7">
        <f t="shared" si="199"/>
        <v>41951.63989583333</v>
      </c>
      <c r="M2128" s="4" t="b">
        <v>0</v>
      </c>
      <c r="N2128" s="4">
        <v>182</v>
      </c>
      <c r="O2128" s="4" t="b">
        <v>1</v>
      </c>
      <c r="P2128" s="4" t="s">
        <v>8265</v>
      </c>
      <c r="Q2128" s="9">
        <f t="shared" si="200"/>
        <v>5.0000000000000001E-4</v>
      </c>
      <c r="R2128" s="10">
        <f t="shared" si="201"/>
        <v>5.4945054945054944E-2</v>
      </c>
      <c r="S2128" s="4" t="str">
        <f t="shared" si="202"/>
        <v>film &amp; video</v>
      </c>
      <c r="T2128" s="4" t="str">
        <f t="shared" si="203"/>
        <v>television</v>
      </c>
    </row>
    <row r="2129" spans="1:20" ht="28.5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7">
        <f t="shared" si="198"/>
        <v>42075.130358796298</v>
      </c>
      <c r="L2129" s="7">
        <f t="shared" si="199"/>
        <v>42045.172025462962</v>
      </c>
      <c r="M2129" s="4" t="b">
        <v>0</v>
      </c>
      <c r="N2129" s="4">
        <v>182</v>
      </c>
      <c r="O2129" s="4" t="b">
        <v>1</v>
      </c>
      <c r="P2129" s="4" t="s">
        <v>8265</v>
      </c>
      <c r="Q2129" s="9">
        <f t="shared" si="200"/>
        <v>0.28842857142857142</v>
      </c>
      <c r="R2129" s="10">
        <f t="shared" si="201"/>
        <v>44.373626373626372</v>
      </c>
      <c r="S2129" s="4" t="str">
        <f t="shared" si="202"/>
        <v>film &amp; video</v>
      </c>
      <c r="T2129" s="4" t="str">
        <f t="shared" si="203"/>
        <v>television</v>
      </c>
    </row>
    <row r="2130" spans="1:20" ht="42.75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7">
        <f t="shared" si="198"/>
        <v>41903.439456018517</v>
      </c>
      <c r="L2130" s="7">
        <f t="shared" si="199"/>
        <v>41843.439456018517</v>
      </c>
      <c r="M2130" s="4" t="b">
        <v>0</v>
      </c>
      <c r="N2130" s="4">
        <v>182</v>
      </c>
      <c r="O2130" s="4" t="b">
        <v>1</v>
      </c>
      <c r="P2130" s="4" t="s">
        <v>8265</v>
      </c>
      <c r="Q2130" s="9">
        <f t="shared" si="200"/>
        <v>1.6666666666666668E-3</v>
      </c>
      <c r="R2130" s="10">
        <f t="shared" si="201"/>
        <v>0.13736263736263737</v>
      </c>
      <c r="S2130" s="4" t="str">
        <f t="shared" si="202"/>
        <v>film &amp; video</v>
      </c>
      <c r="T2130" s="4" t="str">
        <f t="shared" si="203"/>
        <v>television</v>
      </c>
    </row>
    <row r="2131" spans="1:20" ht="42.75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7">
        <f t="shared" si="198"/>
        <v>42438.690972222219</v>
      </c>
      <c r="L2131" s="7">
        <f t="shared" si="199"/>
        <v>42408.690972222219</v>
      </c>
      <c r="M2131" s="4" t="b">
        <v>0</v>
      </c>
      <c r="N2131" s="4">
        <v>182</v>
      </c>
      <c r="O2131" s="4" t="b">
        <v>1</v>
      </c>
      <c r="P2131" s="4" t="s">
        <v>8265</v>
      </c>
      <c r="Q2131" s="9">
        <f t="shared" si="200"/>
        <v>0.11799999999999999</v>
      </c>
      <c r="R2131" s="10">
        <f t="shared" si="201"/>
        <v>1.2967032967032968</v>
      </c>
      <c r="S2131" s="4" t="str">
        <f t="shared" si="202"/>
        <v>film &amp; video</v>
      </c>
      <c r="T2131" s="4" t="str">
        <f t="shared" si="203"/>
        <v>television</v>
      </c>
    </row>
    <row r="2132" spans="1:20" ht="28.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7">
        <f t="shared" si="198"/>
        <v>41866.75304398148</v>
      </c>
      <c r="L2132" s="7">
        <f t="shared" si="199"/>
        <v>41831.75304398148</v>
      </c>
      <c r="M2132" s="4" t="b">
        <v>0</v>
      </c>
      <c r="N2132" s="4">
        <v>182</v>
      </c>
      <c r="O2132" s="4" t="b">
        <v>1</v>
      </c>
      <c r="P2132" s="4" t="s">
        <v>8265</v>
      </c>
      <c r="Q2132" s="9">
        <f t="shared" si="200"/>
        <v>2.0238095238095236E-3</v>
      </c>
      <c r="R2132" s="10">
        <f t="shared" si="201"/>
        <v>0.46703296703296704</v>
      </c>
      <c r="S2132" s="4" t="str">
        <f t="shared" si="202"/>
        <v>film &amp; video</v>
      </c>
      <c r="T2132" s="4" t="str">
        <f t="shared" si="203"/>
        <v>television</v>
      </c>
    </row>
    <row r="2133" spans="1:20" ht="42.75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7">
        <f t="shared" si="198"/>
        <v>42196.873738425922</v>
      </c>
      <c r="L2133" s="7">
        <f t="shared" si="199"/>
        <v>42166.873738425922</v>
      </c>
      <c r="M2133" s="4" t="b">
        <v>0</v>
      </c>
      <c r="N2133" s="4">
        <v>182</v>
      </c>
      <c r="O2133" s="4" t="b">
        <v>1</v>
      </c>
      <c r="P2133" s="4" t="s">
        <v>8265</v>
      </c>
      <c r="Q2133" s="9">
        <f t="shared" si="200"/>
        <v>0.05</v>
      </c>
      <c r="R2133" s="10">
        <f t="shared" si="201"/>
        <v>0.13736263736263737</v>
      </c>
      <c r="S2133" s="4" t="str">
        <f t="shared" si="202"/>
        <v>film &amp; video</v>
      </c>
      <c r="T2133" s="4" t="str">
        <f t="shared" si="203"/>
        <v>television</v>
      </c>
    </row>
    <row r="2134" spans="1:20" ht="42.75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7">
        <f t="shared" si="198"/>
        <v>41673.15384259259</v>
      </c>
      <c r="L2134" s="7">
        <f t="shared" si="199"/>
        <v>41643.15384259259</v>
      </c>
      <c r="M2134" s="4" t="b">
        <v>0</v>
      </c>
      <c r="N2134" s="4">
        <v>182</v>
      </c>
      <c r="O2134" s="4" t="b">
        <v>1</v>
      </c>
      <c r="P2134" s="4" t="s">
        <v>8265</v>
      </c>
      <c r="Q2134" s="9">
        <f t="shared" si="200"/>
        <v>2.1129899999999997E-2</v>
      </c>
      <c r="R2134" s="10">
        <f t="shared" si="201"/>
        <v>11.609835164835163</v>
      </c>
      <c r="S2134" s="4" t="str">
        <f t="shared" si="202"/>
        <v>film &amp; video</v>
      </c>
      <c r="T2134" s="4" t="str">
        <f t="shared" si="203"/>
        <v>television</v>
      </c>
    </row>
    <row r="2135" spans="1:20" ht="42.75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7">
        <f t="shared" si="198"/>
        <v>40656.957638888889</v>
      </c>
      <c r="L2135" s="7">
        <f t="shared" si="199"/>
        <v>40618.763877314814</v>
      </c>
      <c r="M2135" s="4" t="b">
        <v>0</v>
      </c>
      <c r="N2135" s="4">
        <v>182</v>
      </c>
      <c r="O2135" s="4" t="b">
        <v>1</v>
      </c>
      <c r="P2135" s="4" t="s">
        <v>8265</v>
      </c>
      <c r="Q2135" s="9">
        <f t="shared" si="200"/>
        <v>1.6E-2</v>
      </c>
      <c r="R2135" s="10">
        <f t="shared" si="201"/>
        <v>8.7912087912087919E-2</v>
      </c>
      <c r="S2135" s="4" t="str">
        <f t="shared" si="202"/>
        <v>film &amp; video</v>
      </c>
      <c r="T2135" s="4" t="str">
        <f t="shared" si="203"/>
        <v>television</v>
      </c>
    </row>
    <row r="2136" spans="1:20" ht="42.75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7">
        <f t="shared" si="198"/>
        <v>41391.553136574068</v>
      </c>
      <c r="L2136" s="7">
        <f t="shared" si="199"/>
        <v>41361.553136574068</v>
      </c>
      <c r="M2136" s="4" t="b">
        <v>0</v>
      </c>
      <c r="N2136" s="4">
        <v>182</v>
      </c>
      <c r="O2136" s="4" t="b">
        <v>1</v>
      </c>
      <c r="P2136" s="4" t="s">
        <v>8265</v>
      </c>
      <c r="Q2136" s="9">
        <f t="shared" si="200"/>
        <v>1.7333333333333333E-2</v>
      </c>
      <c r="R2136" s="10">
        <f t="shared" si="201"/>
        <v>0.5714285714285714</v>
      </c>
      <c r="S2136" s="4" t="str">
        <f t="shared" si="202"/>
        <v>film &amp; video</v>
      </c>
      <c r="T2136" s="4" t="str">
        <f t="shared" si="203"/>
        <v>television</v>
      </c>
    </row>
    <row r="2137" spans="1:20" ht="42.75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7">
        <f t="shared" si="198"/>
        <v>41186.630011574074</v>
      </c>
      <c r="L2137" s="7">
        <f t="shared" si="199"/>
        <v>41156.630011574074</v>
      </c>
      <c r="M2137" s="4" t="b">
        <v>0</v>
      </c>
      <c r="N2137" s="4">
        <v>182</v>
      </c>
      <c r="O2137" s="4" t="b">
        <v>1</v>
      </c>
      <c r="P2137" s="4" t="s">
        <v>8265</v>
      </c>
      <c r="Q2137" s="9">
        <f t="shared" si="200"/>
        <v>9.5600000000000004E-2</v>
      </c>
      <c r="R2137" s="10">
        <f t="shared" si="201"/>
        <v>2.6263736263736264</v>
      </c>
      <c r="S2137" s="4" t="str">
        <f t="shared" si="202"/>
        <v>film &amp; video</v>
      </c>
      <c r="T2137" s="4" t="str">
        <f t="shared" si="203"/>
        <v>television</v>
      </c>
    </row>
    <row r="2138" spans="1:20" ht="42.75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7">
        <f t="shared" si="198"/>
        <v>41566.175763888888</v>
      </c>
      <c r="L2138" s="7">
        <f t="shared" si="199"/>
        <v>41536.175763888888</v>
      </c>
      <c r="M2138" s="4" t="b">
        <v>0</v>
      </c>
      <c r="N2138" s="4">
        <v>182</v>
      </c>
      <c r="O2138" s="4" t="b">
        <v>1</v>
      </c>
      <c r="P2138" s="4" t="s">
        <v>8265</v>
      </c>
      <c r="Q2138" s="9">
        <f t="shared" si="200"/>
        <v>5.9612499999999998E-4</v>
      </c>
      <c r="R2138" s="10">
        <f t="shared" si="201"/>
        <v>0.26203296703296702</v>
      </c>
      <c r="S2138" s="4" t="str">
        <f t="shared" si="202"/>
        <v>film &amp; video</v>
      </c>
      <c r="T2138" s="4" t="str">
        <f t="shared" si="203"/>
        <v>television</v>
      </c>
    </row>
    <row r="2139" spans="1:20" ht="42.75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7">
        <f t="shared" si="198"/>
        <v>41978.437835648147</v>
      </c>
      <c r="L2139" s="7">
        <f t="shared" si="199"/>
        <v>41948.437835648147</v>
      </c>
      <c r="M2139" s="4" t="b">
        <v>0</v>
      </c>
      <c r="N2139" s="4">
        <v>182</v>
      </c>
      <c r="O2139" s="4" t="b">
        <v>1</v>
      </c>
      <c r="P2139" s="4" t="s">
        <v>8265</v>
      </c>
      <c r="Q2139" s="9">
        <f t="shared" si="200"/>
        <v>0.28405999999999998</v>
      </c>
      <c r="R2139" s="10">
        <f t="shared" si="201"/>
        <v>78.038461538461533</v>
      </c>
      <c r="S2139" s="4" t="str">
        <f t="shared" si="202"/>
        <v>film &amp; video</v>
      </c>
      <c r="T2139" s="4" t="str">
        <f t="shared" si="203"/>
        <v>television</v>
      </c>
    </row>
    <row r="2140" spans="1:20" ht="28.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7">
        <f t="shared" si="198"/>
        <v>41586.721516203703</v>
      </c>
      <c r="L2140" s="7">
        <f t="shared" si="199"/>
        <v>41556.679849537039</v>
      </c>
      <c r="M2140" s="4" t="b">
        <v>0</v>
      </c>
      <c r="N2140" s="4">
        <v>182</v>
      </c>
      <c r="O2140" s="4" t="b">
        <v>1</v>
      </c>
      <c r="P2140" s="4" t="s">
        <v>8265</v>
      </c>
      <c r="Q2140" s="9">
        <f t="shared" si="200"/>
        <v>0.128</v>
      </c>
      <c r="R2140" s="10">
        <f t="shared" si="201"/>
        <v>0.70329670329670335</v>
      </c>
      <c r="S2140" s="4" t="str">
        <f t="shared" si="202"/>
        <v>film &amp; video</v>
      </c>
      <c r="T2140" s="4" t="str">
        <f t="shared" si="203"/>
        <v>television</v>
      </c>
    </row>
    <row r="2141" spans="1:20" ht="42.75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7">
        <f t="shared" si="198"/>
        <v>42677.416759259257</v>
      </c>
      <c r="L2141" s="7">
        <f t="shared" si="199"/>
        <v>42647.416759259257</v>
      </c>
      <c r="M2141" s="4" t="b">
        <v>0</v>
      </c>
      <c r="N2141" s="4">
        <v>182</v>
      </c>
      <c r="O2141" s="4" t="b">
        <v>1</v>
      </c>
      <c r="P2141" s="4" t="s">
        <v>8265</v>
      </c>
      <c r="Q2141" s="9">
        <f t="shared" si="200"/>
        <v>5.4199999999999998E-2</v>
      </c>
      <c r="R2141" s="10">
        <f t="shared" si="201"/>
        <v>8.9340659340659343</v>
      </c>
      <c r="S2141" s="4" t="str">
        <f t="shared" si="202"/>
        <v>film &amp; video</v>
      </c>
      <c r="T2141" s="4" t="str">
        <f t="shared" si="203"/>
        <v>television</v>
      </c>
    </row>
    <row r="2142" spans="1:20" ht="42.75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7">
        <f t="shared" si="198"/>
        <v>41285.500277777777</v>
      </c>
      <c r="L2142" s="7">
        <f t="shared" si="199"/>
        <v>41255.500277777777</v>
      </c>
      <c r="M2142" s="4" t="b">
        <v>0</v>
      </c>
      <c r="N2142" s="4">
        <v>182</v>
      </c>
      <c r="O2142" s="4" t="b">
        <v>1</v>
      </c>
      <c r="P2142" s="4" t="s">
        <v>8265</v>
      </c>
      <c r="Q2142" s="9">
        <f t="shared" si="200"/>
        <v>1.1199999999999999E-3</v>
      </c>
      <c r="R2142" s="10">
        <f t="shared" si="201"/>
        <v>3.0769230769230771</v>
      </c>
      <c r="S2142" s="4" t="str">
        <f t="shared" si="202"/>
        <v>film &amp; video</v>
      </c>
      <c r="T2142" s="4" t="str">
        <f t="shared" si="203"/>
        <v>television</v>
      </c>
    </row>
    <row r="2143" spans="1:20" ht="42.75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7">
        <f t="shared" si="198"/>
        <v>41956.943969907406</v>
      </c>
      <c r="L2143" s="7">
        <f t="shared" si="199"/>
        <v>41926.902303240735</v>
      </c>
      <c r="M2143" s="4" t="b">
        <v>0</v>
      </c>
      <c r="N2143" s="4">
        <v>182</v>
      </c>
      <c r="O2143" s="4" t="b">
        <v>1</v>
      </c>
      <c r="P2143" s="4" t="s">
        <v>8265</v>
      </c>
      <c r="Q2143" s="9">
        <f t="shared" si="200"/>
        <v>0</v>
      </c>
      <c r="R2143" s="10">
        <f t="shared" si="201"/>
        <v>0</v>
      </c>
      <c r="S2143" s="4" t="str">
        <f t="shared" si="202"/>
        <v>film &amp; video</v>
      </c>
      <c r="T2143" s="4" t="str">
        <f t="shared" si="203"/>
        <v>television</v>
      </c>
    </row>
    <row r="2144" spans="1:20" ht="42.75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7">
        <f t="shared" si="198"/>
        <v>42368.368171296293</v>
      </c>
      <c r="L2144" s="7">
        <f t="shared" si="199"/>
        <v>42340.368171296293</v>
      </c>
      <c r="M2144" s="4" t="b">
        <v>0</v>
      </c>
      <c r="N2144" s="4">
        <v>182</v>
      </c>
      <c r="O2144" s="4" t="b">
        <v>1</v>
      </c>
      <c r="P2144" s="4" t="s">
        <v>8265</v>
      </c>
      <c r="Q2144" s="9">
        <f t="shared" si="200"/>
        <v>5.7238095238095241E-2</v>
      </c>
      <c r="R2144" s="10">
        <f t="shared" si="201"/>
        <v>3.302197802197802</v>
      </c>
      <c r="S2144" s="4" t="str">
        <f t="shared" si="202"/>
        <v>film &amp; video</v>
      </c>
      <c r="T2144" s="4" t="str">
        <f t="shared" si="203"/>
        <v>television</v>
      </c>
    </row>
    <row r="2145" spans="1:20" ht="42.75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7">
        <f t="shared" si="198"/>
        <v>40380.458333333328</v>
      </c>
      <c r="L2145" s="7">
        <f t="shared" si="199"/>
        <v>40332.553379629629</v>
      </c>
      <c r="M2145" s="4" t="b">
        <v>0</v>
      </c>
      <c r="N2145" s="4">
        <v>182</v>
      </c>
      <c r="O2145" s="4" t="b">
        <v>1</v>
      </c>
      <c r="P2145" s="4" t="s">
        <v>8265</v>
      </c>
      <c r="Q2145" s="9">
        <f t="shared" si="200"/>
        <v>0.1125</v>
      </c>
      <c r="R2145" s="10">
        <f t="shared" si="201"/>
        <v>1.2362637362637363</v>
      </c>
      <c r="S2145" s="4" t="str">
        <f t="shared" si="202"/>
        <v>film &amp; video</v>
      </c>
      <c r="T2145" s="4" t="str">
        <f t="shared" si="203"/>
        <v>television</v>
      </c>
    </row>
    <row r="2146" spans="1:20" ht="28.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7">
        <f t="shared" si="198"/>
        <v>41531.213425925926</v>
      </c>
      <c r="L2146" s="7">
        <f t="shared" si="199"/>
        <v>41499.213425925926</v>
      </c>
      <c r="M2146" s="4" t="b">
        <v>0</v>
      </c>
      <c r="N2146" s="4">
        <v>182</v>
      </c>
      <c r="O2146" s="4" t="b">
        <v>1</v>
      </c>
      <c r="P2146" s="4" t="s">
        <v>8265</v>
      </c>
      <c r="Q2146" s="9">
        <f t="shared" si="200"/>
        <v>1.7098591549295775E-2</v>
      </c>
      <c r="R2146" s="10">
        <f t="shared" si="201"/>
        <v>3.3351648351648353</v>
      </c>
      <c r="S2146" s="4" t="str">
        <f t="shared" si="202"/>
        <v>film &amp; video</v>
      </c>
      <c r="T2146" s="4" t="str">
        <f t="shared" si="203"/>
        <v>television</v>
      </c>
    </row>
    <row r="2147" spans="1:20" ht="42.75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7">
        <f t="shared" si="198"/>
        <v>41604.945763888885</v>
      </c>
      <c r="L2147" s="7">
        <f t="shared" si="199"/>
        <v>41574.904097222221</v>
      </c>
      <c r="M2147" s="4" t="b">
        <v>0</v>
      </c>
      <c r="N2147" s="4">
        <v>182</v>
      </c>
      <c r="O2147" s="4" t="b">
        <v>1</v>
      </c>
      <c r="P2147" s="4" t="s">
        <v>8265</v>
      </c>
      <c r="Q2147" s="9">
        <f t="shared" si="200"/>
        <v>0.30433333333333334</v>
      </c>
      <c r="R2147" s="10">
        <f t="shared" si="201"/>
        <v>25.082417582417584</v>
      </c>
      <c r="S2147" s="4" t="str">
        <f t="shared" si="202"/>
        <v>film &amp; video</v>
      </c>
      <c r="T2147" s="4" t="str">
        <f t="shared" si="203"/>
        <v>television</v>
      </c>
    </row>
    <row r="2148" spans="1:20" ht="42.75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7">
        <f t="shared" si="198"/>
        <v>42411.346180555549</v>
      </c>
      <c r="L2148" s="7">
        <f t="shared" si="199"/>
        <v>42397.346180555549</v>
      </c>
      <c r="M2148" s="4" t="b">
        <v>0</v>
      </c>
      <c r="N2148" s="4">
        <v>182</v>
      </c>
      <c r="O2148" s="4" t="b">
        <v>1</v>
      </c>
      <c r="P2148" s="4" t="s">
        <v>8265</v>
      </c>
      <c r="Q2148" s="9">
        <f t="shared" si="200"/>
        <v>2.0000000000000001E-4</v>
      </c>
      <c r="R2148" s="10">
        <f t="shared" si="201"/>
        <v>5.4945054945054949E-3</v>
      </c>
      <c r="S2148" s="4" t="str">
        <f t="shared" si="202"/>
        <v>film &amp; video</v>
      </c>
      <c r="T2148" s="4" t="str">
        <f t="shared" si="203"/>
        <v>television</v>
      </c>
    </row>
    <row r="2149" spans="1:20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7">
        <f t="shared" si="198"/>
        <v>41959.004027777781</v>
      </c>
      <c r="L2149" s="7">
        <f t="shared" si="199"/>
        <v>41926.962361111109</v>
      </c>
      <c r="M2149" s="4" t="b">
        <v>0</v>
      </c>
      <c r="N2149" s="4">
        <v>182</v>
      </c>
      <c r="O2149" s="4" t="b">
        <v>1</v>
      </c>
      <c r="P2149" s="4" t="s">
        <v>8265</v>
      </c>
      <c r="Q2149" s="9">
        <f t="shared" si="200"/>
        <v>6.9641025641025639E-3</v>
      </c>
      <c r="R2149" s="10">
        <f t="shared" si="201"/>
        <v>14.923076923076923</v>
      </c>
      <c r="S2149" s="4" t="str">
        <f t="shared" si="202"/>
        <v>film &amp; video</v>
      </c>
      <c r="T2149" s="4" t="str">
        <f t="shared" si="203"/>
        <v>television</v>
      </c>
    </row>
    <row r="2150" spans="1:20" ht="42.75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7">
        <f t="shared" si="198"/>
        <v>42096.358587962961</v>
      </c>
      <c r="L2150" s="7">
        <f t="shared" si="199"/>
        <v>42066.400254629632</v>
      </c>
      <c r="M2150" s="4" t="b">
        <v>0</v>
      </c>
      <c r="N2150" s="4">
        <v>182</v>
      </c>
      <c r="O2150" s="4" t="b">
        <v>1</v>
      </c>
      <c r="P2150" s="4" t="s">
        <v>8265</v>
      </c>
      <c r="Q2150" s="9">
        <f t="shared" si="200"/>
        <v>0.02</v>
      </c>
      <c r="R2150" s="10">
        <f t="shared" si="201"/>
        <v>1.098901098901099E-2</v>
      </c>
      <c r="S2150" s="4" t="str">
        <f t="shared" si="202"/>
        <v>film &amp; video</v>
      </c>
      <c r="T2150" s="4" t="str">
        <f t="shared" si="203"/>
        <v>television</v>
      </c>
    </row>
    <row r="2151" spans="1:20" ht="57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7">
        <f t="shared" si="198"/>
        <v>40389.666666666664</v>
      </c>
      <c r="L2151" s="7">
        <f t="shared" si="199"/>
        <v>40354.691620370366</v>
      </c>
      <c r="M2151" s="4" t="b">
        <v>0</v>
      </c>
      <c r="N2151" s="4">
        <v>182</v>
      </c>
      <c r="O2151" s="4" t="b">
        <v>1</v>
      </c>
      <c r="P2151" s="4" t="s">
        <v>8265</v>
      </c>
      <c r="Q2151" s="9">
        <f t="shared" si="200"/>
        <v>0</v>
      </c>
      <c r="R2151" s="10">
        <f t="shared" si="201"/>
        <v>0</v>
      </c>
      <c r="S2151" s="4" t="str">
        <f t="shared" si="202"/>
        <v>film &amp; video</v>
      </c>
      <c r="T2151" s="4" t="str">
        <f t="shared" si="203"/>
        <v>television</v>
      </c>
    </row>
    <row r="2152" spans="1:20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7">
        <f t="shared" si="198"/>
        <v>42563.951377314814</v>
      </c>
      <c r="L2152" s="7">
        <f t="shared" si="199"/>
        <v>42533.951377314814</v>
      </c>
      <c r="M2152" s="4" t="b">
        <v>0</v>
      </c>
      <c r="N2152" s="4">
        <v>182</v>
      </c>
      <c r="O2152" s="4" t="b">
        <v>1</v>
      </c>
      <c r="P2152" s="4" t="s">
        <v>8265</v>
      </c>
      <c r="Q2152" s="9">
        <f t="shared" si="200"/>
        <v>8.0999999999999996E-3</v>
      </c>
      <c r="R2152" s="10">
        <f t="shared" si="201"/>
        <v>2.2252747252747254</v>
      </c>
      <c r="S2152" s="4" t="str">
        <f t="shared" si="202"/>
        <v>film &amp; video</v>
      </c>
      <c r="T2152" s="4" t="str">
        <f t="shared" si="203"/>
        <v>television</v>
      </c>
    </row>
    <row r="2153" spans="1:20" ht="42.75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7">
        <f t="shared" si="198"/>
        <v>42550.514050925922</v>
      </c>
      <c r="L2153" s="7">
        <f t="shared" si="199"/>
        <v>42520.514050925922</v>
      </c>
      <c r="M2153" s="4" t="b">
        <v>0</v>
      </c>
      <c r="N2153" s="4">
        <v>182</v>
      </c>
      <c r="O2153" s="4" t="b">
        <v>1</v>
      </c>
      <c r="P2153" s="4" t="s">
        <v>8265</v>
      </c>
      <c r="Q2153" s="9">
        <f t="shared" si="200"/>
        <v>2.6222222222222224E-3</v>
      </c>
      <c r="R2153" s="10">
        <f t="shared" si="201"/>
        <v>0.64835164835164838</v>
      </c>
      <c r="S2153" s="4" t="str">
        <f t="shared" si="202"/>
        <v>film &amp; video</v>
      </c>
      <c r="T2153" s="4" t="str">
        <f t="shared" si="203"/>
        <v>television</v>
      </c>
    </row>
    <row r="2154" spans="1:20" ht="42.75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7">
        <f t="shared" si="198"/>
        <v>41713.457280092589</v>
      </c>
      <c r="L2154" s="7">
        <f t="shared" si="199"/>
        <v>41683.49894675926</v>
      </c>
      <c r="M2154" s="4" t="b">
        <v>0</v>
      </c>
      <c r="N2154" s="4">
        <v>182</v>
      </c>
      <c r="O2154" s="4" t="b">
        <v>1</v>
      </c>
      <c r="P2154" s="4" t="s">
        <v>8265</v>
      </c>
      <c r="Q2154" s="9">
        <f t="shared" si="200"/>
        <v>1.6666666666666668E-3</v>
      </c>
      <c r="R2154" s="10">
        <f t="shared" si="201"/>
        <v>0.27472527472527475</v>
      </c>
      <c r="S2154" s="4" t="str">
        <f t="shared" si="202"/>
        <v>film &amp; video</v>
      </c>
      <c r="T2154" s="4" t="str">
        <f t="shared" si="203"/>
        <v>television</v>
      </c>
    </row>
    <row r="2155" spans="1:20" ht="42.75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7">
        <f t="shared" si="198"/>
        <v>42013.999305555553</v>
      </c>
      <c r="L2155" s="7">
        <f t="shared" si="199"/>
        <v>41974.577754629623</v>
      </c>
      <c r="M2155" s="4" t="b">
        <v>0</v>
      </c>
      <c r="N2155" s="4">
        <v>182</v>
      </c>
      <c r="O2155" s="4" t="b">
        <v>1</v>
      </c>
      <c r="P2155" s="4" t="s">
        <v>8265</v>
      </c>
      <c r="Q2155" s="9">
        <f t="shared" si="200"/>
        <v>9.1244548809124457E-5</v>
      </c>
      <c r="R2155" s="10">
        <f t="shared" si="201"/>
        <v>0.18681318681318682</v>
      </c>
      <c r="S2155" s="4" t="str">
        <f t="shared" si="202"/>
        <v>film &amp; video</v>
      </c>
      <c r="T2155" s="4" t="str">
        <f t="shared" si="203"/>
        <v>television</v>
      </c>
    </row>
    <row r="2156" spans="1:20" ht="28.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7">
        <f t="shared" si="198"/>
        <v>41667.29892361111</v>
      </c>
      <c r="L2156" s="7">
        <f t="shared" si="199"/>
        <v>41647.29892361111</v>
      </c>
      <c r="M2156" s="4" t="b">
        <v>0</v>
      </c>
      <c r="N2156" s="4">
        <v>182</v>
      </c>
      <c r="O2156" s="4" t="b">
        <v>1</v>
      </c>
      <c r="P2156" s="4" t="s">
        <v>8265</v>
      </c>
      <c r="Q2156" s="9">
        <f t="shared" si="200"/>
        <v>8.0000000000000002E-3</v>
      </c>
      <c r="R2156" s="10">
        <f t="shared" si="201"/>
        <v>1.098901098901099E-2</v>
      </c>
      <c r="S2156" s="4" t="str">
        <f t="shared" si="202"/>
        <v>film &amp; video</v>
      </c>
      <c r="T2156" s="4" t="str">
        <f t="shared" si="203"/>
        <v>television</v>
      </c>
    </row>
    <row r="2157" spans="1:20" ht="42.75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7">
        <f t="shared" si="198"/>
        <v>42460.372511574074</v>
      </c>
      <c r="L2157" s="7">
        <f t="shared" si="199"/>
        <v>42430.414178240739</v>
      </c>
      <c r="M2157" s="4" t="b">
        <v>0</v>
      </c>
      <c r="N2157" s="4">
        <v>182</v>
      </c>
      <c r="O2157" s="4" t="b">
        <v>1</v>
      </c>
      <c r="P2157" s="4" t="s">
        <v>8265</v>
      </c>
      <c r="Q2157" s="9">
        <f t="shared" si="200"/>
        <v>2.3E-2</v>
      </c>
      <c r="R2157" s="10">
        <f t="shared" si="201"/>
        <v>0.63186813186813184</v>
      </c>
      <c r="S2157" s="4" t="str">
        <f t="shared" si="202"/>
        <v>film &amp; video</v>
      </c>
      <c r="T2157" s="4" t="str">
        <f t="shared" si="203"/>
        <v>television</v>
      </c>
    </row>
    <row r="2158" spans="1:20" ht="42.7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7">
        <f t="shared" si="198"/>
        <v>41533.520902777775</v>
      </c>
      <c r="L2158" s="7">
        <f t="shared" si="199"/>
        <v>41488.520902777775</v>
      </c>
      <c r="M2158" s="4" t="b">
        <v>0</v>
      </c>
      <c r="N2158" s="4">
        <v>182</v>
      </c>
      <c r="O2158" s="4" t="b">
        <v>1</v>
      </c>
      <c r="P2158" s="4" t="s">
        <v>8265</v>
      </c>
      <c r="Q2158" s="9">
        <f t="shared" si="200"/>
        <v>2.6660714285714284E-2</v>
      </c>
      <c r="R2158" s="10">
        <f t="shared" si="201"/>
        <v>8.2032967032967026</v>
      </c>
      <c r="S2158" s="4" t="str">
        <f t="shared" si="202"/>
        <v>film &amp; video</v>
      </c>
      <c r="T2158" s="4" t="str">
        <f t="shared" si="203"/>
        <v>television</v>
      </c>
    </row>
    <row r="2159" spans="1:20" ht="28.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7">
        <f t="shared" si="198"/>
        <v>42726.999305555553</v>
      </c>
      <c r="L2159" s="7">
        <f t="shared" si="199"/>
        <v>42694.647951388884</v>
      </c>
      <c r="M2159" s="4" t="b">
        <v>0</v>
      </c>
      <c r="N2159" s="4">
        <v>182</v>
      </c>
      <c r="O2159" s="4" t="b">
        <v>1</v>
      </c>
      <c r="P2159" s="4" t="s">
        <v>8265</v>
      </c>
      <c r="Q2159" s="9">
        <f t="shared" si="200"/>
        <v>0.28192</v>
      </c>
      <c r="R2159" s="10">
        <f t="shared" si="201"/>
        <v>116.17582417582418</v>
      </c>
      <c r="S2159" s="4" t="str">
        <f t="shared" si="202"/>
        <v>film &amp; video</v>
      </c>
      <c r="T2159" s="4" t="str">
        <f t="shared" si="203"/>
        <v>television</v>
      </c>
    </row>
    <row r="2160" spans="1:20" ht="42.75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7">
        <f t="shared" si="198"/>
        <v>41309.520532407405</v>
      </c>
      <c r="L2160" s="7">
        <f t="shared" si="199"/>
        <v>41264.520532407405</v>
      </c>
      <c r="M2160" s="4" t="b">
        <v>0</v>
      </c>
      <c r="N2160" s="4">
        <v>182</v>
      </c>
      <c r="O2160" s="4" t="b">
        <v>1</v>
      </c>
      <c r="P2160" s="4" t="s">
        <v>8265</v>
      </c>
      <c r="Q2160" s="9">
        <f t="shared" si="200"/>
        <v>6.5900366666666668E-2</v>
      </c>
      <c r="R2160" s="10">
        <f t="shared" si="201"/>
        <v>108.62697802197802</v>
      </c>
      <c r="S2160" s="4" t="str">
        <f t="shared" si="202"/>
        <v>film &amp; video</v>
      </c>
      <c r="T2160" s="4" t="str">
        <f t="shared" si="203"/>
        <v>television</v>
      </c>
    </row>
    <row r="2161" spans="1:20" ht="57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7">
        <f t="shared" si="198"/>
        <v>40740.397847222222</v>
      </c>
      <c r="L2161" s="7">
        <f t="shared" si="199"/>
        <v>40710.397847222222</v>
      </c>
      <c r="M2161" s="4" t="b">
        <v>0</v>
      </c>
      <c r="N2161" s="4">
        <v>182</v>
      </c>
      <c r="O2161" s="4" t="b">
        <v>1</v>
      </c>
      <c r="P2161" s="4" t="s">
        <v>8265</v>
      </c>
      <c r="Q2161" s="9">
        <f t="shared" si="200"/>
        <v>7.2222222222222219E-3</v>
      </c>
      <c r="R2161" s="10">
        <f t="shared" si="201"/>
        <v>0.14285714285714285</v>
      </c>
      <c r="S2161" s="4" t="str">
        <f t="shared" si="202"/>
        <v>film &amp; video</v>
      </c>
      <c r="T2161" s="4" t="str">
        <f t="shared" si="203"/>
        <v>television</v>
      </c>
    </row>
    <row r="2162" spans="1:20" ht="42.75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7">
        <f t="shared" si="198"/>
        <v>41048.378530092588</v>
      </c>
      <c r="L2162" s="7">
        <f t="shared" si="199"/>
        <v>41018.378530092588</v>
      </c>
      <c r="M2162" s="4" t="b">
        <v>0</v>
      </c>
      <c r="N2162" s="4">
        <v>182</v>
      </c>
      <c r="O2162" s="4" t="b">
        <v>1</v>
      </c>
      <c r="P2162" s="4" t="s">
        <v>8265</v>
      </c>
      <c r="Q2162" s="9">
        <f t="shared" si="200"/>
        <v>8.5000000000000006E-3</v>
      </c>
      <c r="R2162" s="10">
        <f t="shared" si="201"/>
        <v>0.46703296703296704</v>
      </c>
      <c r="S2162" s="4" t="str">
        <f t="shared" si="202"/>
        <v>film &amp; video</v>
      </c>
      <c r="T2162" s="4" t="str">
        <f t="shared" si="203"/>
        <v>television</v>
      </c>
    </row>
    <row r="2163" spans="1:20" ht="28.5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7">
        <f t="shared" si="198"/>
        <v>42270.519201388888</v>
      </c>
      <c r="L2163" s="7">
        <f t="shared" si="199"/>
        <v>42240.519201388888</v>
      </c>
      <c r="M2163" s="4" t="b">
        <v>0</v>
      </c>
      <c r="N2163" s="4">
        <v>182</v>
      </c>
      <c r="O2163" s="4" t="b">
        <v>1</v>
      </c>
      <c r="P2163" s="4" t="s">
        <v>8265</v>
      </c>
      <c r="Q2163" s="9">
        <f t="shared" si="200"/>
        <v>1.1575</v>
      </c>
      <c r="R2163" s="10">
        <f t="shared" si="201"/>
        <v>2.5439560439560438</v>
      </c>
      <c r="S2163" s="4" t="str">
        <f t="shared" si="202"/>
        <v>film &amp; video</v>
      </c>
      <c r="T2163" s="4" t="str">
        <f t="shared" si="203"/>
        <v>television</v>
      </c>
    </row>
    <row r="2164" spans="1:20" ht="42.75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7">
        <f t="shared" si="198"/>
        <v>41844.432766203703</v>
      </c>
      <c r="L2164" s="7">
        <f t="shared" si="199"/>
        <v>41813.432766203703</v>
      </c>
      <c r="M2164" s="4" t="b">
        <v>0</v>
      </c>
      <c r="N2164" s="4">
        <v>182</v>
      </c>
      <c r="O2164" s="4" t="b">
        <v>1</v>
      </c>
      <c r="P2164" s="4" t="s">
        <v>8265</v>
      </c>
      <c r="Q2164" s="9">
        <f t="shared" si="200"/>
        <v>1.1226666666666667</v>
      </c>
      <c r="R2164" s="10">
        <f t="shared" si="201"/>
        <v>27.758241758241759</v>
      </c>
      <c r="S2164" s="4" t="str">
        <f t="shared" si="202"/>
        <v>film &amp; video</v>
      </c>
      <c r="T2164" s="4" t="str">
        <f t="shared" si="203"/>
        <v>television</v>
      </c>
    </row>
    <row r="2165" spans="1:20" ht="42.75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7">
        <f t="shared" si="198"/>
        <v>42162.826388888883</v>
      </c>
      <c r="L2165" s="7">
        <f t="shared" si="199"/>
        <v>42111.566203703704</v>
      </c>
      <c r="M2165" s="4" t="b">
        <v>0</v>
      </c>
      <c r="N2165" s="4">
        <v>182</v>
      </c>
      <c r="O2165" s="4" t="b">
        <v>1</v>
      </c>
      <c r="P2165" s="4" t="s">
        <v>8265</v>
      </c>
      <c r="Q2165" s="9">
        <f t="shared" si="200"/>
        <v>1.3220000000000001</v>
      </c>
      <c r="R2165" s="10">
        <f t="shared" si="201"/>
        <v>18.159340659340661</v>
      </c>
      <c r="S2165" s="4" t="str">
        <f t="shared" si="202"/>
        <v>film &amp; video</v>
      </c>
      <c r="T2165" s="4" t="str">
        <f t="shared" si="203"/>
        <v>television</v>
      </c>
    </row>
    <row r="2166" spans="1:20" ht="28.5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7">
        <f t="shared" si="198"/>
        <v>42545.832638888889</v>
      </c>
      <c r="L2166" s="7">
        <f t="shared" si="199"/>
        <v>42515.384421296294</v>
      </c>
      <c r="M2166" s="4" t="b">
        <v>0</v>
      </c>
      <c r="N2166" s="4">
        <v>182</v>
      </c>
      <c r="O2166" s="4" t="b">
        <v>1</v>
      </c>
      <c r="P2166" s="4" t="s">
        <v>8265</v>
      </c>
      <c r="Q2166" s="9">
        <f t="shared" si="200"/>
        <v>1.0263636363636364</v>
      </c>
      <c r="R2166" s="10">
        <f t="shared" si="201"/>
        <v>31.016483516483518</v>
      </c>
      <c r="S2166" s="4" t="str">
        <f t="shared" si="202"/>
        <v>film &amp; video</v>
      </c>
      <c r="T2166" s="4" t="str">
        <f t="shared" si="203"/>
        <v>television</v>
      </c>
    </row>
    <row r="2167" spans="1:20" ht="42.75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7">
        <f t="shared" si="198"/>
        <v>42468.292071759257</v>
      </c>
      <c r="L2167" s="7">
        <f t="shared" si="199"/>
        <v>42438.333738425928</v>
      </c>
      <c r="M2167" s="4" t="b">
        <v>0</v>
      </c>
      <c r="N2167" s="4">
        <v>182</v>
      </c>
      <c r="O2167" s="4" t="b">
        <v>1</v>
      </c>
      <c r="P2167" s="4" t="s">
        <v>8265</v>
      </c>
      <c r="Q2167" s="9">
        <f t="shared" si="200"/>
        <v>1.3864000000000001</v>
      </c>
      <c r="R2167" s="10">
        <f t="shared" si="201"/>
        <v>19.043956043956044</v>
      </c>
      <c r="S2167" s="4" t="str">
        <f t="shared" si="202"/>
        <v>film &amp; video</v>
      </c>
      <c r="T2167" s="4" t="str">
        <f t="shared" si="203"/>
        <v>television</v>
      </c>
    </row>
    <row r="2168" spans="1:20" ht="57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7">
        <f t="shared" si="198"/>
        <v>41978.546504629623</v>
      </c>
      <c r="L2168" s="7">
        <f t="shared" si="199"/>
        <v>41933.504837962959</v>
      </c>
      <c r="M2168" s="4" t="b">
        <v>0</v>
      </c>
      <c r="N2168" s="4">
        <v>182</v>
      </c>
      <c r="O2168" s="4" t="b">
        <v>1</v>
      </c>
      <c r="P2168" s="4" t="s">
        <v>8265</v>
      </c>
      <c r="Q2168" s="9">
        <f t="shared" si="200"/>
        <v>1.466</v>
      </c>
      <c r="R2168" s="10">
        <f t="shared" si="201"/>
        <v>16.109890109890109</v>
      </c>
      <c r="S2168" s="4" t="str">
        <f t="shared" si="202"/>
        <v>film &amp; video</v>
      </c>
      <c r="T2168" s="4" t="str">
        <f t="shared" si="203"/>
        <v>television</v>
      </c>
    </row>
    <row r="2169" spans="1:20" ht="28.5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7">
        <f t="shared" si="198"/>
        <v>41166.733067129629</v>
      </c>
      <c r="L2169" s="7">
        <f t="shared" si="199"/>
        <v>41152.733067129629</v>
      </c>
      <c r="M2169" s="4" t="b">
        <v>0</v>
      </c>
      <c r="N2169" s="4">
        <v>182</v>
      </c>
      <c r="O2169" s="4" t="b">
        <v>1</v>
      </c>
      <c r="P2169" s="4" t="s">
        <v>8265</v>
      </c>
      <c r="Q2169" s="9">
        <f t="shared" si="200"/>
        <v>1.2</v>
      </c>
      <c r="R2169" s="10">
        <f t="shared" si="201"/>
        <v>0.98901098901098905</v>
      </c>
      <c r="S2169" s="4" t="str">
        <f t="shared" si="202"/>
        <v>film &amp; video</v>
      </c>
      <c r="T2169" s="4" t="str">
        <f t="shared" si="203"/>
        <v>television</v>
      </c>
    </row>
    <row r="2170" spans="1:20" ht="28.5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7">
        <f t="shared" si="198"/>
        <v>42775.874999999993</v>
      </c>
      <c r="L2170" s="7">
        <f t="shared" si="199"/>
        <v>42745.266909722217</v>
      </c>
      <c r="M2170" s="4" t="b">
        <v>0</v>
      </c>
      <c r="N2170" s="4">
        <v>182</v>
      </c>
      <c r="O2170" s="4" t="b">
        <v>1</v>
      </c>
      <c r="P2170" s="4" t="s">
        <v>8265</v>
      </c>
      <c r="Q2170" s="9">
        <f t="shared" si="200"/>
        <v>1.215816111111111</v>
      </c>
      <c r="R2170" s="10">
        <f t="shared" si="201"/>
        <v>120.24554945054945</v>
      </c>
      <c r="S2170" s="4" t="str">
        <f t="shared" si="202"/>
        <v>film &amp; video</v>
      </c>
      <c r="T2170" s="4" t="str">
        <f t="shared" si="203"/>
        <v>television</v>
      </c>
    </row>
    <row r="2171" spans="1:20" ht="42.75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7">
        <f t="shared" si="198"/>
        <v>42796.367488425924</v>
      </c>
      <c r="L2171" s="7">
        <f t="shared" si="199"/>
        <v>42793.367488425924</v>
      </c>
      <c r="M2171" s="4" t="b">
        <v>0</v>
      </c>
      <c r="N2171" s="4">
        <v>182</v>
      </c>
      <c r="O2171" s="4" t="b">
        <v>1</v>
      </c>
      <c r="P2171" s="4" t="s">
        <v>8265</v>
      </c>
      <c r="Q2171" s="9">
        <f t="shared" si="200"/>
        <v>1</v>
      </c>
      <c r="R2171" s="10">
        <f t="shared" si="201"/>
        <v>0.84065934065934067</v>
      </c>
      <c r="S2171" s="4" t="str">
        <f t="shared" si="202"/>
        <v>film &amp; video</v>
      </c>
      <c r="T2171" s="4" t="str">
        <f t="shared" si="203"/>
        <v>television</v>
      </c>
    </row>
    <row r="2172" spans="1:20" ht="42.75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7">
        <f t="shared" si="198"/>
        <v>42238.416921296295</v>
      </c>
      <c r="L2172" s="7">
        <f t="shared" si="199"/>
        <v>42198.416921296295</v>
      </c>
      <c r="M2172" s="4" t="b">
        <v>0</v>
      </c>
      <c r="N2172" s="4">
        <v>182</v>
      </c>
      <c r="O2172" s="4" t="b">
        <v>1</v>
      </c>
      <c r="P2172" s="4" t="s">
        <v>8265</v>
      </c>
      <c r="Q2172" s="9">
        <f t="shared" si="200"/>
        <v>1.8085714285714285</v>
      </c>
      <c r="R2172" s="10">
        <f t="shared" si="201"/>
        <v>3.4780219780219781</v>
      </c>
      <c r="S2172" s="4" t="str">
        <f t="shared" si="202"/>
        <v>film &amp; video</v>
      </c>
      <c r="T2172" s="4" t="str">
        <f t="shared" si="203"/>
        <v>television</v>
      </c>
    </row>
    <row r="2173" spans="1:20" ht="42.75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7">
        <f t="shared" si="198"/>
        <v>42176.874999999993</v>
      </c>
      <c r="L2173" s="7">
        <f t="shared" si="199"/>
        <v>42141.623784722215</v>
      </c>
      <c r="M2173" s="4" t="b">
        <v>0</v>
      </c>
      <c r="N2173" s="4">
        <v>182</v>
      </c>
      <c r="O2173" s="4" t="b">
        <v>1</v>
      </c>
      <c r="P2173" s="4" t="s">
        <v>8265</v>
      </c>
      <c r="Q2173" s="9">
        <f t="shared" si="200"/>
        <v>1.0607500000000001</v>
      </c>
      <c r="R2173" s="10">
        <f t="shared" si="201"/>
        <v>23.313186813186814</v>
      </c>
      <c r="S2173" s="4" t="str">
        <f t="shared" si="202"/>
        <v>film &amp; video</v>
      </c>
      <c r="T2173" s="4" t="str">
        <f t="shared" si="203"/>
        <v>television</v>
      </c>
    </row>
    <row r="2174" spans="1:20" ht="42.75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7">
        <f t="shared" si="198"/>
        <v>42112.246759259258</v>
      </c>
      <c r="L2174" s="7">
        <f t="shared" si="199"/>
        <v>42082.246759259258</v>
      </c>
      <c r="M2174" s="4" t="b">
        <v>0</v>
      </c>
      <c r="N2174" s="4">
        <v>182</v>
      </c>
      <c r="O2174" s="4" t="b">
        <v>1</v>
      </c>
      <c r="P2174" s="4" t="s">
        <v>8265</v>
      </c>
      <c r="Q2174" s="9">
        <f t="shared" si="200"/>
        <v>1</v>
      </c>
      <c r="R2174" s="10">
        <f t="shared" si="201"/>
        <v>5.4945054945054945</v>
      </c>
      <c r="S2174" s="4" t="str">
        <f t="shared" si="202"/>
        <v>film &amp; video</v>
      </c>
      <c r="T2174" s="4" t="str">
        <f t="shared" si="203"/>
        <v>television</v>
      </c>
    </row>
    <row r="2175" spans="1:20" ht="42.75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7">
        <f t="shared" si="198"/>
        <v>41526.832638888889</v>
      </c>
      <c r="L2175" s="7">
        <f t="shared" si="199"/>
        <v>41495.359293981477</v>
      </c>
      <c r="M2175" s="4" t="b">
        <v>0</v>
      </c>
      <c r="N2175" s="4">
        <v>182</v>
      </c>
      <c r="O2175" s="4" t="b">
        <v>1</v>
      </c>
      <c r="P2175" s="4" t="s">
        <v>8265</v>
      </c>
      <c r="Q2175" s="9">
        <f t="shared" si="200"/>
        <v>1.2692857142857144</v>
      </c>
      <c r="R2175" s="10">
        <f t="shared" si="201"/>
        <v>29.291208791208792</v>
      </c>
      <c r="S2175" s="4" t="str">
        <f t="shared" si="202"/>
        <v>film &amp; video</v>
      </c>
      <c r="T2175" s="4" t="str">
        <f t="shared" si="203"/>
        <v>television</v>
      </c>
    </row>
    <row r="2176" spans="1:20" ht="42.75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7">
        <f t="shared" si="198"/>
        <v>42495.209571759253</v>
      </c>
      <c r="L2176" s="7">
        <f t="shared" si="199"/>
        <v>42465.209571759253</v>
      </c>
      <c r="M2176" s="4" t="b">
        <v>0</v>
      </c>
      <c r="N2176" s="4">
        <v>182</v>
      </c>
      <c r="O2176" s="4" t="b">
        <v>1</v>
      </c>
      <c r="P2176" s="4" t="s">
        <v>8265</v>
      </c>
      <c r="Q2176" s="9">
        <f t="shared" si="200"/>
        <v>1.0297499999999999</v>
      </c>
      <c r="R2176" s="10">
        <f t="shared" si="201"/>
        <v>22.631868131868131</v>
      </c>
      <c r="S2176" s="4" t="str">
        <f t="shared" si="202"/>
        <v>film &amp; video</v>
      </c>
      <c r="T2176" s="4" t="str">
        <f t="shared" si="203"/>
        <v>television</v>
      </c>
    </row>
    <row r="2177" spans="1:20" ht="42.75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7">
        <f t="shared" si="198"/>
        <v>42571.675763888888</v>
      </c>
      <c r="L2177" s="7">
        <f t="shared" si="199"/>
        <v>42564.675763888888</v>
      </c>
      <c r="M2177" s="4" t="b">
        <v>0</v>
      </c>
      <c r="N2177" s="4">
        <v>182</v>
      </c>
      <c r="O2177" s="4" t="b">
        <v>1</v>
      </c>
      <c r="P2177" s="4" t="s">
        <v>8265</v>
      </c>
      <c r="Q2177" s="9">
        <f t="shared" si="200"/>
        <v>2.5</v>
      </c>
      <c r="R2177" s="10">
        <f t="shared" si="201"/>
        <v>9.615384615384615</v>
      </c>
      <c r="S2177" s="4" t="str">
        <f t="shared" si="202"/>
        <v>film &amp; video</v>
      </c>
      <c r="T2177" s="4" t="str">
        <f t="shared" si="203"/>
        <v>television</v>
      </c>
    </row>
    <row r="2178" spans="1:20" ht="42.75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7">
        <f t="shared" si="198"/>
        <v>42126.299872685187</v>
      </c>
      <c r="L2178" s="7">
        <f t="shared" si="199"/>
        <v>42096.299872685187</v>
      </c>
      <c r="M2178" s="4" t="b">
        <v>0</v>
      </c>
      <c r="N2178" s="4">
        <v>182</v>
      </c>
      <c r="O2178" s="4" t="b">
        <v>1</v>
      </c>
      <c r="P2178" s="4" t="s">
        <v>8265</v>
      </c>
      <c r="Q2178" s="9">
        <f t="shared" si="200"/>
        <v>1.2602</v>
      </c>
      <c r="R2178" s="10">
        <f t="shared" si="201"/>
        <v>34.620879120879124</v>
      </c>
      <c r="S2178" s="4" t="str">
        <f t="shared" si="202"/>
        <v>film &amp; video</v>
      </c>
      <c r="T2178" s="4" t="str">
        <f t="shared" si="203"/>
        <v>television</v>
      </c>
    </row>
    <row r="2179" spans="1:20" ht="57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7">
        <f t="shared" ref="K2179:K2242" si="204">(I2179/86400)+25569+(-8/24)</f>
        <v>42526.917442129627</v>
      </c>
      <c r="L2179" s="7">
        <f t="shared" ref="L2179:L2242" si="205">(J2179/86400)+25569+(-8/24)</f>
        <v>42501.917442129627</v>
      </c>
      <c r="M2179" s="4" t="b">
        <v>0</v>
      </c>
      <c r="N2179" s="4">
        <v>182</v>
      </c>
      <c r="O2179" s="4" t="b">
        <v>1</v>
      </c>
      <c r="P2179" s="4" t="s">
        <v>8265</v>
      </c>
      <c r="Q2179" s="9">
        <f t="shared" ref="Q2179:Q2242" si="206">E2179/D2179</f>
        <v>1.0012000000000001</v>
      </c>
      <c r="R2179" s="10">
        <f t="shared" ref="R2179:R2242" si="207">IFERROR(E2179/N2179, "Zero Backers")</f>
        <v>13.752747252747254</v>
      </c>
      <c r="S2179" s="4" t="str">
        <f t="shared" ref="S2179:S2242" si="208">LEFT(P2179,FIND("/",P2179)-1)</f>
        <v>film &amp; video</v>
      </c>
      <c r="T2179" s="4" t="str">
        <f t="shared" ref="T2179:T2242" si="209">RIGHT(P2179,LEN(P2179)-FIND("/",P2179))</f>
        <v>television</v>
      </c>
    </row>
    <row r="2180" spans="1:20" ht="42.75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7">
        <f t="shared" si="204"/>
        <v>42753.303206018514</v>
      </c>
      <c r="L2180" s="7">
        <f t="shared" si="205"/>
        <v>42723.303206018514</v>
      </c>
      <c r="M2180" s="4" t="b">
        <v>0</v>
      </c>
      <c r="N2180" s="4">
        <v>182</v>
      </c>
      <c r="O2180" s="4" t="b">
        <v>1</v>
      </c>
      <c r="P2180" s="4" t="s">
        <v>8265</v>
      </c>
      <c r="Q2180" s="9">
        <f t="shared" si="206"/>
        <v>1.3864000000000001</v>
      </c>
      <c r="R2180" s="10">
        <f t="shared" si="207"/>
        <v>190.43956043956044</v>
      </c>
      <c r="S2180" s="4" t="str">
        <f t="shared" si="208"/>
        <v>film &amp; video</v>
      </c>
      <c r="T2180" s="4" t="str">
        <f t="shared" si="209"/>
        <v>television</v>
      </c>
    </row>
    <row r="2181" spans="1:20" ht="42.75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7">
        <f t="shared" si="204"/>
        <v>42104.837870370371</v>
      </c>
      <c r="L2181" s="7">
        <f t="shared" si="205"/>
        <v>42074.837870370371</v>
      </c>
      <c r="M2181" s="4" t="b">
        <v>0</v>
      </c>
      <c r="N2181" s="4">
        <v>182</v>
      </c>
      <c r="O2181" s="4" t="b">
        <v>1</v>
      </c>
      <c r="P2181" s="4" t="s">
        <v>8265</v>
      </c>
      <c r="Q2181" s="9">
        <f t="shared" si="206"/>
        <v>1.6140000000000001</v>
      </c>
      <c r="R2181" s="10">
        <f t="shared" si="207"/>
        <v>8.8681318681318686</v>
      </c>
      <c r="S2181" s="4" t="str">
        <f t="shared" si="208"/>
        <v>film &amp; video</v>
      </c>
      <c r="T2181" s="4" t="str">
        <f t="shared" si="209"/>
        <v>television</v>
      </c>
    </row>
    <row r="2182" spans="1:20" ht="28.5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7">
        <f t="shared" si="204"/>
        <v>42321.378101851849</v>
      </c>
      <c r="L2182" s="7">
        <f t="shared" si="205"/>
        <v>42279.336435185185</v>
      </c>
      <c r="M2182" s="4" t="b">
        <v>0</v>
      </c>
      <c r="N2182" s="4">
        <v>182</v>
      </c>
      <c r="O2182" s="4" t="b">
        <v>1</v>
      </c>
      <c r="P2182" s="4" t="s">
        <v>8265</v>
      </c>
      <c r="Q2182" s="9">
        <f t="shared" si="206"/>
        <v>1.071842</v>
      </c>
      <c r="R2182" s="10">
        <f t="shared" si="207"/>
        <v>29.446208791208793</v>
      </c>
      <c r="S2182" s="4" t="str">
        <f t="shared" si="208"/>
        <v>film &amp; video</v>
      </c>
      <c r="T2182" s="4" t="str">
        <f t="shared" si="209"/>
        <v>television</v>
      </c>
    </row>
    <row r="2183" spans="1:20" ht="42.75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7">
        <f t="shared" si="204"/>
        <v>42786.671909722216</v>
      </c>
      <c r="L2183" s="7">
        <f t="shared" si="205"/>
        <v>42772.671909722216</v>
      </c>
      <c r="M2183" s="4" t="b">
        <v>0</v>
      </c>
      <c r="N2183" s="4">
        <v>182</v>
      </c>
      <c r="O2183" s="4" t="b">
        <v>1</v>
      </c>
      <c r="P2183" s="4" t="s">
        <v>8265</v>
      </c>
      <c r="Q2183" s="9">
        <f t="shared" si="206"/>
        <v>1.5309999999999999</v>
      </c>
      <c r="R2183" s="10">
        <f t="shared" si="207"/>
        <v>16.824175824175825</v>
      </c>
      <c r="S2183" s="4" t="str">
        <f t="shared" si="208"/>
        <v>film &amp; video</v>
      </c>
      <c r="T2183" s="4" t="str">
        <f t="shared" si="209"/>
        <v>television</v>
      </c>
    </row>
    <row r="2184" spans="1:20" ht="42.75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7">
        <f t="shared" si="204"/>
        <v>41914.567418981482</v>
      </c>
      <c r="L2184" s="7">
        <f t="shared" si="205"/>
        <v>41879.567418981482</v>
      </c>
      <c r="M2184" s="4" t="b">
        <v>0</v>
      </c>
      <c r="N2184" s="4">
        <v>182</v>
      </c>
      <c r="O2184" s="4" t="b">
        <v>1</v>
      </c>
      <c r="P2184" s="4" t="s">
        <v>8265</v>
      </c>
      <c r="Q2184" s="9">
        <f t="shared" si="206"/>
        <v>5.2416666666666663</v>
      </c>
      <c r="R2184" s="10">
        <f t="shared" si="207"/>
        <v>86.401098901098905</v>
      </c>
      <c r="S2184" s="4" t="str">
        <f t="shared" si="208"/>
        <v>film &amp; video</v>
      </c>
      <c r="T2184" s="4" t="str">
        <f t="shared" si="209"/>
        <v>television</v>
      </c>
    </row>
    <row r="2185" spans="1:20" ht="42.75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7">
        <f t="shared" si="204"/>
        <v>42774.874999999993</v>
      </c>
      <c r="L2185" s="7">
        <f t="shared" si="205"/>
        <v>42745.032141203701</v>
      </c>
      <c r="M2185" s="4" t="b">
        <v>0</v>
      </c>
      <c r="N2185" s="4">
        <v>182</v>
      </c>
      <c r="O2185" s="4" t="b">
        <v>1</v>
      </c>
      <c r="P2185" s="4" t="s">
        <v>8265</v>
      </c>
      <c r="Q2185" s="9">
        <f t="shared" si="206"/>
        <v>4.8927777777777779</v>
      </c>
      <c r="R2185" s="10">
        <f t="shared" si="207"/>
        <v>48.390109890109891</v>
      </c>
      <c r="S2185" s="4" t="str">
        <f t="shared" si="208"/>
        <v>film &amp; video</v>
      </c>
      <c r="T2185" s="4" t="str">
        <f t="shared" si="209"/>
        <v>television</v>
      </c>
    </row>
    <row r="2186" spans="1:20" ht="42.75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7">
        <f t="shared" si="204"/>
        <v>42394.333333333336</v>
      </c>
      <c r="L2186" s="7">
        <f t="shared" si="205"/>
        <v>42380.356956018521</v>
      </c>
      <c r="M2186" s="4" t="b">
        <v>0</v>
      </c>
      <c r="N2186" s="4">
        <v>182</v>
      </c>
      <c r="O2186" s="4" t="b">
        <v>1</v>
      </c>
      <c r="P2186" s="4" t="s">
        <v>8265</v>
      </c>
      <c r="Q2186" s="9">
        <f t="shared" si="206"/>
        <v>2.8473999999999999</v>
      </c>
      <c r="R2186" s="10">
        <f t="shared" si="207"/>
        <v>156.45054945054946</v>
      </c>
      <c r="S2186" s="4" t="str">
        <f t="shared" si="208"/>
        <v>film &amp; video</v>
      </c>
      <c r="T2186" s="4" t="str">
        <f t="shared" si="209"/>
        <v>television</v>
      </c>
    </row>
    <row r="2187" spans="1:20" ht="42.75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7">
        <f t="shared" si="204"/>
        <v>41359.016655092586</v>
      </c>
      <c r="L2187" s="7">
        <f t="shared" si="205"/>
        <v>41319.016655092586</v>
      </c>
      <c r="M2187" s="4" t="b">
        <v>0</v>
      </c>
      <c r="N2187" s="4">
        <v>182</v>
      </c>
      <c r="O2187" s="4" t="b">
        <v>1</v>
      </c>
      <c r="P2187" s="4" t="s">
        <v>8265</v>
      </c>
      <c r="Q2187" s="9">
        <f t="shared" si="206"/>
        <v>18.569700000000001</v>
      </c>
      <c r="R2187" s="10">
        <f t="shared" si="207"/>
        <v>510.1565934065934</v>
      </c>
      <c r="S2187" s="4" t="str">
        <f t="shared" si="208"/>
        <v>film &amp; video</v>
      </c>
      <c r="T2187" s="4" t="str">
        <f t="shared" si="209"/>
        <v>television</v>
      </c>
    </row>
    <row r="2188" spans="1:20" ht="42.75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7">
        <f t="shared" si="204"/>
        <v>42619.749999999993</v>
      </c>
      <c r="L2188" s="7">
        <f t="shared" si="205"/>
        <v>42583.281747685185</v>
      </c>
      <c r="M2188" s="4" t="b">
        <v>0</v>
      </c>
      <c r="N2188" s="4">
        <v>182</v>
      </c>
      <c r="O2188" s="4" t="b">
        <v>1</v>
      </c>
      <c r="P2188" s="4" t="s">
        <v>8265</v>
      </c>
      <c r="Q2188" s="9">
        <f t="shared" si="206"/>
        <v>1.0967499999999999</v>
      </c>
      <c r="R2188" s="10">
        <f t="shared" si="207"/>
        <v>120.52197802197803</v>
      </c>
      <c r="S2188" s="4" t="str">
        <f t="shared" si="208"/>
        <v>film &amp; video</v>
      </c>
      <c r="T2188" s="4" t="str">
        <f t="shared" si="209"/>
        <v>television</v>
      </c>
    </row>
    <row r="2189" spans="1:20" ht="42.75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7">
        <f t="shared" si="204"/>
        <v>42096.832638888889</v>
      </c>
      <c r="L2189" s="7">
        <f t="shared" si="205"/>
        <v>42067.875763888886</v>
      </c>
      <c r="M2189" s="4" t="b">
        <v>0</v>
      </c>
      <c r="N2189" s="4">
        <v>182</v>
      </c>
      <c r="O2189" s="4" t="b">
        <v>1</v>
      </c>
      <c r="P2189" s="4" t="s">
        <v>8265</v>
      </c>
      <c r="Q2189" s="9">
        <f t="shared" si="206"/>
        <v>10.146425000000001</v>
      </c>
      <c r="R2189" s="10">
        <f t="shared" si="207"/>
        <v>1114.9917582417581</v>
      </c>
      <c r="S2189" s="4" t="str">
        <f t="shared" si="208"/>
        <v>film &amp; video</v>
      </c>
      <c r="T2189" s="4" t="str">
        <f t="shared" si="209"/>
        <v>television</v>
      </c>
    </row>
    <row r="2190" spans="1:20" ht="42.75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7">
        <f t="shared" si="204"/>
        <v>42668.374999999993</v>
      </c>
      <c r="L2190" s="7">
        <f t="shared" si="205"/>
        <v>42633.252789351849</v>
      </c>
      <c r="M2190" s="4" t="b">
        <v>0</v>
      </c>
      <c r="N2190" s="4">
        <v>182</v>
      </c>
      <c r="O2190" s="4" t="b">
        <v>1</v>
      </c>
      <c r="P2190" s="4" t="s">
        <v>8265</v>
      </c>
      <c r="Q2190" s="9">
        <f t="shared" si="206"/>
        <v>4.1217692027666546</v>
      </c>
      <c r="R2190" s="10">
        <f t="shared" si="207"/>
        <v>124.42307692307692</v>
      </c>
      <c r="S2190" s="4" t="str">
        <f t="shared" si="208"/>
        <v>film &amp; video</v>
      </c>
      <c r="T2190" s="4" t="str">
        <f t="shared" si="209"/>
        <v>television</v>
      </c>
    </row>
    <row r="2191" spans="1:20" ht="42.75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7">
        <f t="shared" si="204"/>
        <v>42481.583333333336</v>
      </c>
      <c r="L2191" s="7">
        <f t="shared" si="205"/>
        <v>42467.454861111109</v>
      </c>
      <c r="M2191" s="4" t="b">
        <v>0</v>
      </c>
      <c r="N2191" s="4">
        <v>182</v>
      </c>
      <c r="O2191" s="4" t="b">
        <v>1</v>
      </c>
      <c r="P2191" s="4" t="s">
        <v>8265</v>
      </c>
      <c r="Q2191" s="9">
        <f t="shared" si="206"/>
        <v>5.0324999999999998</v>
      </c>
      <c r="R2191" s="10">
        <f t="shared" si="207"/>
        <v>33.181318681318679</v>
      </c>
      <c r="S2191" s="4" t="str">
        <f t="shared" si="208"/>
        <v>film &amp; video</v>
      </c>
      <c r="T2191" s="4" t="str">
        <f t="shared" si="209"/>
        <v>television</v>
      </c>
    </row>
    <row r="2192" spans="1:20" ht="42.75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7">
        <f t="shared" si="204"/>
        <v>42451.957638888889</v>
      </c>
      <c r="L2192" s="7">
        <f t="shared" si="205"/>
        <v>42417.291712962957</v>
      </c>
      <c r="M2192" s="4" t="b">
        <v>0</v>
      </c>
      <c r="N2192" s="4">
        <v>182</v>
      </c>
      <c r="O2192" s="4" t="b">
        <v>1</v>
      </c>
      <c r="P2192" s="4" t="s">
        <v>8265</v>
      </c>
      <c r="Q2192" s="9">
        <f t="shared" si="206"/>
        <v>1.8461052631578947</v>
      </c>
      <c r="R2192" s="10">
        <f t="shared" si="207"/>
        <v>192.72527472527472</v>
      </c>
      <c r="S2192" s="4" t="str">
        <f t="shared" si="208"/>
        <v>film &amp; video</v>
      </c>
      <c r="T2192" s="4" t="str">
        <f t="shared" si="209"/>
        <v>television</v>
      </c>
    </row>
    <row r="2193" spans="1:20" ht="42.75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7">
        <f t="shared" si="204"/>
        <v>42780.5003125</v>
      </c>
      <c r="L2193" s="7">
        <f t="shared" si="205"/>
        <v>42768.5003125</v>
      </c>
      <c r="M2193" s="4" t="b">
        <v>0</v>
      </c>
      <c r="N2193" s="4">
        <v>182</v>
      </c>
      <c r="O2193" s="4" t="b">
        <v>1</v>
      </c>
      <c r="P2193" s="4" t="s">
        <v>8265</v>
      </c>
      <c r="Q2193" s="9">
        <f t="shared" si="206"/>
        <v>1.1973333333333334</v>
      </c>
      <c r="R2193" s="10">
        <f t="shared" si="207"/>
        <v>4.9340659340659343</v>
      </c>
      <c r="S2193" s="4" t="str">
        <f t="shared" si="208"/>
        <v>film &amp; video</v>
      </c>
      <c r="T2193" s="4" t="str">
        <f t="shared" si="209"/>
        <v>television</v>
      </c>
    </row>
    <row r="2194" spans="1:20" ht="42.75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7">
        <f t="shared" si="204"/>
        <v>42719.624999999993</v>
      </c>
      <c r="L2194" s="7">
        <f t="shared" si="205"/>
        <v>42691.517870370364</v>
      </c>
      <c r="M2194" s="4" t="b">
        <v>0</v>
      </c>
      <c r="N2194" s="4">
        <v>182</v>
      </c>
      <c r="O2194" s="4" t="b">
        <v>1</v>
      </c>
      <c r="P2194" s="4" t="s">
        <v>8265</v>
      </c>
      <c r="Q2194" s="9">
        <f t="shared" si="206"/>
        <v>10.812401666666668</v>
      </c>
      <c r="R2194" s="10">
        <f t="shared" si="207"/>
        <v>712.90560439560443</v>
      </c>
      <c r="S2194" s="4" t="str">
        <f t="shared" si="208"/>
        <v>film &amp; video</v>
      </c>
      <c r="T2194" s="4" t="str">
        <f t="shared" si="209"/>
        <v>television</v>
      </c>
    </row>
    <row r="2195" spans="1:20" ht="42.75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7">
        <f t="shared" si="204"/>
        <v>42694.874305555553</v>
      </c>
      <c r="L2195" s="7">
        <f t="shared" si="205"/>
        <v>42664.072592592587</v>
      </c>
      <c r="M2195" s="4" t="b">
        <v>0</v>
      </c>
      <c r="N2195" s="4">
        <v>182</v>
      </c>
      <c r="O2195" s="4" t="b">
        <v>1</v>
      </c>
      <c r="P2195" s="4" t="s">
        <v>8265</v>
      </c>
      <c r="Q2195" s="9">
        <f t="shared" si="206"/>
        <v>4.5237333333333334</v>
      </c>
      <c r="R2195" s="10">
        <f t="shared" si="207"/>
        <v>372.83516483516485</v>
      </c>
      <c r="S2195" s="4" t="str">
        <f t="shared" si="208"/>
        <v>film &amp; video</v>
      </c>
      <c r="T2195" s="4" t="str">
        <f t="shared" si="209"/>
        <v>television</v>
      </c>
    </row>
    <row r="2196" spans="1:20" ht="42.75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7">
        <f t="shared" si="204"/>
        <v>42455.382986111108</v>
      </c>
      <c r="L2196" s="7">
        <f t="shared" si="205"/>
        <v>42425.42465277778</v>
      </c>
      <c r="M2196" s="4" t="b">
        <v>0</v>
      </c>
      <c r="N2196" s="4">
        <v>182</v>
      </c>
      <c r="O2196" s="4" t="b">
        <v>1</v>
      </c>
      <c r="P2196" s="4" t="s">
        <v>8265</v>
      </c>
      <c r="Q2196" s="9">
        <f t="shared" si="206"/>
        <v>5.3737000000000004</v>
      </c>
      <c r="R2196" s="10">
        <f t="shared" si="207"/>
        <v>295.25824175824175</v>
      </c>
      <c r="S2196" s="4" t="str">
        <f t="shared" si="208"/>
        <v>film &amp; video</v>
      </c>
      <c r="T2196" s="4" t="str">
        <f t="shared" si="209"/>
        <v>television</v>
      </c>
    </row>
    <row r="2197" spans="1:20" ht="28.5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7">
        <f t="shared" si="204"/>
        <v>42227.438657407409</v>
      </c>
      <c r="L2197" s="7">
        <f t="shared" si="205"/>
        <v>42197.438657407409</v>
      </c>
      <c r="M2197" s="4" t="b">
        <v>0</v>
      </c>
      <c r="N2197" s="4">
        <v>182</v>
      </c>
      <c r="O2197" s="4" t="b">
        <v>1</v>
      </c>
      <c r="P2197" s="4" t="s">
        <v>8265</v>
      </c>
      <c r="Q2197" s="9">
        <f t="shared" si="206"/>
        <v>1.2032608695652174</v>
      </c>
      <c r="R2197" s="10">
        <f t="shared" si="207"/>
        <v>30.412087912087912</v>
      </c>
      <c r="S2197" s="4" t="str">
        <f t="shared" si="208"/>
        <v>film &amp; video</v>
      </c>
      <c r="T2197" s="4" t="str">
        <f t="shared" si="209"/>
        <v>television</v>
      </c>
    </row>
    <row r="2198" spans="1:20" ht="28.5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7">
        <f t="shared" si="204"/>
        <v>42705.958333333336</v>
      </c>
      <c r="L2198" s="7">
        <f t="shared" si="205"/>
        <v>42675.153958333329</v>
      </c>
      <c r="M2198" s="4" t="b">
        <v>0</v>
      </c>
      <c r="N2198" s="4">
        <v>182</v>
      </c>
      <c r="O2198" s="4" t="b">
        <v>1</v>
      </c>
      <c r="P2198" s="4" t="s">
        <v>8265</v>
      </c>
      <c r="Q2198" s="9">
        <f t="shared" si="206"/>
        <v>1.1383571428571428</v>
      </c>
      <c r="R2198" s="10">
        <f t="shared" si="207"/>
        <v>87.565934065934073</v>
      </c>
      <c r="S2198" s="4" t="str">
        <f t="shared" si="208"/>
        <v>film &amp; video</v>
      </c>
      <c r="T2198" s="4" t="str">
        <f t="shared" si="209"/>
        <v>television</v>
      </c>
    </row>
    <row r="2199" spans="1:20" ht="42.75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7">
        <f t="shared" si="204"/>
        <v>42063.25068287037</v>
      </c>
      <c r="L2199" s="7">
        <f t="shared" si="205"/>
        <v>42033.25068287037</v>
      </c>
      <c r="M2199" s="4" t="b">
        <v>0</v>
      </c>
      <c r="N2199" s="4">
        <v>182</v>
      </c>
      <c r="O2199" s="4" t="b">
        <v>1</v>
      </c>
      <c r="P2199" s="4" t="s">
        <v>8265</v>
      </c>
      <c r="Q2199" s="9">
        <f t="shared" si="206"/>
        <v>9.5103109999999997</v>
      </c>
      <c r="R2199" s="10">
        <f t="shared" si="207"/>
        <v>1567.6336813186815</v>
      </c>
      <c r="S2199" s="4" t="str">
        <f t="shared" si="208"/>
        <v>film &amp; video</v>
      </c>
      <c r="T2199" s="4" t="str">
        <f t="shared" si="209"/>
        <v>television</v>
      </c>
    </row>
    <row r="2200" spans="1:20" ht="42.75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7">
        <f t="shared" si="204"/>
        <v>42322.222222222219</v>
      </c>
      <c r="L2200" s="7">
        <f t="shared" si="205"/>
        <v>42292.180555555555</v>
      </c>
      <c r="M2200" s="4" t="b">
        <v>0</v>
      </c>
      <c r="N2200" s="4">
        <v>182</v>
      </c>
      <c r="O2200" s="4" t="b">
        <v>1</v>
      </c>
      <c r="P2200" s="4" t="s">
        <v>8265</v>
      </c>
      <c r="Q2200" s="9">
        <f t="shared" si="206"/>
        <v>1.3289249999999999</v>
      </c>
      <c r="R2200" s="10">
        <f t="shared" si="207"/>
        <v>292.07142857142856</v>
      </c>
      <c r="S2200" s="4" t="str">
        <f t="shared" si="208"/>
        <v>film &amp; video</v>
      </c>
      <c r="T2200" s="4" t="str">
        <f t="shared" si="209"/>
        <v>television</v>
      </c>
    </row>
    <row r="2201" spans="1:20" ht="28.5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7">
        <f t="shared" si="204"/>
        <v>42292.083310185182</v>
      </c>
      <c r="L2201" s="7">
        <f t="shared" si="205"/>
        <v>42262.083310185182</v>
      </c>
      <c r="M2201" s="4" t="b">
        <v>0</v>
      </c>
      <c r="N2201" s="4">
        <v>182</v>
      </c>
      <c r="O2201" s="4" t="b">
        <v>1</v>
      </c>
      <c r="P2201" s="4" t="s">
        <v>8265</v>
      </c>
      <c r="Q2201" s="9">
        <f t="shared" si="206"/>
        <v>1.4697777777777778</v>
      </c>
      <c r="R2201" s="10">
        <f t="shared" si="207"/>
        <v>72.681318681318686</v>
      </c>
      <c r="S2201" s="4" t="str">
        <f t="shared" si="208"/>
        <v>film &amp; video</v>
      </c>
      <c r="T2201" s="4" t="str">
        <f t="shared" si="209"/>
        <v>television</v>
      </c>
    </row>
    <row r="2202" spans="1:20" ht="42.75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7">
        <f t="shared" si="204"/>
        <v>42190.791666666664</v>
      </c>
      <c r="L2202" s="7">
        <f t="shared" si="205"/>
        <v>42163.292453703696</v>
      </c>
      <c r="M2202" s="4" t="b">
        <v>0</v>
      </c>
      <c r="N2202" s="4">
        <v>182</v>
      </c>
      <c r="O2202" s="4" t="b">
        <v>1</v>
      </c>
      <c r="P2202" s="4" t="s">
        <v>8265</v>
      </c>
      <c r="Q2202" s="9">
        <f t="shared" si="206"/>
        <v>5.4215</v>
      </c>
      <c r="R2202" s="10">
        <f t="shared" si="207"/>
        <v>59.57692307692308</v>
      </c>
      <c r="S2202" s="4" t="str">
        <f t="shared" si="208"/>
        <v>film &amp; video</v>
      </c>
      <c r="T2202" s="4" t="str">
        <f t="shared" si="209"/>
        <v>television</v>
      </c>
    </row>
    <row r="2203" spans="1:20" ht="42.75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7">
        <f t="shared" si="204"/>
        <v>41290.513483796291</v>
      </c>
      <c r="L2203" s="7">
        <f t="shared" si="205"/>
        <v>41276.513483796291</v>
      </c>
      <c r="M2203" s="4" t="b">
        <v>0</v>
      </c>
      <c r="N2203" s="4">
        <v>182</v>
      </c>
      <c r="O2203" s="4" t="b">
        <v>1</v>
      </c>
      <c r="P2203" s="4" t="s">
        <v>8265</v>
      </c>
      <c r="Q2203" s="9">
        <f t="shared" si="206"/>
        <v>3.8271818181818182</v>
      </c>
      <c r="R2203" s="10">
        <f t="shared" si="207"/>
        <v>2.313131868131868</v>
      </c>
      <c r="S2203" s="4" t="str">
        <f t="shared" si="208"/>
        <v>film &amp; video</v>
      </c>
      <c r="T2203" s="4" t="str">
        <f t="shared" si="209"/>
        <v>television</v>
      </c>
    </row>
    <row r="2204" spans="1:20" ht="28.5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7">
        <f t="shared" si="204"/>
        <v>41214.515833333331</v>
      </c>
      <c r="L2204" s="7">
        <f t="shared" si="205"/>
        <v>41184.515833333331</v>
      </c>
      <c r="M2204" s="4" t="b">
        <v>0</v>
      </c>
      <c r="N2204" s="4">
        <v>182</v>
      </c>
      <c r="O2204" s="4" t="b">
        <v>1</v>
      </c>
      <c r="P2204" s="4" t="s">
        <v>8265</v>
      </c>
      <c r="Q2204" s="9">
        <f t="shared" si="206"/>
        <v>7.0418124999999998</v>
      </c>
      <c r="R2204" s="10">
        <f t="shared" si="207"/>
        <v>154.7651098901099</v>
      </c>
      <c r="S2204" s="4" t="str">
        <f t="shared" si="208"/>
        <v>film &amp; video</v>
      </c>
      <c r="T2204" s="4" t="str">
        <f t="shared" si="209"/>
        <v>television</v>
      </c>
    </row>
    <row r="2205" spans="1:20" ht="42.75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7">
        <f t="shared" si="204"/>
        <v>42271.526412037034</v>
      </c>
      <c r="L2205" s="7">
        <f t="shared" si="205"/>
        <v>42241.526412037034</v>
      </c>
      <c r="M2205" s="4" t="b">
        <v>0</v>
      </c>
      <c r="N2205" s="4">
        <v>182</v>
      </c>
      <c r="O2205" s="4" t="b">
        <v>1</v>
      </c>
      <c r="P2205" s="4" t="s">
        <v>8265</v>
      </c>
      <c r="Q2205" s="9">
        <f t="shared" si="206"/>
        <v>1.0954999999999999</v>
      </c>
      <c r="R2205" s="10">
        <f t="shared" si="207"/>
        <v>12.038461538461538</v>
      </c>
      <c r="S2205" s="4" t="str">
        <f t="shared" si="208"/>
        <v>film &amp; video</v>
      </c>
      <c r="T2205" s="4" t="str">
        <f t="shared" si="209"/>
        <v>television</v>
      </c>
    </row>
    <row r="2206" spans="1:20" ht="42.75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7">
        <f t="shared" si="204"/>
        <v>41341.978229166663</v>
      </c>
      <c r="L2206" s="7">
        <f t="shared" si="205"/>
        <v>41311.978229166663</v>
      </c>
      <c r="M2206" s="4" t="b">
        <v>0</v>
      </c>
      <c r="N2206" s="4">
        <v>182</v>
      </c>
      <c r="O2206" s="4" t="b">
        <v>1</v>
      </c>
      <c r="P2206" s="4" t="s">
        <v>8265</v>
      </c>
      <c r="Q2206" s="9">
        <f t="shared" si="206"/>
        <v>1.3286666666666667</v>
      </c>
      <c r="R2206" s="10">
        <f t="shared" si="207"/>
        <v>10.950549450549451</v>
      </c>
      <c r="S2206" s="4" t="str">
        <f t="shared" si="208"/>
        <v>film &amp; video</v>
      </c>
      <c r="T2206" s="4" t="str">
        <f t="shared" si="209"/>
        <v>television</v>
      </c>
    </row>
    <row r="2207" spans="1:20" ht="42.75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7">
        <f t="shared" si="204"/>
        <v>41061.488298611112</v>
      </c>
      <c r="L2207" s="7">
        <f t="shared" si="205"/>
        <v>41031.488298611112</v>
      </c>
      <c r="M2207" s="4" t="b">
        <v>0</v>
      </c>
      <c r="N2207" s="4">
        <v>182</v>
      </c>
      <c r="O2207" s="4" t="b">
        <v>1</v>
      </c>
      <c r="P2207" s="4" t="s">
        <v>8265</v>
      </c>
      <c r="Q2207" s="9">
        <f t="shared" si="206"/>
        <v>1.52</v>
      </c>
      <c r="R2207" s="10">
        <f t="shared" si="207"/>
        <v>6.2637362637362637</v>
      </c>
      <c r="S2207" s="4" t="str">
        <f t="shared" si="208"/>
        <v>film &amp; video</v>
      </c>
      <c r="T2207" s="4" t="str">
        <f t="shared" si="209"/>
        <v>television</v>
      </c>
    </row>
    <row r="2208" spans="1:20" ht="42.75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7">
        <f t="shared" si="204"/>
        <v>41014.923888888887</v>
      </c>
      <c r="L2208" s="7">
        <f t="shared" si="205"/>
        <v>40996.923888888887</v>
      </c>
      <c r="M2208" s="4" t="b">
        <v>0</v>
      </c>
      <c r="N2208" s="4">
        <v>182</v>
      </c>
      <c r="O2208" s="4" t="b">
        <v>1</v>
      </c>
      <c r="P2208" s="4" t="s">
        <v>8265</v>
      </c>
      <c r="Q2208" s="9">
        <f t="shared" si="206"/>
        <v>1.0272727272727273</v>
      </c>
      <c r="R2208" s="10">
        <f t="shared" si="207"/>
        <v>6.2087912087912089</v>
      </c>
      <c r="S2208" s="4" t="str">
        <f t="shared" si="208"/>
        <v>film &amp; video</v>
      </c>
      <c r="T2208" s="4" t="str">
        <f t="shared" si="209"/>
        <v>television</v>
      </c>
    </row>
    <row r="2209" spans="1:20" ht="42.75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7">
        <f t="shared" si="204"/>
        <v>41593.902465277773</v>
      </c>
      <c r="L2209" s="7">
        <f t="shared" si="205"/>
        <v>41563.860798611109</v>
      </c>
      <c r="M2209" s="4" t="b">
        <v>0</v>
      </c>
      <c r="N2209" s="4">
        <v>182</v>
      </c>
      <c r="O2209" s="4" t="b">
        <v>1</v>
      </c>
      <c r="P2209" s="4" t="s">
        <v>8265</v>
      </c>
      <c r="Q2209" s="9">
        <f t="shared" si="206"/>
        <v>1</v>
      </c>
      <c r="R2209" s="10">
        <f t="shared" si="207"/>
        <v>10.989010989010989</v>
      </c>
      <c r="S2209" s="4" t="str">
        <f t="shared" si="208"/>
        <v>film &amp; video</v>
      </c>
      <c r="T2209" s="4" t="str">
        <f t="shared" si="209"/>
        <v>television</v>
      </c>
    </row>
    <row r="2210" spans="1:20" ht="42.75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7">
        <f t="shared" si="204"/>
        <v>41005.833333333328</v>
      </c>
      <c r="L2210" s="7">
        <f t="shared" si="205"/>
        <v>40946.548912037033</v>
      </c>
      <c r="M2210" s="4" t="b">
        <v>0</v>
      </c>
      <c r="N2210" s="4">
        <v>182</v>
      </c>
      <c r="O2210" s="4" t="b">
        <v>1</v>
      </c>
      <c r="P2210" s="4" t="s">
        <v>8265</v>
      </c>
      <c r="Q2210" s="9">
        <f t="shared" si="206"/>
        <v>1.016</v>
      </c>
      <c r="R2210" s="10">
        <f t="shared" si="207"/>
        <v>5.5824175824175821</v>
      </c>
      <c r="S2210" s="4" t="str">
        <f t="shared" si="208"/>
        <v>film &amp; video</v>
      </c>
      <c r="T2210" s="4" t="str">
        <f t="shared" si="209"/>
        <v>television</v>
      </c>
    </row>
    <row r="2211" spans="1:20" ht="28.5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7">
        <f t="shared" si="204"/>
        <v>41743.625</v>
      </c>
      <c r="L2211" s="7">
        <f t="shared" si="205"/>
        <v>41732.14634259259</v>
      </c>
      <c r="M2211" s="4" t="b">
        <v>0</v>
      </c>
      <c r="N2211" s="4">
        <v>182</v>
      </c>
      <c r="O2211" s="4" t="b">
        <v>1</v>
      </c>
      <c r="P2211" s="4" t="s">
        <v>8265</v>
      </c>
      <c r="Q2211" s="9">
        <f t="shared" si="206"/>
        <v>1.508</v>
      </c>
      <c r="R2211" s="10">
        <f t="shared" si="207"/>
        <v>4.1428571428571432</v>
      </c>
      <c r="S2211" s="4" t="str">
        <f t="shared" si="208"/>
        <v>film &amp; video</v>
      </c>
      <c r="T2211" s="4" t="str">
        <f t="shared" si="209"/>
        <v>television</v>
      </c>
    </row>
    <row r="2212" spans="1:20" ht="42.75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7">
        <f t="shared" si="204"/>
        <v>41013.4</v>
      </c>
      <c r="L2212" s="7">
        <f t="shared" si="205"/>
        <v>40955.732754629629</v>
      </c>
      <c r="M2212" s="4" t="b">
        <v>0</v>
      </c>
      <c r="N2212" s="4">
        <v>182</v>
      </c>
      <c r="O2212" s="4" t="b">
        <v>1</v>
      </c>
      <c r="P2212" s="4" t="s">
        <v>8265</v>
      </c>
      <c r="Q2212" s="9">
        <f t="shared" si="206"/>
        <v>1.11425</v>
      </c>
      <c r="R2212" s="10">
        <f t="shared" si="207"/>
        <v>24.489010989010989</v>
      </c>
      <c r="S2212" s="4" t="str">
        <f t="shared" si="208"/>
        <v>film &amp; video</v>
      </c>
      <c r="T2212" s="4" t="str">
        <f t="shared" si="209"/>
        <v>television</v>
      </c>
    </row>
    <row r="2213" spans="1:20" ht="42.75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7">
        <f t="shared" si="204"/>
        <v>41738.957638888889</v>
      </c>
      <c r="L2213" s="7">
        <f t="shared" si="205"/>
        <v>41716.451678240737</v>
      </c>
      <c r="M2213" s="4" t="b">
        <v>0</v>
      </c>
      <c r="N2213" s="4">
        <v>182</v>
      </c>
      <c r="O2213" s="4" t="b">
        <v>1</v>
      </c>
      <c r="P2213" s="4" t="s">
        <v>8265</v>
      </c>
      <c r="Q2213" s="9">
        <f t="shared" si="206"/>
        <v>1.956</v>
      </c>
      <c r="R2213" s="10">
        <f t="shared" si="207"/>
        <v>26.868131868131869</v>
      </c>
      <c r="S2213" s="4" t="str">
        <f t="shared" si="208"/>
        <v>film &amp; video</v>
      </c>
      <c r="T2213" s="4" t="str">
        <f t="shared" si="209"/>
        <v>television</v>
      </c>
    </row>
    <row r="2214" spans="1:20" ht="42.75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7">
        <f t="shared" si="204"/>
        <v>41581.708333333328</v>
      </c>
      <c r="L2214" s="7">
        <f t="shared" si="205"/>
        <v>41548.414085648146</v>
      </c>
      <c r="M2214" s="4" t="b">
        <v>0</v>
      </c>
      <c r="N2214" s="4">
        <v>182</v>
      </c>
      <c r="O2214" s="4" t="b">
        <v>1</v>
      </c>
      <c r="P2214" s="4" t="s">
        <v>8265</v>
      </c>
      <c r="Q2214" s="9">
        <f t="shared" si="206"/>
        <v>1.1438333333333333</v>
      </c>
      <c r="R2214" s="10">
        <f t="shared" si="207"/>
        <v>37.708791208791212</v>
      </c>
      <c r="S2214" s="4" t="str">
        <f t="shared" si="208"/>
        <v>film &amp; video</v>
      </c>
      <c r="T2214" s="4" t="str">
        <f t="shared" si="209"/>
        <v>television</v>
      </c>
    </row>
    <row r="2215" spans="1:20" ht="57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7">
        <f t="shared" si="204"/>
        <v>42139.492812499993</v>
      </c>
      <c r="L2215" s="7">
        <f t="shared" si="205"/>
        <v>42109.492812499993</v>
      </c>
      <c r="M2215" s="4" t="b">
        <v>0</v>
      </c>
      <c r="N2215" s="4">
        <v>182</v>
      </c>
      <c r="O2215" s="4" t="b">
        <v>1</v>
      </c>
      <c r="P2215" s="4" t="s">
        <v>8265</v>
      </c>
      <c r="Q2215" s="9">
        <f t="shared" si="206"/>
        <v>2</v>
      </c>
      <c r="R2215" s="10">
        <f t="shared" si="207"/>
        <v>5.4945054945054944E-2</v>
      </c>
      <c r="S2215" s="4" t="str">
        <f t="shared" si="208"/>
        <v>film &amp; video</v>
      </c>
      <c r="T2215" s="4" t="str">
        <f t="shared" si="209"/>
        <v>television</v>
      </c>
    </row>
    <row r="2216" spans="1:20" ht="42.75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7">
        <f t="shared" si="204"/>
        <v>41676.45888888889</v>
      </c>
      <c r="L2216" s="7">
        <f t="shared" si="205"/>
        <v>41646.45888888889</v>
      </c>
      <c r="M2216" s="4" t="b">
        <v>0</v>
      </c>
      <c r="N2216" s="4">
        <v>182</v>
      </c>
      <c r="O2216" s="4" t="b">
        <v>1</v>
      </c>
      <c r="P2216" s="4" t="s">
        <v>8265</v>
      </c>
      <c r="Q2216" s="9">
        <f t="shared" si="206"/>
        <v>2.9250166666666666</v>
      </c>
      <c r="R2216" s="10">
        <f t="shared" si="207"/>
        <v>9.6429120879120873</v>
      </c>
      <c r="S2216" s="4" t="str">
        <f t="shared" si="208"/>
        <v>film &amp; video</v>
      </c>
      <c r="T2216" s="4" t="str">
        <f t="shared" si="209"/>
        <v>television</v>
      </c>
    </row>
    <row r="2217" spans="1:20" ht="28.5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7">
        <f t="shared" si="204"/>
        <v>40980.957638888889</v>
      </c>
      <c r="L2217" s="7">
        <f t="shared" si="205"/>
        <v>40958.383935185186</v>
      </c>
      <c r="M2217" s="4" t="b">
        <v>0</v>
      </c>
      <c r="N2217" s="4">
        <v>182</v>
      </c>
      <c r="O2217" s="4" t="b">
        <v>1</v>
      </c>
      <c r="P2217" s="4" t="s">
        <v>8265</v>
      </c>
      <c r="Q2217" s="9">
        <f t="shared" si="206"/>
        <v>1.5636363636363637</v>
      </c>
      <c r="R2217" s="10">
        <f t="shared" si="207"/>
        <v>4.7252747252747254</v>
      </c>
      <c r="S2217" s="4" t="str">
        <f t="shared" si="208"/>
        <v>film &amp; video</v>
      </c>
      <c r="T2217" s="4" t="str">
        <f t="shared" si="209"/>
        <v>television</v>
      </c>
    </row>
    <row r="2218" spans="1:20" ht="42.75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7">
        <f t="shared" si="204"/>
        <v>42208.418344907404</v>
      </c>
      <c r="L2218" s="7">
        <f t="shared" si="205"/>
        <v>42194.418344907404</v>
      </c>
      <c r="M2218" s="4" t="b">
        <v>0</v>
      </c>
      <c r="N2218" s="4">
        <v>182</v>
      </c>
      <c r="O2218" s="4" t="b">
        <v>1</v>
      </c>
      <c r="P2218" s="4" t="s">
        <v>8265</v>
      </c>
      <c r="Q2218" s="9">
        <f t="shared" si="206"/>
        <v>1.0566666666666666</v>
      </c>
      <c r="R2218" s="10">
        <f t="shared" si="207"/>
        <v>1.7417582417582418</v>
      </c>
      <c r="S2218" s="4" t="str">
        <f t="shared" si="208"/>
        <v>film &amp; video</v>
      </c>
      <c r="T2218" s="4" t="str">
        <f t="shared" si="209"/>
        <v>television</v>
      </c>
    </row>
    <row r="2219" spans="1:20" ht="42.75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7">
        <f t="shared" si="204"/>
        <v>42309.999999999993</v>
      </c>
      <c r="L2219" s="7">
        <f t="shared" si="205"/>
        <v>42299.443437499998</v>
      </c>
      <c r="M2219" s="4" t="b">
        <v>0</v>
      </c>
      <c r="N2219" s="4">
        <v>182</v>
      </c>
      <c r="O2219" s="4" t="b">
        <v>1</v>
      </c>
      <c r="P2219" s="4" t="s">
        <v>8265</v>
      </c>
      <c r="Q2219" s="9">
        <f t="shared" si="206"/>
        <v>1.0119047619047619</v>
      </c>
      <c r="R2219" s="10">
        <f t="shared" si="207"/>
        <v>2.3351648351648353</v>
      </c>
      <c r="S2219" s="4" t="str">
        <f t="shared" si="208"/>
        <v>film &amp; video</v>
      </c>
      <c r="T2219" s="4" t="str">
        <f t="shared" si="209"/>
        <v>television</v>
      </c>
    </row>
    <row r="2220" spans="1:20" ht="42.75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7">
        <f t="shared" si="204"/>
        <v>41149.666666666664</v>
      </c>
      <c r="L2220" s="7">
        <f t="shared" si="205"/>
        <v>41127.478969907403</v>
      </c>
      <c r="M2220" s="4" t="b">
        <v>0</v>
      </c>
      <c r="N2220" s="4">
        <v>182</v>
      </c>
      <c r="O2220" s="4" t="b">
        <v>1</v>
      </c>
      <c r="P2220" s="4" t="s">
        <v>8265</v>
      </c>
      <c r="Q2220" s="9">
        <f t="shared" si="206"/>
        <v>1.2283299999999999</v>
      </c>
      <c r="R2220" s="10">
        <f t="shared" si="207"/>
        <v>13.498131868131868</v>
      </c>
      <c r="S2220" s="4" t="str">
        <f t="shared" si="208"/>
        <v>film &amp; video</v>
      </c>
      <c r="T2220" s="4" t="str">
        <f t="shared" si="209"/>
        <v>television</v>
      </c>
    </row>
    <row r="2221" spans="1:20" ht="42.75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7">
        <f t="shared" si="204"/>
        <v>42235.385555555556</v>
      </c>
      <c r="L2221" s="7">
        <f t="shared" si="205"/>
        <v>42205.385555555556</v>
      </c>
      <c r="M2221" s="4" t="b">
        <v>0</v>
      </c>
      <c r="N2221" s="4">
        <v>182</v>
      </c>
      <c r="O2221" s="4" t="b">
        <v>1</v>
      </c>
      <c r="P2221" s="4" t="s">
        <v>8265</v>
      </c>
      <c r="Q2221" s="9">
        <f t="shared" si="206"/>
        <v>1.0149999999999999</v>
      </c>
      <c r="R2221" s="10">
        <f t="shared" si="207"/>
        <v>5.5769230769230766</v>
      </c>
      <c r="S2221" s="4" t="str">
        <f t="shared" si="208"/>
        <v>film &amp; video</v>
      </c>
      <c r="T2221" s="4" t="str">
        <f t="shared" si="209"/>
        <v>television</v>
      </c>
    </row>
    <row r="2222" spans="1:20" ht="42.75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7">
        <f t="shared" si="204"/>
        <v>41481.727268518516</v>
      </c>
      <c r="L2222" s="7">
        <f t="shared" si="205"/>
        <v>41451.727268518516</v>
      </c>
      <c r="M2222" s="4" t="b">
        <v>0</v>
      </c>
      <c r="N2222" s="4">
        <v>182</v>
      </c>
      <c r="O2222" s="4" t="b">
        <v>1</v>
      </c>
      <c r="P2222" s="4" t="s">
        <v>8265</v>
      </c>
      <c r="Q2222" s="9">
        <f t="shared" si="206"/>
        <v>1.0114285714285713</v>
      </c>
      <c r="R2222" s="10">
        <f t="shared" si="207"/>
        <v>19.450549450549449</v>
      </c>
      <c r="S2222" s="4" t="str">
        <f t="shared" si="208"/>
        <v>film &amp; video</v>
      </c>
      <c r="T2222" s="4" t="str">
        <f t="shared" si="209"/>
        <v>television</v>
      </c>
    </row>
    <row r="2223" spans="1:20" ht="42.75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7">
        <f t="shared" si="204"/>
        <v>42482.666666666664</v>
      </c>
      <c r="L2223" s="7">
        <f t="shared" si="205"/>
        <v>42452.333437499998</v>
      </c>
      <c r="M2223" s="4" t="b">
        <v>0</v>
      </c>
      <c r="N2223" s="4">
        <v>182</v>
      </c>
      <c r="O2223" s="4" t="b">
        <v>1</v>
      </c>
      <c r="P2223" s="4" t="s">
        <v>8265</v>
      </c>
      <c r="Q2223" s="9">
        <f t="shared" si="206"/>
        <v>1.0811999999999999</v>
      </c>
      <c r="R2223" s="10">
        <f t="shared" si="207"/>
        <v>44.554945054945058</v>
      </c>
      <c r="S2223" s="4" t="str">
        <f t="shared" si="208"/>
        <v>film &amp; video</v>
      </c>
      <c r="T2223" s="4" t="str">
        <f t="shared" si="209"/>
        <v>television</v>
      </c>
    </row>
    <row r="2224" spans="1:20" ht="42.75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7">
        <f t="shared" si="204"/>
        <v>40936.454247685186</v>
      </c>
      <c r="L2224" s="7">
        <f t="shared" si="205"/>
        <v>40906.454247685186</v>
      </c>
      <c r="M2224" s="4" t="b">
        <v>0</v>
      </c>
      <c r="N2224" s="4">
        <v>182</v>
      </c>
      <c r="O2224" s="4" t="b">
        <v>1</v>
      </c>
      <c r="P2224" s="4" t="s">
        <v>8265</v>
      </c>
      <c r="Q2224" s="9">
        <f t="shared" si="206"/>
        <v>1.6259999999999999</v>
      </c>
      <c r="R2224" s="10">
        <f t="shared" si="207"/>
        <v>4.4670329670329672</v>
      </c>
      <c r="S2224" s="4" t="str">
        <f t="shared" si="208"/>
        <v>film &amp; video</v>
      </c>
      <c r="T2224" s="4" t="str">
        <f t="shared" si="209"/>
        <v>television</v>
      </c>
    </row>
    <row r="2225" spans="1:20" ht="42.75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7">
        <f t="shared" si="204"/>
        <v>42182.307500000003</v>
      </c>
      <c r="L2225" s="7">
        <f t="shared" si="205"/>
        <v>42152.307500000003</v>
      </c>
      <c r="M2225" s="4" t="b">
        <v>0</v>
      </c>
      <c r="N2225" s="4">
        <v>182</v>
      </c>
      <c r="O2225" s="4" t="b">
        <v>1</v>
      </c>
      <c r="P2225" s="4" t="s">
        <v>8265</v>
      </c>
      <c r="Q2225" s="9">
        <f t="shared" si="206"/>
        <v>1.0580000000000001</v>
      </c>
      <c r="R2225" s="10">
        <f t="shared" si="207"/>
        <v>113.35714285714286</v>
      </c>
      <c r="S2225" s="4" t="str">
        <f t="shared" si="208"/>
        <v>film &amp; video</v>
      </c>
      <c r="T2225" s="4" t="str">
        <f t="shared" si="209"/>
        <v>television</v>
      </c>
    </row>
    <row r="2226" spans="1:20" ht="42.75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7">
        <f t="shared" si="204"/>
        <v>42672.458333333336</v>
      </c>
      <c r="L2226" s="7">
        <f t="shared" si="205"/>
        <v>42644.334201388883</v>
      </c>
      <c r="M2226" s="4" t="b">
        <v>0</v>
      </c>
      <c r="N2226" s="4">
        <v>182</v>
      </c>
      <c r="O2226" s="4" t="b">
        <v>1</v>
      </c>
      <c r="P2226" s="4" t="s">
        <v>8265</v>
      </c>
      <c r="Q2226" s="9">
        <f t="shared" si="206"/>
        <v>2.4315000000000002</v>
      </c>
      <c r="R2226" s="10">
        <f t="shared" si="207"/>
        <v>133.59890109890111</v>
      </c>
      <c r="S2226" s="4" t="str">
        <f t="shared" si="208"/>
        <v>film &amp; video</v>
      </c>
      <c r="T2226" s="4" t="str">
        <f t="shared" si="209"/>
        <v>television</v>
      </c>
    </row>
    <row r="2227" spans="1:20" ht="42.75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7">
        <f t="shared" si="204"/>
        <v>41903.458506944444</v>
      </c>
      <c r="L2227" s="7">
        <f t="shared" si="205"/>
        <v>41873.458506944444</v>
      </c>
      <c r="M2227" s="4" t="b">
        <v>0</v>
      </c>
      <c r="N2227" s="4">
        <v>182</v>
      </c>
      <c r="O2227" s="4" t="b">
        <v>1</v>
      </c>
      <c r="P2227" s="4" t="s">
        <v>8265</v>
      </c>
      <c r="Q2227" s="9">
        <f t="shared" si="206"/>
        <v>9.4483338095238096</v>
      </c>
      <c r="R2227" s="10">
        <f t="shared" si="207"/>
        <v>1090.1923626373627</v>
      </c>
      <c r="S2227" s="4" t="str">
        <f t="shared" si="208"/>
        <v>film &amp; video</v>
      </c>
      <c r="T2227" s="4" t="str">
        <f t="shared" si="209"/>
        <v>television</v>
      </c>
    </row>
    <row r="2228" spans="1:20" ht="42.75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7">
        <f t="shared" si="204"/>
        <v>42411.874305555553</v>
      </c>
      <c r="L2228" s="7">
        <f t="shared" si="205"/>
        <v>42381.465532407405</v>
      </c>
      <c r="M2228" s="4" t="b">
        <v>0</v>
      </c>
      <c r="N2228" s="4">
        <v>182</v>
      </c>
      <c r="O2228" s="4" t="b">
        <v>1</v>
      </c>
      <c r="P2228" s="4" t="s">
        <v>8265</v>
      </c>
      <c r="Q2228" s="9">
        <f t="shared" si="206"/>
        <v>1.0846283333333333</v>
      </c>
      <c r="R2228" s="10">
        <f t="shared" si="207"/>
        <v>107.27093406593407</v>
      </c>
      <c r="S2228" s="4" t="str">
        <f t="shared" si="208"/>
        <v>film &amp; video</v>
      </c>
      <c r="T2228" s="4" t="str">
        <f t="shared" si="209"/>
        <v>television</v>
      </c>
    </row>
    <row r="2229" spans="1:20" ht="42.75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7">
        <f t="shared" si="204"/>
        <v>41591.515682870369</v>
      </c>
      <c r="L2229" s="7">
        <f t="shared" si="205"/>
        <v>41561.474016203698</v>
      </c>
      <c r="M2229" s="4" t="b">
        <v>0</v>
      </c>
      <c r="N2229" s="4">
        <v>182</v>
      </c>
      <c r="O2229" s="4" t="b">
        <v>1</v>
      </c>
      <c r="P2229" s="4" t="s">
        <v>8265</v>
      </c>
      <c r="Q2229" s="9">
        <f t="shared" si="206"/>
        <v>1.5737692307692308</v>
      </c>
      <c r="R2229" s="10">
        <f t="shared" si="207"/>
        <v>112.41208791208791</v>
      </c>
      <c r="S2229" s="4" t="str">
        <f t="shared" si="208"/>
        <v>film &amp; video</v>
      </c>
      <c r="T2229" s="4" t="str">
        <f t="shared" si="209"/>
        <v>television</v>
      </c>
    </row>
    <row r="2230" spans="1:20" ht="42.75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7">
        <f t="shared" si="204"/>
        <v>42231.944861111107</v>
      </c>
      <c r="L2230" s="7">
        <f t="shared" si="205"/>
        <v>42201.944861111107</v>
      </c>
      <c r="M2230" s="4" t="b">
        <v>0</v>
      </c>
      <c r="N2230" s="4">
        <v>182</v>
      </c>
      <c r="O2230" s="4" t="b">
        <v>1</v>
      </c>
      <c r="P2230" s="4" t="s">
        <v>8265</v>
      </c>
      <c r="Q2230" s="9">
        <f t="shared" si="206"/>
        <v>11.744899999999999</v>
      </c>
      <c r="R2230" s="10">
        <f t="shared" si="207"/>
        <v>64.53241758241758</v>
      </c>
      <c r="S2230" s="4" t="str">
        <f t="shared" si="208"/>
        <v>film &amp; video</v>
      </c>
      <c r="T2230" s="4" t="str">
        <f t="shared" si="209"/>
        <v>television</v>
      </c>
    </row>
    <row r="2231" spans="1:20" ht="42.75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7">
        <f t="shared" si="204"/>
        <v>41519.833333333328</v>
      </c>
      <c r="L2231" s="7">
        <f t="shared" si="205"/>
        <v>41484.330914351849</v>
      </c>
      <c r="M2231" s="4" t="b">
        <v>0</v>
      </c>
      <c r="N2231" s="4">
        <v>182</v>
      </c>
      <c r="O2231" s="4" t="b">
        <v>1</v>
      </c>
      <c r="P2231" s="4" t="s">
        <v>8265</v>
      </c>
      <c r="Q2231" s="9">
        <f t="shared" si="206"/>
        <v>1.7104755366949576</v>
      </c>
      <c r="R2231" s="10">
        <f t="shared" si="207"/>
        <v>75.29851648351648</v>
      </c>
      <c r="S2231" s="4" t="str">
        <f t="shared" si="208"/>
        <v>film &amp; video</v>
      </c>
      <c r="T2231" s="4" t="str">
        <f t="shared" si="209"/>
        <v>television</v>
      </c>
    </row>
    <row r="2232" spans="1:20" ht="42.75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7">
        <f t="shared" si="204"/>
        <v>41754.547766203701</v>
      </c>
      <c r="L2232" s="7">
        <f t="shared" si="205"/>
        <v>41724.547766203701</v>
      </c>
      <c r="M2232" s="4" t="b">
        <v>0</v>
      </c>
      <c r="N2232" s="4">
        <v>182</v>
      </c>
      <c r="O2232" s="4" t="b">
        <v>1</v>
      </c>
      <c r="P2232" s="4" t="s">
        <v>8265</v>
      </c>
      <c r="Q2232" s="9">
        <f t="shared" si="206"/>
        <v>1.2595294117647058</v>
      </c>
      <c r="R2232" s="10">
        <f t="shared" si="207"/>
        <v>58.824175824175825</v>
      </c>
      <c r="S2232" s="4" t="str">
        <f t="shared" si="208"/>
        <v>film &amp; video</v>
      </c>
      <c r="T2232" s="4" t="str">
        <f t="shared" si="209"/>
        <v>television</v>
      </c>
    </row>
    <row r="2233" spans="1:20" ht="42.75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7">
        <f t="shared" si="204"/>
        <v>41449.875</v>
      </c>
      <c r="L2233" s="7">
        <f t="shared" si="205"/>
        <v>41423.577557870369</v>
      </c>
      <c r="M2233" s="4" t="b">
        <v>0</v>
      </c>
      <c r="N2233" s="4">
        <v>182</v>
      </c>
      <c r="O2233" s="4" t="b">
        <v>1</v>
      </c>
      <c r="P2233" s="4" t="s">
        <v>8265</v>
      </c>
      <c r="Q2233" s="9">
        <f t="shared" si="206"/>
        <v>12.121296000000001</v>
      </c>
      <c r="R2233" s="10">
        <f t="shared" si="207"/>
        <v>166.50131868131868</v>
      </c>
      <c r="S2233" s="4" t="str">
        <f t="shared" si="208"/>
        <v>film &amp; video</v>
      </c>
      <c r="T2233" s="4" t="str">
        <f t="shared" si="209"/>
        <v>television</v>
      </c>
    </row>
    <row r="2234" spans="1:20" ht="42.75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7">
        <f t="shared" si="204"/>
        <v>41838.791666666664</v>
      </c>
      <c r="L2234" s="7">
        <f t="shared" si="205"/>
        <v>41806.460740740738</v>
      </c>
      <c r="M2234" s="4" t="b">
        <v>0</v>
      </c>
      <c r="N2234" s="4">
        <v>182</v>
      </c>
      <c r="O2234" s="4" t="b">
        <v>1</v>
      </c>
      <c r="P2234" s="4" t="s">
        <v>8265</v>
      </c>
      <c r="Q2234" s="9">
        <f t="shared" si="206"/>
        <v>4.9580000000000002</v>
      </c>
      <c r="R2234" s="10">
        <f t="shared" si="207"/>
        <v>136.20879120879121</v>
      </c>
      <c r="S2234" s="4" t="str">
        <f t="shared" si="208"/>
        <v>film &amp; video</v>
      </c>
      <c r="T2234" s="4" t="str">
        <f t="shared" si="209"/>
        <v>television</v>
      </c>
    </row>
    <row r="2235" spans="1:20" ht="42.75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7">
        <f t="shared" si="204"/>
        <v>42351.666666666664</v>
      </c>
      <c r="L2235" s="7">
        <f t="shared" si="205"/>
        <v>42331.045590277776</v>
      </c>
      <c r="M2235" s="4" t="b">
        <v>0</v>
      </c>
      <c r="N2235" s="4">
        <v>182</v>
      </c>
      <c r="O2235" s="4" t="b">
        <v>1</v>
      </c>
      <c r="P2235" s="4" t="s">
        <v>8265</v>
      </c>
      <c r="Q2235" s="9">
        <f t="shared" si="206"/>
        <v>3.3203999999999998</v>
      </c>
      <c r="R2235" s="10">
        <f t="shared" si="207"/>
        <v>45.609890109890109</v>
      </c>
      <c r="S2235" s="4" t="str">
        <f t="shared" si="208"/>
        <v>film &amp; video</v>
      </c>
      <c r="T2235" s="4" t="str">
        <f t="shared" si="209"/>
        <v>television</v>
      </c>
    </row>
    <row r="2236" spans="1:20" ht="42.75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7">
        <f t="shared" si="204"/>
        <v>42740.491284722222</v>
      </c>
      <c r="L2236" s="7">
        <f t="shared" si="205"/>
        <v>42710.491284722222</v>
      </c>
      <c r="M2236" s="4" t="b">
        <v>0</v>
      </c>
      <c r="N2236" s="4">
        <v>182</v>
      </c>
      <c r="O2236" s="4" t="b">
        <v>1</v>
      </c>
      <c r="P2236" s="4" t="s">
        <v>8265</v>
      </c>
      <c r="Q2236" s="9">
        <f t="shared" si="206"/>
        <v>11.65</v>
      </c>
      <c r="R2236" s="10">
        <f t="shared" si="207"/>
        <v>6.4010989010989015</v>
      </c>
      <c r="S2236" s="4" t="str">
        <f t="shared" si="208"/>
        <v>film &amp; video</v>
      </c>
      <c r="T2236" s="4" t="str">
        <f t="shared" si="209"/>
        <v>television</v>
      </c>
    </row>
    <row r="2237" spans="1:20" ht="28.5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7">
        <f t="shared" si="204"/>
        <v>42091.647118055553</v>
      </c>
      <c r="L2237" s="7">
        <f t="shared" si="205"/>
        <v>42061.688784722217</v>
      </c>
      <c r="M2237" s="4" t="b">
        <v>0</v>
      </c>
      <c r="N2237" s="4">
        <v>182</v>
      </c>
      <c r="O2237" s="4" t="b">
        <v>1</v>
      </c>
      <c r="P2237" s="4" t="s">
        <v>8265</v>
      </c>
      <c r="Q2237" s="9">
        <f t="shared" si="206"/>
        <v>1.5331538461538461</v>
      </c>
      <c r="R2237" s="10">
        <f t="shared" si="207"/>
        <v>109.51098901098901</v>
      </c>
      <c r="S2237" s="4" t="str">
        <f t="shared" si="208"/>
        <v>film &amp; video</v>
      </c>
      <c r="T2237" s="4" t="str">
        <f t="shared" si="209"/>
        <v>television</v>
      </c>
    </row>
    <row r="2238" spans="1:20" ht="42.75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7">
        <f t="shared" si="204"/>
        <v>42401.283831018511</v>
      </c>
      <c r="L2238" s="7">
        <f t="shared" si="205"/>
        <v>42371.283831018511</v>
      </c>
      <c r="M2238" s="4" t="b">
        <v>0</v>
      </c>
      <c r="N2238" s="4">
        <v>182</v>
      </c>
      <c r="O2238" s="4" t="b">
        <v>1</v>
      </c>
      <c r="P2238" s="4" t="s">
        <v>8265</v>
      </c>
      <c r="Q2238" s="9">
        <f t="shared" si="206"/>
        <v>5.3710714285714287</v>
      </c>
      <c r="R2238" s="10">
        <f t="shared" si="207"/>
        <v>82.631868131868131</v>
      </c>
      <c r="S2238" s="4" t="str">
        <f t="shared" si="208"/>
        <v>film &amp; video</v>
      </c>
      <c r="T2238" s="4" t="str">
        <f t="shared" si="209"/>
        <v>television</v>
      </c>
    </row>
    <row r="2239" spans="1:20" ht="42.75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7">
        <f t="shared" si="204"/>
        <v>41954.999305555553</v>
      </c>
      <c r="L2239" s="7">
        <f t="shared" si="205"/>
        <v>41914.669942129629</v>
      </c>
      <c r="M2239" s="4" t="b">
        <v>0</v>
      </c>
      <c r="N2239" s="4">
        <v>182</v>
      </c>
      <c r="O2239" s="4" t="b">
        <v>1</v>
      </c>
      <c r="P2239" s="4" t="s">
        <v>8265</v>
      </c>
      <c r="Q2239" s="9">
        <f t="shared" si="206"/>
        <v>3.5292777777777777</v>
      </c>
      <c r="R2239" s="10">
        <f t="shared" si="207"/>
        <v>349.04945054945057</v>
      </c>
      <c r="S2239" s="4" t="str">
        <f t="shared" si="208"/>
        <v>film &amp; video</v>
      </c>
      <c r="T2239" s="4" t="str">
        <f t="shared" si="209"/>
        <v>television</v>
      </c>
    </row>
    <row r="2240" spans="1:20" ht="28.5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7">
        <f t="shared" si="204"/>
        <v>42804.28837962963</v>
      </c>
      <c r="L2240" s="7">
        <f t="shared" si="205"/>
        <v>42774.28837962963</v>
      </c>
      <c r="M2240" s="4" t="b">
        <v>0</v>
      </c>
      <c r="N2240" s="4">
        <v>182</v>
      </c>
      <c r="O2240" s="4" t="b">
        <v>1</v>
      </c>
      <c r="P2240" s="4" t="s">
        <v>8265</v>
      </c>
      <c r="Q2240" s="9">
        <f t="shared" si="206"/>
        <v>1.3740000000000001</v>
      </c>
      <c r="R2240" s="10">
        <f t="shared" si="207"/>
        <v>30.197802197802197</v>
      </c>
      <c r="S2240" s="4" t="str">
        <f t="shared" si="208"/>
        <v>film &amp; video</v>
      </c>
      <c r="T2240" s="4" t="str">
        <f t="shared" si="209"/>
        <v>television</v>
      </c>
    </row>
    <row r="2241" spans="1:20" ht="28.5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7">
        <f t="shared" si="204"/>
        <v>41608.834722222222</v>
      </c>
      <c r="L2241" s="7">
        <f t="shared" si="205"/>
        <v>41572.625162037039</v>
      </c>
      <c r="M2241" s="4" t="b">
        <v>0</v>
      </c>
      <c r="N2241" s="4">
        <v>182</v>
      </c>
      <c r="O2241" s="4" t="b">
        <v>1</v>
      </c>
      <c r="P2241" s="4" t="s">
        <v>8265</v>
      </c>
      <c r="Q2241" s="9">
        <f t="shared" si="206"/>
        <v>1.2802667999999999</v>
      </c>
      <c r="R2241" s="10">
        <f t="shared" si="207"/>
        <v>175.86082417582418</v>
      </c>
      <c r="S2241" s="4" t="str">
        <f t="shared" si="208"/>
        <v>film &amp; video</v>
      </c>
      <c r="T2241" s="4" t="str">
        <f t="shared" si="209"/>
        <v>television</v>
      </c>
    </row>
    <row r="2242" spans="1:20" ht="42.75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7">
        <f t="shared" si="204"/>
        <v>42482.492407407401</v>
      </c>
      <c r="L2242" s="7">
        <f t="shared" si="205"/>
        <v>42452.492407407401</v>
      </c>
      <c r="M2242" s="4" t="b">
        <v>0</v>
      </c>
      <c r="N2242" s="4">
        <v>182</v>
      </c>
      <c r="O2242" s="4" t="b">
        <v>1</v>
      </c>
      <c r="P2242" s="4" t="s">
        <v>8265</v>
      </c>
      <c r="Q2242" s="9">
        <f t="shared" si="206"/>
        <v>2.7067999999999999</v>
      </c>
      <c r="R2242" s="10">
        <f t="shared" si="207"/>
        <v>74.362637362637358</v>
      </c>
      <c r="S2242" s="4" t="str">
        <f t="shared" si="208"/>
        <v>film &amp; video</v>
      </c>
      <c r="T2242" s="4" t="str">
        <f t="shared" si="209"/>
        <v>television</v>
      </c>
    </row>
    <row r="2243" spans="1:20" ht="42.75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7">
        <f t="shared" ref="K2243:K2306" si="210">(I2243/86400)+25569+(-8/24)</f>
        <v>42796.494212962956</v>
      </c>
      <c r="L2243" s="7">
        <f t="shared" ref="L2243:L2306" si="211">(J2243/86400)+25569+(-8/24)</f>
        <v>42766.494212962956</v>
      </c>
      <c r="M2243" s="4" t="b">
        <v>0</v>
      </c>
      <c r="N2243" s="4">
        <v>182</v>
      </c>
      <c r="O2243" s="4" t="b">
        <v>1</v>
      </c>
      <c r="P2243" s="4" t="s">
        <v>8265</v>
      </c>
      <c r="Q2243" s="9">
        <f t="shared" ref="Q2243:Q2306" si="212">E2243/D2243</f>
        <v>8.0640000000000001</v>
      </c>
      <c r="R2243" s="10">
        <f t="shared" ref="R2243:R2306" si="213">IFERROR(E2243/N2243, "Zero Backers")</f>
        <v>44.307692307692307</v>
      </c>
      <c r="S2243" s="4" t="str">
        <f t="shared" ref="S2243:S2306" si="214">LEFT(P2243,FIND("/",P2243)-1)</f>
        <v>film &amp; video</v>
      </c>
      <c r="T2243" s="4" t="str">
        <f t="shared" ref="T2243:T2306" si="215">RIGHT(P2243,LEN(P2243)-FIND("/",P2243))</f>
        <v>television</v>
      </c>
    </row>
    <row r="2244" spans="1:20" ht="28.5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7">
        <f t="shared" si="210"/>
        <v>41604.793055555558</v>
      </c>
      <c r="L2244" s="7">
        <f t="shared" si="211"/>
        <v>41569.242280092592</v>
      </c>
      <c r="M2244" s="4" t="b">
        <v>0</v>
      </c>
      <c r="N2244" s="4">
        <v>182</v>
      </c>
      <c r="O2244" s="4" t="b">
        <v>1</v>
      </c>
      <c r="P2244" s="4" t="s">
        <v>8265</v>
      </c>
      <c r="Q2244" s="9">
        <f t="shared" si="212"/>
        <v>13.600976000000001</v>
      </c>
      <c r="R2244" s="10">
        <f t="shared" si="213"/>
        <v>747.30637362637367</v>
      </c>
      <c r="S2244" s="4" t="str">
        <f t="shared" si="214"/>
        <v>film &amp; video</v>
      </c>
      <c r="T2244" s="4" t="str">
        <f t="shared" si="215"/>
        <v>television</v>
      </c>
    </row>
    <row r="2245" spans="1:20" ht="42.75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7">
        <f t="shared" si="210"/>
        <v>42806.791666666664</v>
      </c>
      <c r="L2245" s="7">
        <f t="shared" si="211"/>
        <v>42800.417708333327</v>
      </c>
      <c r="M2245" s="4" t="b">
        <v>0</v>
      </c>
      <c r="N2245" s="4">
        <v>182</v>
      </c>
      <c r="O2245" s="4" t="b">
        <v>1</v>
      </c>
      <c r="P2245" s="4" t="s">
        <v>8265</v>
      </c>
      <c r="Q2245" s="9">
        <f t="shared" si="212"/>
        <v>9302.5</v>
      </c>
      <c r="R2245" s="10">
        <f t="shared" si="213"/>
        <v>51.112637362637365</v>
      </c>
      <c r="S2245" s="4" t="str">
        <f t="shared" si="214"/>
        <v>film &amp; video</v>
      </c>
      <c r="T2245" s="4" t="str">
        <f t="shared" si="215"/>
        <v>television</v>
      </c>
    </row>
    <row r="2246" spans="1:20" ht="42.75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7">
        <f t="shared" si="210"/>
        <v>42659.520833333336</v>
      </c>
      <c r="L2246" s="7">
        <f t="shared" si="211"/>
        <v>42647.485486111109</v>
      </c>
      <c r="M2246" s="4" t="b">
        <v>0</v>
      </c>
      <c r="N2246" s="4">
        <v>182</v>
      </c>
      <c r="O2246" s="4" t="b">
        <v>1</v>
      </c>
      <c r="P2246" s="4" t="s">
        <v>8265</v>
      </c>
      <c r="Q2246" s="9">
        <f t="shared" si="212"/>
        <v>3.7702</v>
      </c>
      <c r="R2246" s="10">
        <f t="shared" si="213"/>
        <v>103.57692307692308</v>
      </c>
      <c r="S2246" s="4" t="str">
        <f t="shared" si="214"/>
        <v>film &amp; video</v>
      </c>
      <c r="T2246" s="4" t="str">
        <f t="shared" si="215"/>
        <v>television</v>
      </c>
    </row>
    <row r="2247" spans="1:20" ht="42.75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7">
        <f t="shared" si="210"/>
        <v>41691.416666666664</v>
      </c>
      <c r="L2247" s="7">
        <f t="shared" si="211"/>
        <v>41660.375196759254</v>
      </c>
      <c r="M2247" s="4" t="b">
        <v>0</v>
      </c>
      <c r="N2247" s="4">
        <v>182</v>
      </c>
      <c r="O2247" s="4" t="b">
        <v>1</v>
      </c>
      <c r="P2247" s="4" t="s">
        <v>8265</v>
      </c>
      <c r="Q2247" s="9">
        <f t="shared" si="212"/>
        <v>26.47025</v>
      </c>
      <c r="R2247" s="10">
        <f t="shared" si="213"/>
        <v>581.76373626373629</v>
      </c>
      <c r="S2247" s="4" t="str">
        <f t="shared" si="214"/>
        <v>film &amp; video</v>
      </c>
      <c r="T2247" s="4" t="str">
        <f t="shared" si="215"/>
        <v>television</v>
      </c>
    </row>
    <row r="2248" spans="1:20" ht="42.75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7">
        <f t="shared" si="210"/>
        <v>42251.458449074074</v>
      </c>
      <c r="L2248" s="7">
        <f t="shared" si="211"/>
        <v>42221.458449074074</v>
      </c>
      <c r="M2248" s="4" t="b">
        <v>0</v>
      </c>
      <c r="N2248" s="4">
        <v>182</v>
      </c>
      <c r="O2248" s="4" t="b">
        <v>1</v>
      </c>
      <c r="P2248" s="4" t="s">
        <v>8265</v>
      </c>
      <c r="Q2248" s="9">
        <f t="shared" si="212"/>
        <v>1.0012000000000001</v>
      </c>
      <c r="R2248" s="10">
        <f t="shared" si="213"/>
        <v>13.752747252747254</v>
      </c>
      <c r="S2248" s="4" t="str">
        <f t="shared" si="214"/>
        <v>film &amp; video</v>
      </c>
      <c r="T2248" s="4" t="str">
        <f t="shared" si="215"/>
        <v>television</v>
      </c>
    </row>
    <row r="2249" spans="1:20" ht="28.5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7">
        <f t="shared" si="210"/>
        <v>42214.332928240743</v>
      </c>
      <c r="L2249" s="7">
        <f t="shared" si="211"/>
        <v>42200.332928240743</v>
      </c>
      <c r="M2249" s="4" t="b">
        <v>0</v>
      </c>
      <c r="N2249" s="4">
        <v>182</v>
      </c>
      <c r="O2249" s="4" t="b">
        <v>1</v>
      </c>
      <c r="P2249" s="4" t="s">
        <v>8265</v>
      </c>
      <c r="Q2249" s="9">
        <f t="shared" si="212"/>
        <v>1.0445405405405406</v>
      </c>
      <c r="R2249" s="10">
        <f t="shared" si="213"/>
        <v>106.17582417582418</v>
      </c>
      <c r="S2249" s="4" t="str">
        <f t="shared" si="214"/>
        <v>film &amp; video</v>
      </c>
      <c r="T2249" s="4" t="str">
        <f t="shared" si="215"/>
        <v>television</v>
      </c>
    </row>
    <row r="2250" spans="1:20" ht="42.75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7">
        <f t="shared" si="210"/>
        <v>42718.542569444442</v>
      </c>
      <c r="L2250" s="7">
        <f t="shared" si="211"/>
        <v>42688.542569444442</v>
      </c>
      <c r="M2250" s="4" t="b">
        <v>0</v>
      </c>
      <c r="N2250" s="4">
        <v>182</v>
      </c>
      <c r="O2250" s="4" t="b">
        <v>1</v>
      </c>
      <c r="P2250" s="4" t="s">
        <v>8265</v>
      </c>
      <c r="Q2250" s="9">
        <f t="shared" si="212"/>
        <v>1.0721428571428571</v>
      </c>
      <c r="R2250" s="10">
        <f t="shared" si="213"/>
        <v>41.236263736263737</v>
      </c>
      <c r="S2250" s="4" t="str">
        <f t="shared" si="214"/>
        <v>film &amp; video</v>
      </c>
      <c r="T2250" s="4" t="str">
        <f t="shared" si="215"/>
        <v>television</v>
      </c>
    </row>
    <row r="2251" spans="1:20" ht="42.75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7">
        <f t="shared" si="210"/>
        <v>41366.328298611108</v>
      </c>
      <c r="L2251" s="7">
        <f t="shared" si="211"/>
        <v>41336.36996527778</v>
      </c>
      <c r="M2251" s="4" t="b">
        <v>0</v>
      </c>
      <c r="N2251" s="4">
        <v>182</v>
      </c>
      <c r="O2251" s="4" t="b">
        <v>1</v>
      </c>
      <c r="P2251" s="4" t="s">
        <v>8265</v>
      </c>
      <c r="Q2251" s="9">
        <f t="shared" si="212"/>
        <v>1.6877142857142857</v>
      </c>
      <c r="R2251" s="10">
        <f t="shared" si="213"/>
        <v>32.456043956043956</v>
      </c>
      <c r="S2251" s="4" t="str">
        <f t="shared" si="214"/>
        <v>film &amp; video</v>
      </c>
      <c r="T2251" s="4" t="str">
        <f t="shared" si="215"/>
        <v>television</v>
      </c>
    </row>
    <row r="2252" spans="1:20" ht="42.75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7">
        <f t="shared" si="210"/>
        <v>42706.713807870365</v>
      </c>
      <c r="L2252" s="7">
        <f t="shared" si="211"/>
        <v>42676.6721412037</v>
      </c>
      <c r="M2252" s="4" t="b">
        <v>0</v>
      </c>
      <c r="N2252" s="4">
        <v>182</v>
      </c>
      <c r="O2252" s="4" t="b">
        <v>1</v>
      </c>
      <c r="P2252" s="4" t="s">
        <v>8265</v>
      </c>
      <c r="Q2252" s="9">
        <f t="shared" si="212"/>
        <v>9.7511200000000002</v>
      </c>
      <c r="R2252" s="10">
        <f t="shared" si="213"/>
        <v>1339.4395604395604</v>
      </c>
      <c r="S2252" s="4" t="str">
        <f t="shared" si="214"/>
        <v>film &amp; video</v>
      </c>
      <c r="T2252" s="4" t="str">
        <f t="shared" si="215"/>
        <v>television</v>
      </c>
    </row>
    <row r="2253" spans="1:20" ht="42.75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7">
        <f t="shared" si="210"/>
        <v>41867.012465277774</v>
      </c>
      <c r="L2253" s="7">
        <f t="shared" si="211"/>
        <v>41846.012465277774</v>
      </c>
      <c r="M2253" s="4" t="b">
        <v>0</v>
      </c>
      <c r="N2253" s="4">
        <v>182</v>
      </c>
      <c r="O2253" s="4" t="b">
        <v>1</v>
      </c>
      <c r="P2253" s="4" t="s">
        <v>8265</v>
      </c>
      <c r="Q2253" s="9">
        <f t="shared" si="212"/>
        <v>1.3444929411764706</v>
      </c>
      <c r="R2253" s="10">
        <f t="shared" si="213"/>
        <v>62.792252747252753</v>
      </c>
      <c r="S2253" s="4" t="str">
        <f t="shared" si="214"/>
        <v>film &amp; video</v>
      </c>
      <c r="T2253" s="4" t="str">
        <f t="shared" si="215"/>
        <v>television</v>
      </c>
    </row>
    <row r="2254" spans="1:20" ht="42.75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7">
        <f t="shared" si="210"/>
        <v>42587.994652777772</v>
      </c>
      <c r="L2254" s="7">
        <f t="shared" si="211"/>
        <v>42572.994652777772</v>
      </c>
      <c r="M2254" s="4" t="b">
        <v>0</v>
      </c>
      <c r="N2254" s="4">
        <v>182</v>
      </c>
      <c r="O2254" s="4" t="b">
        <v>1</v>
      </c>
      <c r="P2254" s="4" t="s">
        <v>8265</v>
      </c>
      <c r="Q2254" s="9">
        <f t="shared" si="212"/>
        <v>2.722777777777778</v>
      </c>
      <c r="R2254" s="10">
        <f t="shared" si="213"/>
        <v>134.64285714285714</v>
      </c>
      <c r="S2254" s="4" t="str">
        <f t="shared" si="214"/>
        <v>film &amp; video</v>
      </c>
      <c r="T2254" s="4" t="str">
        <f t="shared" si="215"/>
        <v>television</v>
      </c>
    </row>
    <row r="2255" spans="1:20" ht="42.75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7">
        <f t="shared" si="210"/>
        <v>42326.33966435185</v>
      </c>
      <c r="L2255" s="7">
        <f t="shared" si="211"/>
        <v>42296.297997685186</v>
      </c>
      <c r="M2255" s="4" t="b">
        <v>0</v>
      </c>
      <c r="N2255" s="4">
        <v>182</v>
      </c>
      <c r="O2255" s="4" t="b">
        <v>1</v>
      </c>
      <c r="P2255" s="4" t="s">
        <v>8265</v>
      </c>
      <c r="Q2255" s="9">
        <f t="shared" si="212"/>
        <v>1.1268750000000001</v>
      </c>
      <c r="R2255" s="10">
        <f t="shared" si="213"/>
        <v>49.532967032967036</v>
      </c>
      <c r="S2255" s="4" t="str">
        <f t="shared" si="214"/>
        <v>film &amp; video</v>
      </c>
      <c r="T2255" s="4" t="str">
        <f t="shared" si="215"/>
        <v>television</v>
      </c>
    </row>
    <row r="2256" spans="1:20" ht="28.5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7">
        <f t="shared" si="210"/>
        <v>42759.314444444441</v>
      </c>
      <c r="L2256" s="7">
        <f t="shared" si="211"/>
        <v>42752.314444444441</v>
      </c>
      <c r="M2256" s="4" t="b">
        <v>0</v>
      </c>
      <c r="N2256" s="4">
        <v>182</v>
      </c>
      <c r="O2256" s="4" t="b">
        <v>1</v>
      </c>
      <c r="P2256" s="4" t="s">
        <v>8265</v>
      </c>
      <c r="Q2256" s="9">
        <f t="shared" si="212"/>
        <v>4.5979999999999999</v>
      </c>
      <c r="R2256" s="10">
        <f t="shared" si="213"/>
        <v>12.631868131868131</v>
      </c>
      <c r="S2256" s="4" t="str">
        <f t="shared" si="214"/>
        <v>film &amp; video</v>
      </c>
      <c r="T2256" s="4" t="str">
        <f t="shared" si="215"/>
        <v>television</v>
      </c>
    </row>
    <row r="2257" spans="1:20" ht="28.5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7">
        <f t="shared" si="210"/>
        <v>42497.618645833332</v>
      </c>
      <c r="L2257" s="7">
        <f t="shared" si="211"/>
        <v>42467.618645833332</v>
      </c>
      <c r="M2257" s="4" t="b">
        <v>0</v>
      </c>
      <c r="N2257" s="4">
        <v>182</v>
      </c>
      <c r="O2257" s="4" t="b">
        <v>1</v>
      </c>
      <c r="P2257" s="4" t="s">
        <v>8265</v>
      </c>
      <c r="Q2257" s="9">
        <f t="shared" si="212"/>
        <v>2.8665822784810127</v>
      </c>
      <c r="R2257" s="10">
        <f t="shared" si="213"/>
        <v>62.214285714285715</v>
      </c>
      <c r="S2257" s="4" t="str">
        <f t="shared" si="214"/>
        <v>film &amp; video</v>
      </c>
      <c r="T2257" s="4" t="str">
        <f t="shared" si="215"/>
        <v>television</v>
      </c>
    </row>
    <row r="2258" spans="1:20" ht="42.75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7">
        <f t="shared" si="210"/>
        <v>42696.118587962956</v>
      </c>
      <c r="L2258" s="7">
        <f t="shared" si="211"/>
        <v>42682.118587962956</v>
      </c>
      <c r="M2258" s="4" t="b">
        <v>0</v>
      </c>
      <c r="N2258" s="4">
        <v>182</v>
      </c>
      <c r="O2258" s="4" t="b">
        <v>1</v>
      </c>
      <c r="P2258" s="4" t="s">
        <v>8265</v>
      </c>
      <c r="Q2258" s="9">
        <f t="shared" si="212"/>
        <v>2.2270833333333333</v>
      </c>
      <c r="R2258" s="10">
        <f t="shared" si="213"/>
        <v>5.8736263736263732</v>
      </c>
      <c r="S2258" s="4" t="str">
        <f t="shared" si="214"/>
        <v>film &amp; video</v>
      </c>
      <c r="T2258" s="4" t="str">
        <f t="shared" si="215"/>
        <v>television</v>
      </c>
    </row>
    <row r="2259" spans="1:20" ht="42.75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7">
        <f t="shared" si="210"/>
        <v>42540.624999999993</v>
      </c>
      <c r="L2259" s="7">
        <f t="shared" si="211"/>
        <v>42505.603344907409</v>
      </c>
      <c r="M2259" s="4" t="b">
        <v>0</v>
      </c>
      <c r="N2259" s="4">
        <v>182</v>
      </c>
      <c r="O2259" s="4" t="b">
        <v>1</v>
      </c>
      <c r="P2259" s="4" t="s">
        <v>8265</v>
      </c>
      <c r="Q2259" s="9">
        <f t="shared" si="212"/>
        <v>6.3613999999999997</v>
      </c>
      <c r="R2259" s="10">
        <f t="shared" si="213"/>
        <v>87.381868131868131</v>
      </c>
      <c r="S2259" s="4" t="str">
        <f t="shared" si="214"/>
        <v>film &amp; video</v>
      </c>
      <c r="T2259" s="4" t="str">
        <f t="shared" si="215"/>
        <v>television</v>
      </c>
    </row>
    <row r="2260" spans="1:20" ht="28.5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7">
        <f t="shared" si="210"/>
        <v>42166.417673611104</v>
      </c>
      <c r="L2260" s="7">
        <f t="shared" si="211"/>
        <v>42136.417673611104</v>
      </c>
      <c r="M2260" s="4" t="b">
        <v>0</v>
      </c>
      <c r="N2260" s="4">
        <v>182</v>
      </c>
      <c r="O2260" s="4" t="b">
        <v>1</v>
      </c>
      <c r="P2260" s="4" t="s">
        <v>8265</v>
      </c>
      <c r="Q2260" s="9">
        <f t="shared" si="212"/>
        <v>1.4650000000000001</v>
      </c>
      <c r="R2260" s="10">
        <f t="shared" si="213"/>
        <v>17.708791208791208</v>
      </c>
      <c r="S2260" s="4" t="str">
        <f t="shared" si="214"/>
        <v>film &amp; video</v>
      </c>
      <c r="T2260" s="4" t="str">
        <f t="shared" si="215"/>
        <v>television</v>
      </c>
    </row>
    <row r="2261" spans="1:20" ht="42.75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7">
        <f t="shared" si="210"/>
        <v>42712.47148148148</v>
      </c>
      <c r="L2261" s="7">
        <f t="shared" si="211"/>
        <v>42702.47148148148</v>
      </c>
      <c r="M2261" s="4" t="b">
        <v>0</v>
      </c>
      <c r="N2261" s="4">
        <v>182</v>
      </c>
      <c r="O2261" s="4" t="b">
        <v>1</v>
      </c>
      <c r="P2261" s="4" t="s">
        <v>8265</v>
      </c>
      <c r="Q2261" s="9">
        <f t="shared" si="212"/>
        <v>18.670999999999999</v>
      </c>
      <c r="R2261" s="10">
        <f t="shared" si="213"/>
        <v>102.58791208791209</v>
      </c>
      <c r="S2261" s="4" t="str">
        <f t="shared" si="214"/>
        <v>film &amp; video</v>
      </c>
      <c r="T2261" s="4" t="str">
        <f t="shared" si="215"/>
        <v>television</v>
      </c>
    </row>
    <row r="2262" spans="1:20" ht="42.75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7">
        <f t="shared" si="210"/>
        <v>41724.641782407409</v>
      </c>
      <c r="L2262" s="7">
        <f t="shared" si="211"/>
        <v>41694.683449074073</v>
      </c>
      <c r="M2262" s="4" t="b">
        <v>0</v>
      </c>
      <c r="N2262" s="4">
        <v>182</v>
      </c>
      <c r="O2262" s="4" t="b">
        <v>1</v>
      </c>
      <c r="P2262" s="4" t="s">
        <v>8265</v>
      </c>
      <c r="Q2262" s="9">
        <f t="shared" si="212"/>
        <v>3.2692000000000001</v>
      </c>
      <c r="R2262" s="10">
        <f t="shared" si="213"/>
        <v>44.906593406593409</v>
      </c>
      <c r="S2262" s="4" t="str">
        <f t="shared" si="214"/>
        <v>film &amp; video</v>
      </c>
      <c r="T2262" s="4" t="str">
        <f t="shared" si="215"/>
        <v>television</v>
      </c>
    </row>
    <row r="2263" spans="1:20" ht="42.75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7">
        <f t="shared" si="210"/>
        <v>42780.391435185178</v>
      </c>
      <c r="L2263" s="7">
        <f t="shared" si="211"/>
        <v>42759.391435185178</v>
      </c>
      <c r="M2263" s="4" t="b">
        <v>0</v>
      </c>
      <c r="N2263" s="4">
        <v>182</v>
      </c>
      <c r="O2263" s="4" t="b">
        <v>1</v>
      </c>
      <c r="P2263" s="4" t="s">
        <v>8265</v>
      </c>
      <c r="Q2263" s="9">
        <f t="shared" si="212"/>
        <v>7.7949999999999999</v>
      </c>
      <c r="R2263" s="10">
        <f t="shared" si="213"/>
        <v>42.829670329670328</v>
      </c>
      <c r="S2263" s="4" t="str">
        <f t="shared" si="214"/>
        <v>film &amp; video</v>
      </c>
      <c r="T2263" s="4" t="str">
        <f t="shared" si="215"/>
        <v>television</v>
      </c>
    </row>
    <row r="2264" spans="1:20" ht="28.5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7">
        <f t="shared" si="210"/>
        <v>41960.666666666664</v>
      </c>
      <c r="L2264" s="7">
        <f t="shared" si="211"/>
        <v>41926.251828703702</v>
      </c>
      <c r="M2264" s="4" t="b">
        <v>0</v>
      </c>
      <c r="N2264" s="4">
        <v>182</v>
      </c>
      <c r="O2264" s="4" t="b">
        <v>1</v>
      </c>
      <c r="P2264" s="4" t="s">
        <v>8265</v>
      </c>
      <c r="Q2264" s="9">
        <f t="shared" si="212"/>
        <v>1.5415151515151515</v>
      </c>
      <c r="R2264" s="10">
        <f t="shared" si="213"/>
        <v>27.950549450549449</v>
      </c>
      <c r="S2264" s="4" t="str">
        <f t="shared" si="214"/>
        <v>film &amp; video</v>
      </c>
      <c r="T2264" s="4" t="str">
        <f t="shared" si="215"/>
        <v>television</v>
      </c>
    </row>
    <row r="2265" spans="1:20" ht="42.75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7">
        <f t="shared" si="210"/>
        <v>42035.498993055553</v>
      </c>
      <c r="L2265" s="7">
        <f t="shared" si="211"/>
        <v>42014.498993055553</v>
      </c>
      <c r="M2265" s="4" t="b">
        <v>0</v>
      </c>
      <c r="N2265" s="4">
        <v>182</v>
      </c>
      <c r="O2265" s="4" t="b">
        <v>1</v>
      </c>
      <c r="P2265" s="4" t="s">
        <v>8265</v>
      </c>
      <c r="Q2265" s="9">
        <f t="shared" si="212"/>
        <v>1.1554666666666666</v>
      </c>
      <c r="R2265" s="10">
        <f t="shared" si="213"/>
        <v>47.615384615384613</v>
      </c>
      <c r="S2265" s="4" t="str">
        <f t="shared" si="214"/>
        <v>film &amp; video</v>
      </c>
      <c r="T2265" s="4" t="str">
        <f t="shared" si="215"/>
        <v>television</v>
      </c>
    </row>
    <row r="2266" spans="1:20" ht="42.75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7">
        <f t="shared" si="210"/>
        <v>42512.791666666664</v>
      </c>
      <c r="L2266" s="7">
        <f t="shared" si="211"/>
        <v>42496.249004629623</v>
      </c>
      <c r="M2266" s="4" t="b">
        <v>0</v>
      </c>
      <c r="N2266" s="4">
        <v>182</v>
      </c>
      <c r="O2266" s="4" t="b">
        <v>1</v>
      </c>
      <c r="P2266" s="4" t="s">
        <v>8265</v>
      </c>
      <c r="Q2266" s="9">
        <f t="shared" si="212"/>
        <v>1.8003333333333333</v>
      </c>
      <c r="R2266" s="10">
        <f t="shared" si="213"/>
        <v>59.35164835164835</v>
      </c>
      <c r="S2266" s="4" t="str">
        <f t="shared" si="214"/>
        <v>film &amp; video</v>
      </c>
      <c r="T2266" s="4" t="str">
        <f t="shared" si="215"/>
        <v>television</v>
      </c>
    </row>
    <row r="2267" spans="1:20" ht="42.75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7">
        <f t="shared" si="210"/>
        <v>42696.519756944443</v>
      </c>
      <c r="L2267" s="7">
        <f t="shared" si="211"/>
        <v>42689.519756944443</v>
      </c>
      <c r="M2267" s="4" t="b">
        <v>0</v>
      </c>
      <c r="N2267" s="4">
        <v>182</v>
      </c>
      <c r="O2267" s="4" t="b">
        <v>1</v>
      </c>
      <c r="P2267" s="4" t="s">
        <v>8265</v>
      </c>
      <c r="Q2267" s="9">
        <f t="shared" si="212"/>
        <v>2.9849999999999999</v>
      </c>
      <c r="R2267" s="10">
        <f t="shared" si="213"/>
        <v>3.2802197802197801</v>
      </c>
      <c r="S2267" s="4" t="str">
        <f t="shared" si="214"/>
        <v>film &amp; video</v>
      </c>
      <c r="T2267" s="4" t="str">
        <f t="shared" si="215"/>
        <v>television</v>
      </c>
    </row>
    <row r="2268" spans="1:20" ht="42.75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7">
        <f t="shared" si="210"/>
        <v>42486.749999999993</v>
      </c>
      <c r="L2268" s="7">
        <f t="shared" si="211"/>
        <v>42469.541574074072</v>
      </c>
      <c r="M2268" s="4" t="b">
        <v>0</v>
      </c>
      <c r="N2268" s="4">
        <v>182</v>
      </c>
      <c r="O2268" s="4" t="b">
        <v>1</v>
      </c>
      <c r="P2268" s="4" t="s">
        <v>8265</v>
      </c>
      <c r="Q2268" s="9">
        <f t="shared" si="212"/>
        <v>3.2026666666666666</v>
      </c>
      <c r="R2268" s="10">
        <f t="shared" si="213"/>
        <v>26.395604395604394</v>
      </c>
      <c r="S2268" s="4" t="str">
        <f t="shared" si="214"/>
        <v>film &amp; video</v>
      </c>
      <c r="T2268" s="4" t="str">
        <f t="shared" si="215"/>
        <v>television</v>
      </c>
    </row>
    <row r="2269" spans="1:20" ht="42.75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7">
        <f t="shared" si="210"/>
        <v>41993.708333333336</v>
      </c>
      <c r="L2269" s="7">
        <f t="shared" si="211"/>
        <v>41968.496493055551</v>
      </c>
      <c r="M2269" s="4" t="b">
        <v>0</v>
      </c>
      <c r="N2269" s="4">
        <v>182</v>
      </c>
      <c r="O2269" s="4" t="b">
        <v>1</v>
      </c>
      <c r="P2269" s="4" t="s">
        <v>8265</v>
      </c>
      <c r="Q2269" s="9">
        <f t="shared" si="212"/>
        <v>3.80525</v>
      </c>
      <c r="R2269" s="10">
        <f t="shared" si="213"/>
        <v>418.15934065934067</v>
      </c>
      <c r="S2269" s="4" t="str">
        <f t="shared" si="214"/>
        <v>film &amp; video</v>
      </c>
      <c r="T2269" s="4" t="str">
        <f t="shared" si="215"/>
        <v>television</v>
      </c>
    </row>
    <row r="2270" spans="1:20" ht="42.75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7">
        <f t="shared" si="210"/>
        <v>42805.749016203707</v>
      </c>
      <c r="L2270" s="7">
        <f t="shared" si="211"/>
        <v>42775.749016203707</v>
      </c>
      <c r="M2270" s="4" t="b">
        <v>0</v>
      </c>
      <c r="N2270" s="4">
        <v>182</v>
      </c>
      <c r="O2270" s="4" t="b">
        <v>1</v>
      </c>
      <c r="P2270" s="4" t="s">
        <v>8265</v>
      </c>
      <c r="Q2270" s="9">
        <f t="shared" si="212"/>
        <v>1.026</v>
      </c>
      <c r="R2270" s="10">
        <f t="shared" si="213"/>
        <v>157.84615384615384</v>
      </c>
      <c r="S2270" s="4" t="str">
        <f t="shared" si="214"/>
        <v>film &amp; video</v>
      </c>
      <c r="T2270" s="4" t="str">
        <f t="shared" si="215"/>
        <v>television</v>
      </c>
    </row>
    <row r="2271" spans="1:20" ht="42.75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7">
        <f t="shared" si="210"/>
        <v>42800.874999999993</v>
      </c>
      <c r="L2271" s="7">
        <f t="shared" si="211"/>
        <v>42776.371099537035</v>
      </c>
      <c r="M2271" s="4" t="b">
        <v>0</v>
      </c>
      <c r="N2271" s="4">
        <v>182</v>
      </c>
      <c r="O2271" s="4" t="b">
        <v>1</v>
      </c>
      <c r="P2271" s="4" t="s">
        <v>8265</v>
      </c>
      <c r="Q2271" s="9">
        <f t="shared" si="212"/>
        <v>18.016400000000001</v>
      </c>
      <c r="R2271" s="10">
        <f t="shared" si="213"/>
        <v>247.47802197802199</v>
      </c>
      <c r="S2271" s="4" t="str">
        <f t="shared" si="214"/>
        <v>film &amp; video</v>
      </c>
      <c r="T2271" s="4" t="str">
        <f t="shared" si="215"/>
        <v>television</v>
      </c>
    </row>
    <row r="2272" spans="1:20" ht="42.75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7">
        <f t="shared" si="210"/>
        <v>42745.582638888889</v>
      </c>
      <c r="L2272" s="7">
        <f t="shared" si="211"/>
        <v>42725.536030092589</v>
      </c>
      <c r="M2272" s="4" t="b">
        <v>0</v>
      </c>
      <c r="N2272" s="4">
        <v>182</v>
      </c>
      <c r="O2272" s="4" t="b">
        <v>1</v>
      </c>
      <c r="P2272" s="4" t="s">
        <v>8265</v>
      </c>
      <c r="Q2272" s="9">
        <f t="shared" si="212"/>
        <v>7.2024800000000004</v>
      </c>
      <c r="R2272" s="10">
        <f t="shared" si="213"/>
        <v>989.35164835164835</v>
      </c>
      <c r="S2272" s="4" t="str">
        <f t="shared" si="214"/>
        <v>film &amp; video</v>
      </c>
      <c r="T2272" s="4" t="str">
        <f t="shared" si="215"/>
        <v>television</v>
      </c>
    </row>
    <row r="2273" spans="1:20" ht="42.75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7">
        <f t="shared" si="210"/>
        <v>42713.666712962957</v>
      </c>
      <c r="L2273" s="7">
        <f t="shared" si="211"/>
        <v>42683.666712962957</v>
      </c>
      <c r="M2273" s="4" t="b">
        <v>0</v>
      </c>
      <c r="N2273" s="4">
        <v>182</v>
      </c>
      <c r="O2273" s="4" t="b">
        <v>1</v>
      </c>
      <c r="P2273" s="4" t="s">
        <v>8265</v>
      </c>
      <c r="Q2273" s="9">
        <f t="shared" si="212"/>
        <v>2.8309000000000002</v>
      </c>
      <c r="R2273" s="10">
        <f t="shared" si="213"/>
        <v>311.08791208791212</v>
      </c>
      <c r="S2273" s="4" t="str">
        <f t="shared" si="214"/>
        <v>film &amp; video</v>
      </c>
      <c r="T2273" s="4" t="str">
        <f t="shared" si="215"/>
        <v>television</v>
      </c>
    </row>
    <row r="2274" spans="1:20" ht="42.75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7">
        <f t="shared" si="210"/>
        <v>42345.366157407407</v>
      </c>
      <c r="L2274" s="7">
        <f t="shared" si="211"/>
        <v>42315.366157407407</v>
      </c>
      <c r="M2274" s="4" t="b">
        <v>0</v>
      </c>
      <c r="N2274" s="4">
        <v>182</v>
      </c>
      <c r="O2274" s="4" t="b">
        <v>1</v>
      </c>
      <c r="P2274" s="4" t="s">
        <v>8265</v>
      </c>
      <c r="Q2274" s="9">
        <f t="shared" si="212"/>
        <v>13.566000000000001</v>
      </c>
      <c r="R2274" s="10">
        <f t="shared" si="213"/>
        <v>74.538461538461533</v>
      </c>
      <c r="S2274" s="4" t="str">
        <f t="shared" si="214"/>
        <v>film &amp; video</v>
      </c>
      <c r="T2274" s="4" t="str">
        <f t="shared" si="215"/>
        <v>television</v>
      </c>
    </row>
    <row r="2275" spans="1:20" ht="42.75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7">
        <f t="shared" si="210"/>
        <v>42806.174097222225</v>
      </c>
      <c r="L2275" s="7">
        <f t="shared" si="211"/>
        <v>42781.215763888882</v>
      </c>
      <c r="M2275" s="4" t="b">
        <v>0</v>
      </c>
      <c r="N2275" s="4">
        <v>182</v>
      </c>
      <c r="O2275" s="4" t="b">
        <v>1</v>
      </c>
      <c r="P2275" s="4" t="s">
        <v>8265</v>
      </c>
      <c r="Q2275" s="9">
        <f t="shared" si="212"/>
        <v>2.2035999999999998</v>
      </c>
      <c r="R2275" s="10">
        <f t="shared" si="213"/>
        <v>30.26923076923077</v>
      </c>
      <c r="S2275" s="4" t="str">
        <f t="shared" si="214"/>
        <v>film &amp; video</v>
      </c>
      <c r="T2275" s="4" t="str">
        <f t="shared" si="215"/>
        <v>television</v>
      </c>
    </row>
    <row r="2276" spans="1:20" ht="57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7">
        <f t="shared" si="210"/>
        <v>41693.167326388888</v>
      </c>
      <c r="L2276" s="7">
        <f t="shared" si="211"/>
        <v>41663.167326388888</v>
      </c>
      <c r="M2276" s="4" t="b">
        <v>0</v>
      </c>
      <c r="N2276" s="4">
        <v>182</v>
      </c>
      <c r="O2276" s="4" t="b">
        <v>1</v>
      </c>
      <c r="P2276" s="4" t="s">
        <v>8265</v>
      </c>
      <c r="Q2276" s="9">
        <f t="shared" si="212"/>
        <v>1.196</v>
      </c>
      <c r="R2276" s="10">
        <f t="shared" si="213"/>
        <v>16.428571428571427</v>
      </c>
      <c r="S2276" s="4" t="str">
        <f t="shared" si="214"/>
        <v>film &amp; video</v>
      </c>
      <c r="T2276" s="4" t="str">
        <f t="shared" si="215"/>
        <v>television</v>
      </c>
    </row>
    <row r="2277" spans="1:20" ht="42.75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7">
        <f t="shared" si="210"/>
        <v>41995.283321759256</v>
      </c>
      <c r="L2277" s="7">
        <f t="shared" si="211"/>
        <v>41965.283321759256</v>
      </c>
      <c r="M2277" s="4" t="b">
        <v>0</v>
      </c>
      <c r="N2277" s="4">
        <v>182</v>
      </c>
      <c r="O2277" s="4" t="b">
        <v>1</v>
      </c>
      <c r="P2277" s="4" t="s">
        <v>8265</v>
      </c>
      <c r="Q2277" s="9">
        <f t="shared" si="212"/>
        <v>4.0776923076923079</v>
      </c>
      <c r="R2277" s="10">
        <f t="shared" si="213"/>
        <v>14.563186813186814</v>
      </c>
      <c r="S2277" s="4" t="str">
        <f t="shared" si="214"/>
        <v>film &amp; video</v>
      </c>
      <c r="T2277" s="4" t="str">
        <f t="shared" si="215"/>
        <v>television</v>
      </c>
    </row>
    <row r="2278" spans="1:20" ht="42.75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7">
        <f t="shared" si="210"/>
        <v>41644.318159722221</v>
      </c>
      <c r="L2278" s="7">
        <f t="shared" si="211"/>
        <v>41614.318159722221</v>
      </c>
      <c r="M2278" s="4" t="b">
        <v>0</v>
      </c>
      <c r="N2278" s="4">
        <v>182</v>
      </c>
      <c r="O2278" s="4" t="b">
        <v>1</v>
      </c>
      <c r="P2278" s="4" t="s">
        <v>8265</v>
      </c>
      <c r="Q2278" s="9">
        <f t="shared" si="212"/>
        <v>1.0581826105905425</v>
      </c>
      <c r="R2278" s="10">
        <f t="shared" si="213"/>
        <v>26.681318681318682</v>
      </c>
      <c r="S2278" s="4" t="str">
        <f t="shared" si="214"/>
        <v>film &amp; video</v>
      </c>
      <c r="T2278" s="4" t="str">
        <f t="shared" si="215"/>
        <v>television</v>
      </c>
    </row>
    <row r="2279" spans="1:20" ht="42.75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7">
        <f t="shared" si="210"/>
        <v>40966.345173611109</v>
      </c>
      <c r="L2279" s="7">
        <f t="shared" si="211"/>
        <v>40936.345173611109</v>
      </c>
      <c r="M2279" s="4" t="b">
        <v>0</v>
      </c>
      <c r="N2279" s="4">
        <v>182</v>
      </c>
      <c r="O2279" s="4" t="b">
        <v>1</v>
      </c>
      <c r="P2279" s="4" t="s">
        <v>8265</v>
      </c>
      <c r="Q2279" s="9">
        <f t="shared" si="212"/>
        <v>1.4108235294117648</v>
      </c>
      <c r="R2279" s="10">
        <f t="shared" si="213"/>
        <v>65.890109890109883</v>
      </c>
      <c r="S2279" s="4" t="str">
        <f t="shared" si="214"/>
        <v>film &amp; video</v>
      </c>
      <c r="T2279" s="4" t="str">
        <f t="shared" si="215"/>
        <v>television</v>
      </c>
    </row>
    <row r="2280" spans="1:20" ht="28.5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7">
        <f t="shared" si="210"/>
        <v>42372.624305555553</v>
      </c>
      <c r="L2280" s="7">
        <f t="shared" si="211"/>
        <v>42338.375775462962</v>
      </c>
      <c r="M2280" s="4" t="b">
        <v>0</v>
      </c>
      <c r="N2280" s="4">
        <v>182</v>
      </c>
      <c r="O2280" s="4" t="b">
        <v>1</v>
      </c>
      <c r="P2280" s="4" t="s">
        <v>8265</v>
      </c>
      <c r="Q2280" s="9">
        <f t="shared" si="212"/>
        <v>2.7069999999999999</v>
      </c>
      <c r="R2280" s="10">
        <f t="shared" si="213"/>
        <v>29.747252747252748</v>
      </c>
      <c r="S2280" s="4" t="str">
        <f t="shared" si="214"/>
        <v>film &amp; video</v>
      </c>
      <c r="T2280" s="4" t="str">
        <f t="shared" si="215"/>
        <v>television</v>
      </c>
    </row>
    <row r="2281" spans="1:20" ht="42.75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7">
        <f t="shared" si="210"/>
        <v>42038.833333333336</v>
      </c>
      <c r="L2281" s="7">
        <f t="shared" si="211"/>
        <v>42020.473368055558</v>
      </c>
      <c r="M2281" s="4" t="b">
        <v>0</v>
      </c>
      <c r="N2281" s="4">
        <v>182</v>
      </c>
      <c r="O2281" s="4" t="b">
        <v>1</v>
      </c>
      <c r="P2281" s="4" t="s">
        <v>8265</v>
      </c>
      <c r="Q2281" s="9">
        <f t="shared" si="212"/>
        <v>1.538</v>
      </c>
      <c r="R2281" s="10">
        <f t="shared" si="213"/>
        <v>8.4505494505494507</v>
      </c>
      <c r="S2281" s="4" t="str">
        <f t="shared" si="214"/>
        <v>film &amp; video</v>
      </c>
      <c r="T2281" s="4" t="str">
        <f t="shared" si="215"/>
        <v>television</v>
      </c>
    </row>
    <row r="2282" spans="1:20" ht="57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7">
        <f t="shared" si="210"/>
        <v>42264.291562499995</v>
      </c>
      <c r="L2282" s="7">
        <f t="shared" si="211"/>
        <v>42234.291562499995</v>
      </c>
      <c r="M2282" s="4" t="b">
        <v>0</v>
      </c>
      <c r="N2282" s="4">
        <v>182</v>
      </c>
      <c r="O2282" s="4" t="b">
        <v>1</v>
      </c>
      <c r="P2282" s="4" t="s">
        <v>8265</v>
      </c>
      <c r="Q2282" s="9">
        <f t="shared" si="212"/>
        <v>4.0357653061224488</v>
      </c>
      <c r="R2282" s="10">
        <f t="shared" si="213"/>
        <v>217.31043956043956</v>
      </c>
      <c r="S2282" s="4" t="str">
        <f t="shared" si="214"/>
        <v>film &amp; video</v>
      </c>
      <c r="T2282" s="4" t="str">
        <f t="shared" si="215"/>
        <v>television</v>
      </c>
    </row>
    <row r="2283" spans="1:20" ht="42.75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7">
        <f t="shared" si="210"/>
        <v>40748.951388888883</v>
      </c>
      <c r="L2283" s="7">
        <f t="shared" si="211"/>
        <v>40686.952511574069</v>
      </c>
      <c r="M2283" s="4" t="b">
        <v>0</v>
      </c>
      <c r="N2283" s="4">
        <v>182</v>
      </c>
      <c r="O2283" s="4" t="b">
        <v>1</v>
      </c>
      <c r="P2283" s="4" t="s">
        <v>8265</v>
      </c>
      <c r="Q2283" s="9">
        <f t="shared" si="212"/>
        <v>1.85</v>
      </c>
      <c r="R2283" s="10">
        <f t="shared" si="213"/>
        <v>3.0494505494505493</v>
      </c>
      <c r="S2283" s="4" t="str">
        <f t="shared" si="214"/>
        <v>film &amp; video</v>
      </c>
      <c r="T2283" s="4" t="str">
        <f t="shared" si="215"/>
        <v>television</v>
      </c>
    </row>
    <row r="2284" spans="1:20" ht="28.5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7">
        <f t="shared" si="210"/>
        <v>42382.841273148144</v>
      </c>
      <c r="L2284" s="7">
        <f t="shared" si="211"/>
        <v>42322.841273148144</v>
      </c>
      <c r="M2284" s="4" t="b">
        <v>0</v>
      </c>
      <c r="N2284" s="4">
        <v>182</v>
      </c>
      <c r="O2284" s="4" t="b">
        <v>1</v>
      </c>
      <c r="P2284" s="4" t="s">
        <v>8265</v>
      </c>
      <c r="Q2284" s="9">
        <f t="shared" si="212"/>
        <v>1.8533333333333333</v>
      </c>
      <c r="R2284" s="10">
        <f t="shared" si="213"/>
        <v>7.6373626373626378</v>
      </c>
      <c r="S2284" s="4" t="str">
        <f t="shared" si="214"/>
        <v>film &amp; video</v>
      </c>
      <c r="T2284" s="4" t="str">
        <f t="shared" si="215"/>
        <v>television</v>
      </c>
    </row>
    <row r="2285" spans="1:20" ht="42.75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7">
        <f t="shared" si="210"/>
        <v>41037.750046296293</v>
      </c>
      <c r="L2285" s="7">
        <f t="shared" si="211"/>
        <v>40977.791712962957</v>
      </c>
      <c r="M2285" s="4" t="b">
        <v>0</v>
      </c>
      <c r="N2285" s="4">
        <v>182</v>
      </c>
      <c r="O2285" s="4" t="b">
        <v>1</v>
      </c>
      <c r="P2285" s="4" t="s">
        <v>8265</v>
      </c>
      <c r="Q2285" s="9">
        <f t="shared" si="212"/>
        <v>1.0085533333333332</v>
      </c>
      <c r="R2285" s="10">
        <f t="shared" si="213"/>
        <v>16.624505494505495</v>
      </c>
      <c r="S2285" s="4" t="str">
        <f t="shared" si="214"/>
        <v>film &amp; video</v>
      </c>
      <c r="T2285" s="4" t="str">
        <f t="shared" si="215"/>
        <v>television</v>
      </c>
    </row>
    <row r="2286" spans="1:20" ht="28.5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7">
        <f t="shared" si="210"/>
        <v>40613.833333333328</v>
      </c>
      <c r="L2286" s="7">
        <f t="shared" si="211"/>
        <v>40585.463483796295</v>
      </c>
      <c r="M2286" s="4" t="b">
        <v>0</v>
      </c>
      <c r="N2286" s="4">
        <v>182</v>
      </c>
      <c r="O2286" s="4" t="b">
        <v>1</v>
      </c>
      <c r="P2286" s="4" t="s">
        <v>8265</v>
      </c>
      <c r="Q2286" s="9">
        <f t="shared" si="212"/>
        <v>1.0622116666666668</v>
      </c>
      <c r="R2286" s="10">
        <f t="shared" si="213"/>
        <v>35.017967032967036</v>
      </c>
      <c r="S2286" s="4" t="str">
        <f t="shared" si="214"/>
        <v>film &amp; video</v>
      </c>
      <c r="T2286" s="4" t="str">
        <f t="shared" si="215"/>
        <v>television</v>
      </c>
    </row>
    <row r="2287" spans="1:20" ht="42.75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7">
        <f t="shared" si="210"/>
        <v>41088.852349537039</v>
      </c>
      <c r="L2287" s="7">
        <f t="shared" si="211"/>
        <v>41058.852349537039</v>
      </c>
      <c r="M2287" s="4" t="b">
        <v>0</v>
      </c>
      <c r="N2287" s="4">
        <v>182</v>
      </c>
      <c r="O2287" s="4" t="b">
        <v>1</v>
      </c>
      <c r="P2287" s="4" t="s">
        <v>8265</v>
      </c>
      <c r="Q2287" s="9">
        <f t="shared" si="212"/>
        <v>1.2136666666666667</v>
      </c>
      <c r="R2287" s="10">
        <f t="shared" si="213"/>
        <v>20.005494505494507</v>
      </c>
      <c r="S2287" s="4" t="str">
        <f t="shared" si="214"/>
        <v>film &amp; video</v>
      </c>
      <c r="T2287" s="4" t="str">
        <f t="shared" si="215"/>
        <v>television</v>
      </c>
    </row>
    <row r="2288" spans="1:20" ht="42.75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7">
        <f t="shared" si="210"/>
        <v>41522.832638888889</v>
      </c>
      <c r="L2288" s="7">
        <f t="shared" si="211"/>
        <v>41494.630254629628</v>
      </c>
      <c r="M2288" s="4" t="b">
        <v>0</v>
      </c>
      <c r="N2288" s="4">
        <v>182</v>
      </c>
      <c r="O2288" s="4" t="b">
        <v>1</v>
      </c>
      <c r="P2288" s="4" t="s">
        <v>8265</v>
      </c>
      <c r="Q2288" s="9">
        <f t="shared" si="212"/>
        <v>1.0006666666666666</v>
      </c>
      <c r="R2288" s="10">
        <f t="shared" si="213"/>
        <v>8.2472527472527464</v>
      </c>
      <c r="S2288" s="4" t="str">
        <f t="shared" si="214"/>
        <v>film &amp; video</v>
      </c>
      <c r="T2288" s="4" t="str">
        <f t="shared" si="215"/>
        <v>television</v>
      </c>
    </row>
    <row r="2289" spans="1:20" ht="42.75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7">
        <f t="shared" si="210"/>
        <v>41813.334027777775</v>
      </c>
      <c r="L2289" s="7">
        <f t="shared" si="211"/>
        <v>41792.334027777775</v>
      </c>
      <c r="M2289" s="4" t="b">
        <v>0</v>
      </c>
      <c r="N2289" s="4">
        <v>182</v>
      </c>
      <c r="O2289" s="4" t="b">
        <v>1</v>
      </c>
      <c r="P2289" s="4" t="s">
        <v>8265</v>
      </c>
      <c r="Q2289" s="9">
        <f t="shared" si="212"/>
        <v>1.1997755555555556</v>
      </c>
      <c r="R2289" s="10">
        <f t="shared" si="213"/>
        <v>29.664780219780219</v>
      </c>
      <c r="S2289" s="4" t="str">
        <f t="shared" si="214"/>
        <v>film &amp; video</v>
      </c>
      <c r="T2289" s="4" t="str">
        <f t="shared" si="215"/>
        <v>television</v>
      </c>
    </row>
    <row r="2290" spans="1:20" ht="42.75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7">
        <f t="shared" si="210"/>
        <v>41086.416666666664</v>
      </c>
      <c r="L2290" s="7">
        <f t="shared" si="211"/>
        <v>41067.494085648148</v>
      </c>
      <c r="M2290" s="4" t="b">
        <v>0</v>
      </c>
      <c r="N2290" s="4">
        <v>182</v>
      </c>
      <c r="O2290" s="4" t="b">
        <v>1</v>
      </c>
      <c r="P2290" s="4" t="s">
        <v>8265</v>
      </c>
      <c r="Q2290" s="9">
        <f t="shared" si="212"/>
        <v>1.0009999999999999</v>
      </c>
      <c r="R2290" s="10">
        <f t="shared" si="213"/>
        <v>5.5</v>
      </c>
      <c r="S2290" s="4" t="str">
        <f t="shared" si="214"/>
        <v>film &amp; video</v>
      </c>
      <c r="T2290" s="4" t="str">
        <f t="shared" si="215"/>
        <v>television</v>
      </c>
    </row>
    <row r="2291" spans="1:20" ht="42.75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7">
        <f t="shared" si="210"/>
        <v>41614.640277777777</v>
      </c>
      <c r="L2291" s="7">
        <f t="shared" si="211"/>
        <v>41571.665046296293</v>
      </c>
      <c r="M2291" s="4" t="b">
        <v>0</v>
      </c>
      <c r="N2291" s="4">
        <v>182</v>
      </c>
      <c r="O2291" s="4" t="b">
        <v>1</v>
      </c>
      <c r="P2291" s="4" t="s">
        <v>8265</v>
      </c>
      <c r="Q2291" s="9">
        <f t="shared" si="212"/>
        <v>1.0740000000000001</v>
      </c>
      <c r="R2291" s="10">
        <f t="shared" si="213"/>
        <v>8.8516483516483522</v>
      </c>
      <c r="S2291" s="4" t="str">
        <f t="shared" si="214"/>
        <v>film &amp; video</v>
      </c>
      <c r="T2291" s="4" t="str">
        <f t="shared" si="215"/>
        <v>television</v>
      </c>
    </row>
    <row r="2292" spans="1:20" ht="42.75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7">
        <f t="shared" si="210"/>
        <v>40148.375</v>
      </c>
      <c r="L2292" s="7">
        <f t="shared" si="211"/>
        <v>40069.920486111107</v>
      </c>
      <c r="M2292" s="4" t="b">
        <v>0</v>
      </c>
      <c r="N2292" s="4">
        <v>182</v>
      </c>
      <c r="O2292" s="4" t="b">
        <v>1</v>
      </c>
      <c r="P2292" s="4" t="s">
        <v>8265</v>
      </c>
      <c r="Q2292" s="9">
        <f t="shared" si="212"/>
        <v>1.0406666666666666</v>
      </c>
      <c r="R2292" s="10">
        <f t="shared" si="213"/>
        <v>8.5769230769230766</v>
      </c>
      <c r="S2292" s="4" t="str">
        <f t="shared" si="214"/>
        <v>film &amp; video</v>
      </c>
      <c r="T2292" s="4" t="str">
        <f t="shared" si="215"/>
        <v>television</v>
      </c>
    </row>
    <row r="2293" spans="1:20" ht="42.75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7">
        <f t="shared" si="210"/>
        <v>41021.833333333328</v>
      </c>
      <c r="L2293" s="7">
        <f t="shared" si="211"/>
        <v>40987.643726851849</v>
      </c>
      <c r="M2293" s="4" t="b">
        <v>0</v>
      </c>
      <c r="N2293" s="4">
        <v>182</v>
      </c>
      <c r="O2293" s="4" t="b">
        <v>1</v>
      </c>
      <c r="P2293" s="4" t="s">
        <v>8265</v>
      </c>
      <c r="Q2293" s="9">
        <f t="shared" si="212"/>
        <v>1.728</v>
      </c>
      <c r="R2293" s="10">
        <f t="shared" si="213"/>
        <v>23.736263736263737</v>
      </c>
      <c r="S2293" s="4" t="str">
        <f t="shared" si="214"/>
        <v>film &amp; video</v>
      </c>
      <c r="T2293" s="4" t="str">
        <f t="shared" si="215"/>
        <v>television</v>
      </c>
    </row>
    <row r="2294" spans="1:20" ht="42.75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7">
        <f t="shared" si="210"/>
        <v>41017.364305555551</v>
      </c>
      <c r="L2294" s="7">
        <f t="shared" si="211"/>
        <v>40987.364305555551</v>
      </c>
      <c r="M2294" s="4" t="b">
        <v>0</v>
      </c>
      <c r="N2294" s="4">
        <v>182</v>
      </c>
      <c r="O2294" s="4" t="b">
        <v>1</v>
      </c>
      <c r="P2294" s="4" t="s">
        <v>8265</v>
      </c>
      <c r="Q2294" s="9">
        <f t="shared" si="212"/>
        <v>1.072505</v>
      </c>
      <c r="R2294" s="10">
        <f t="shared" si="213"/>
        <v>11.785769230769231</v>
      </c>
      <c r="S2294" s="4" t="str">
        <f t="shared" si="214"/>
        <v>film &amp; video</v>
      </c>
      <c r="T2294" s="4" t="str">
        <f t="shared" si="215"/>
        <v>television</v>
      </c>
    </row>
    <row r="2295" spans="1:20" ht="28.5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7">
        <f t="shared" si="210"/>
        <v>41176.832638888889</v>
      </c>
      <c r="L2295" s="7">
        <f t="shared" si="211"/>
        <v>41151.374988425923</v>
      </c>
      <c r="M2295" s="4" t="b">
        <v>0</v>
      </c>
      <c r="N2295" s="4">
        <v>182</v>
      </c>
      <c r="O2295" s="4" t="b">
        <v>1</v>
      </c>
      <c r="P2295" s="4" t="s">
        <v>8265</v>
      </c>
      <c r="Q2295" s="9">
        <f t="shared" si="212"/>
        <v>1.0823529411764705</v>
      </c>
      <c r="R2295" s="10">
        <f t="shared" si="213"/>
        <v>5.0549450549450547</v>
      </c>
      <c r="S2295" s="4" t="str">
        <f t="shared" si="214"/>
        <v>film &amp; video</v>
      </c>
      <c r="T2295" s="4" t="str">
        <f t="shared" si="215"/>
        <v>television</v>
      </c>
    </row>
    <row r="2296" spans="1:20" ht="42.75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7">
        <f t="shared" si="210"/>
        <v>41294.389814814815</v>
      </c>
      <c r="L2296" s="7">
        <f t="shared" si="211"/>
        <v>41264.389814814815</v>
      </c>
      <c r="M2296" s="4" t="b">
        <v>0</v>
      </c>
      <c r="N2296" s="4">
        <v>182</v>
      </c>
      <c r="O2296" s="4" t="b">
        <v>1</v>
      </c>
      <c r="P2296" s="4" t="s">
        <v>8265</v>
      </c>
      <c r="Q2296" s="9">
        <f t="shared" si="212"/>
        <v>1.4608079999999999</v>
      </c>
      <c r="R2296" s="10">
        <f t="shared" si="213"/>
        <v>40.132087912087911</v>
      </c>
      <c r="S2296" s="4" t="str">
        <f t="shared" si="214"/>
        <v>film &amp; video</v>
      </c>
      <c r="T2296" s="4" t="str">
        <f t="shared" si="215"/>
        <v>television</v>
      </c>
    </row>
    <row r="2297" spans="1:20" ht="42.75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7">
        <f t="shared" si="210"/>
        <v>41300.621018518512</v>
      </c>
      <c r="L2297" s="7">
        <f t="shared" si="211"/>
        <v>41270.621018518512</v>
      </c>
      <c r="M2297" s="4" t="b">
        <v>0</v>
      </c>
      <c r="N2297" s="4">
        <v>182</v>
      </c>
      <c r="O2297" s="4" t="b">
        <v>1</v>
      </c>
      <c r="P2297" s="4" t="s">
        <v>8265</v>
      </c>
      <c r="Q2297" s="9">
        <f t="shared" si="212"/>
        <v>1.2524999999999999</v>
      </c>
      <c r="R2297" s="10">
        <f t="shared" si="213"/>
        <v>8.2582417582417591</v>
      </c>
      <c r="S2297" s="4" t="str">
        <f t="shared" si="214"/>
        <v>film &amp; video</v>
      </c>
      <c r="T2297" s="4" t="str">
        <f t="shared" si="215"/>
        <v>television</v>
      </c>
    </row>
    <row r="2298" spans="1:20" ht="42.75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7">
        <f t="shared" si="210"/>
        <v>40962.39844907407</v>
      </c>
      <c r="L2298" s="7">
        <f t="shared" si="211"/>
        <v>40927.39844907407</v>
      </c>
      <c r="M2298" s="4" t="b">
        <v>0</v>
      </c>
      <c r="N2298" s="4">
        <v>182</v>
      </c>
      <c r="O2298" s="4" t="b">
        <v>1</v>
      </c>
      <c r="P2298" s="4" t="s">
        <v>8265</v>
      </c>
      <c r="Q2298" s="9">
        <f t="shared" si="212"/>
        <v>1.4907142857142857</v>
      </c>
      <c r="R2298" s="10">
        <f t="shared" si="213"/>
        <v>57.335164835164832</v>
      </c>
      <c r="S2298" s="4" t="str">
        <f t="shared" si="214"/>
        <v>film &amp; video</v>
      </c>
      <c r="T2298" s="4" t="str">
        <f t="shared" si="215"/>
        <v>television</v>
      </c>
    </row>
    <row r="2299" spans="1:20" ht="28.5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7">
        <f t="shared" si="210"/>
        <v>40981.832638888889</v>
      </c>
      <c r="L2299" s="7">
        <f t="shared" si="211"/>
        <v>40947.70890046296</v>
      </c>
      <c r="M2299" s="4" t="b">
        <v>0</v>
      </c>
      <c r="N2299" s="4">
        <v>182</v>
      </c>
      <c r="O2299" s="4" t="b">
        <v>1</v>
      </c>
      <c r="P2299" s="4" t="s">
        <v>8265</v>
      </c>
      <c r="Q2299" s="9">
        <f t="shared" si="212"/>
        <v>1.006</v>
      </c>
      <c r="R2299" s="10">
        <f t="shared" si="213"/>
        <v>5.5274725274725274</v>
      </c>
      <c r="S2299" s="4" t="str">
        <f t="shared" si="214"/>
        <v>film &amp; video</v>
      </c>
      <c r="T2299" s="4" t="str">
        <f t="shared" si="215"/>
        <v>television</v>
      </c>
    </row>
    <row r="2300" spans="1:20" ht="42.75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7">
        <f t="shared" si="210"/>
        <v>41724.46565972222</v>
      </c>
      <c r="L2300" s="7">
        <f t="shared" si="211"/>
        <v>41694.507326388884</v>
      </c>
      <c r="M2300" s="4" t="b">
        <v>0</v>
      </c>
      <c r="N2300" s="4">
        <v>182</v>
      </c>
      <c r="O2300" s="4" t="b">
        <v>1</v>
      </c>
      <c r="P2300" s="4" t="s">
        <v>8265</v>
      </c>
      <c r="Q2300" s="9">
        <f t="shared" si="212"/>
        <v>1.0507333333333333</v>
      </c>
      <c r="R2300" s="10">
        <f t="shared" si="213"/>
        <v>173.19780219780219</v>
      </c>
      <c r="S2300" s="4" t="str">
        <f t="shared" si="214"/>
        <v>film &amp; video</v>
      </c>
      <c r="T2300" s="4" t="str">
        <f t="shared" si="215"/>
        <v>television</v>
      </c>
    </row>
    <row r="2301" spans="1:20" ht="42.75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7">
        <f t="shared" si="210"/>
        <v>40579.699178240735</v>
      </c>
      <c r="L2301" s="7">
        <f t="shared" si="211"/>
        <v>40564.699178240735</v>
      </c>
      <c r="M2301" s="4" t="b">
        <v>0</v>
      </c>
      <c r="N2301" s="4">
        <v>182</v>
      </c>
      <c r="O2301" s="4" t="b">
        <v>1</v>
      </c>
      <c r="P2301" s="4" t="s">
        <v>8265</v>
      </c>
      <c r="Q2301" s="9">
        <f t="shared" si="212"/>
        <v>3.5016666666666665</v>
      </c>
      <c r="R2301" s="10">
        <f t="shared" si="213"/>
        <v>5.7719780219780219</v>
      </c>
      <c r="S2301" s="4" t="str">
        <f t="shared" si="214"/>
        <v>film &amp; video</v>
      </c>
      <c r="T2301" s="4" t="str">
        <f t="shared" si="215"/>
        <v>television</v>
      </c>
    </row>
    <row r="2302" spans="1:20" ht="42.75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7">
        <f t="shared" si="210"/>
        <v>41088.393703703703</v>
      </c>
      <c r="L2302" s="7">
        <f t="shared" si="211"/>
        <v>41074.393703703703</v>
      </c>
      <c r="M2302" s="4" t="b">
        <v>0</v>
      </c>
      <c r="N2302" s="4">
        <v>182</v>
      </c>
      <c r="O2302" s="4" t="b">
        <v>1</v>
      </c>
      <c r="P2302" s="4" t="s">
        <v>8265</v>
      </c>
      <c r="Q2302" s="9">
        <f t="shared" si="212"/>
        <v>1.0125</v>
      </c>
      <c r="R2302" s="10">
        <f t="shared" si="213"/>
        <v>4.4505494505494507</v>
      </c>
      <c r="S2302" s="4" t="str">
        <f t="shared" si="214"/>
        <v>film &amp; video</v>
      </c>
      <c r="T2302" s="4" t="str">
        <f t="shared" si="215"/>
        <v>television</v>
      </c>
    </row>
    <row r="2303" spans="1:20" ht="28.5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7">
        <f t="shared" si="210"/>
        <v>41445.813611111109</v>
      </c>
      <c r="L2303" s="7">
        <f t="shared" si="211"/>
        <v>41415.813611111109</v>
      </c>
      <c r="M2303" s="4" t="b">
        <v>0</v>
      </c>
      <c r="N2303" s="4">
        <v>182</v>
      </c>
      <c r="O2303" s="4" t="b">
        <v>1</v>
      </c>
      <c r="P2303" s="4" t="s">
        <v>8265</v>
      </c>
      <c r="Q2303" s="9">
        <f t="shared" si="212"/>
        <v>1.336044</v>
      </c>
      <c r="R2303" s="10">
        <f t="shared" si="213"/>
        <v>36.704505494505497</v>
      </c>
      <c r="S2303" s="4" t="str">
        <f t="shared" si="214"/>
        <v>film &amp; video</v>
      </c>
      <c r="T2303" s="4" t="str">
        <f t="shared" si="215"/>
        <v>television</v>
      </c>
    </row>
    <row r="2304" spans="1:20" ht="42.75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7">
        <f t="shared" si="210"/>
        <v>41638.958333333328</v>
      </c>
      <c r="L2304" s="7">
        <f t="shared" si="211"/>
        <v>41605.535115740735</v>
      </c>
      <c r="M2304" s="4" t="b">
        <v>0</v>
      </c>
      <c r="N2304" s="4">
        <v>182</v>
      </c>
      <c r="O2304" s="4" t="b">
        <v>1</v>
      </c>
      <c r="P2304" s="4" t="s">
        <v>8265</v>
      </c>
      <c r="Q2304" s="9">
        <f t="shared" si="212"/>
        <v>1.7065217391304348</v>
      </c>
      <c r="R2304" s="10">
        <f t="shared" si="213"/>
        <v>21.565934065934066</v>
      </c>
      <c r="S2304" s="4" t="str">
        <f t="shared" si="214"/>
        <v>film &amp; video</v>
      </c>
      <c r="T2304" s="4" t="str">
        <f t="shared" si="215"/>
        <v>television</v>
      </c>
    </row>
    <row r="2305" spans="1:20" ht="42.75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7">
        <f t="shared" si="210"/>
        <v>40889.819398148145</v>
      </c>
      <c r="L2305" s="7">
        <f t="shared" si="211"/>
        <v>40849.777731481481</v>
      </c>
      <c r="M2305" s="4" t="b">
        <v>0</v>
      </c>
      <c r="N2305" s="4">
        <v>182</v>
      </c>
      <c r="O2305" s="4" t="b">
        <v>1</v>
      </c>
      <c r="P2305" s="4" t="s">
        <v>8265</v>
      </c>
      <c r="Q2305" s="9">
        <f t="shared" si="212"/>
        <v>1.0935829457364341</v>
      </c>
      <c r="R2305" s="10">
        <f t="shared" si="213"/>
        <v>38.756098901098902</v>
      </c>
      <c r="S2305" s="4" t="str">
        <f t="shared" si="214"/>
        <v>film &amp; video</v>
      </c>
      <c r="T2305" s="4" t="str">
        <f t="shared" si="215"/>
        <v>television</v>
      </c>
    </row>
    <row r="2306" spans="1:20" ht="42.75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7">
        <f t="shared" si="210"/>
        <v>40543.874305555553</v>
      </c>
      <c r="L2306" s="7">
        <f t="shared" si="211"/>
        <v>40502.482534722221</v>
      </c>
      <c r="M2306" s="4" t="b">
        <v>0</v>
      </c>
      <c r="N2306" s="4">
        <v>182</v>
      </c>
      <c r="O2306" s="4" t="b">
        <v>1</v>
      </c>
      <c r="P2306" s="4" t="s">
        <v>8265</v>
      </c>
      <c r="Q2306" s="9">
        <f t="shared" si="212"/>
        <v>1.0070033333333335</v>
      </c>
      <c r="R2306" s="10">
        <f t="shared" si="213"/>
        <v>33.197912087912087</v>
      </c>
      <c r="S2306" s="4" t="str">
        <f t="shared" si="214"/>
        <v>film &amp; video</v>
      </c>
      <c r="T2306" s="4" t="str">
        <f t="shared" si="215"/>
        <v>television</v>
      </c>
    </row>
    <row r="2307" spans="1:20" ht="42.75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7">
        <f t="shared" ref="K2307:K2370" si="216">(I2307/86400)+25569+(-8/24)</f>
        <v>41859.416666666664</v>
      </c>
      <c r="L2307" s="7">
        <f t="shared" ref="L2307:L2370" si="217">(J2307/86400)+25569+(-8/24)</f>
        <v>41834.361944444441</v>
      </c>
      <c r="M2307" s="4" t="b">
        <v>0</v>
      </c>
      <c r="N2307" s="4">
        <v>182</v>
      </c>
      <c r="O2307" s="4" t="b">
        <v>1</v>
      </c>
      <c r="P2307" s="4" t="s">
        <v>8265</v>
      </c>
      <c r="Q2307" s="9">
        <f t="shared" ref="Q2307:Q2370" si="218">E2307/D2307</f>
        <v>1.0122777777777778</v>
      </c>
      <c r="R2307" s="10">
        <f t="shared" ref="R2307:R2370" si="219">IFERROR(E2307/N2307, "Zero Backers")</f>
        <v>100.11538461538461</v>
      </c>
      <c r="S2307" s="4" t="str">
        <f t="shared" ref="S2307:S2370" si="220">LEFT(P2307,FIND("/",P2307)-1)</f>
        <v>film &amp; video</v>
      </c>
      <c r="T2307" s="4" t="str">
        <f t="shared" ref="T2307:T2370" si="221">RIGHT(P2307,LEN(P2307)-FIND("/",P2307))</f>
        <v>television</v>
      </c>
    </row>
    <row r="2308" spans="1:20" ht="42.75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7">
        <f t="shared" si="216"/>
        <v>40977.834826388884</v>
      </c>
      <c r="L2308" s="7">
        <f t="shared" si="217"/>
        <v>40947.834826388884</v>
      </c>
      <c r="M2308" s="4" t="b">
        <v>0</v>
      </c>
      <c r="N2308" s="4">
        <v>182</v>
      </c>
      <c r="O2308" s="4" t="b">
        <v>1</v>
      </c>
      <c r="P2308" s="4" t="s">
        <v>8265</v>
      </c>
      <c r="Q2308" s="9">
        <f t="shared" si="218"/>
        <v>1.0675857142857144</v>
      </c>
      <c r="R2308" s="10">
        <f t="shared" si="219"/>
        <v>20.530494505494506</v>
      </c>
      <c r="S2308" s="4" t="str">
        <f t="shared" si="220"/>
        <v>film &amp; video</v>
      </c>
      <c r="T2308" s="4" t="str">
        <f t="shared" si="221"/>
        <v>television</v>
      </c>
    </row>
    <row r="2309" spans="1:20" ht="42.75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7">
        <f t="shared" si="216"/>
        <v>41034.46907407407</v>
      </c>
      <c r="L2309" s="7">
        <f t="shared" si="217"/>
        <v>41004.469131944446</v>
      </c>
      <c r="M2309" s="4" t="b">
        <v>0</v>
      </c>
      <c r="N2309" s="4">
        <v>182</v>
      </c>
      <c r="O2309" s="4" t="b">
        <v>1</v>
      </c>
      <c r="P2309" s="4" t="s">
        <v>8265</v>
      </c>
      <c r="Q2309" s="9">
        <f t="shared" si="218"/>
        <v>1.0665777537961894</v>
      </c>
      <c r="R2309" s="10">
        <f t="shared" si="219"/>
        <v>11.512417582417584</v>
      </c>
      <c r="S2309" s="4" t="str">
        <f t="shared" si="220"/>
        <v>film &amp; video</v>
      </c>
      <c r="T2309" s="4" t="str">
        <f t="shared" si="221"/>
        <v>television</v>
      </c>
    </row>
    <row r="2310" spans="1:20" ht="42.75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7">
        <f t="shared" si="216"/>
        <v>41879.708333333328</v>
      </c>
      <c r="L2310" s="7">
        <f t="shared" si="217"/>
        <v>41851.629583333335</v>
      </c>
      <c r="M2310" s="4" t="b">
        <v>0</v>
      </c>
      <c r="N2310" s="4">
        <v>182</v>
      </c>
      <c r="O2310" s="4" t="b">
        <v>1</v>
      </c>
      <c r="P2310" s="4" t="s">
        <v>8265</v>
      </c>
      <c r="Q2310" s="9">
        <f t="shared" si="218"/>
        <v>1.0130622</v>
      </c>
      <c r="R2310" s="10">
        <f t="shared" si="219"/>
        <v>278.3137912087912</v>
      </c>
      <c r="S2310" s="4" t="str">
        <f t="shared" si="220"/>
        <v>film &amp; video</v>
      </c>
      <c r="T2310" s="4" t="str">
        <f t="shared" si="221"/>
        <v>television</v>
      </c>
    </row>
    <row r="2311" spans="1:20" ht="42.75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7">
        <f t="shared" si="216"/>
        <v>41342.654363425921</v>
      </c>
      <c r="L2311" s="7">
        <f t="shared" si="217"/>
        <v>41307.654363425921</v>
      </c>
      <c r="M2311" s="4" t="b">
        <v>0</v>
      </c>
      <c r="N2311" s="4">
        <v>182</v>
      </c>
      <c r="O2311" s="4" t="b">
        <v>1</v>
      </c>
      <c r="P2311" s="4" t="s">
        <v>8265</v>
      </c>
      <c r="Q2311" s="9">
        <f t="shared" si="218"/>
        <v>1.0667450000000001</v>
      </c>
      <c r="R2311" s="10">
        <f t="shared" si="219"/>
        <v>35.167417582417585</v>
      </c>
      <c r="S2311" s="4" t="str">
        <f t="shared" si="220"/>
        <v>film &amp; video</v>
      </c>
      <c r="T2311" s="4" t="str">
        <f t="shared" si="221"/>
        <v>television</v>
      </c>
    </row>
    <row r="2312" spans="1:20" ht="42.75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7">
        <f t="shared" si="216"/>
        <v>41354.41915509259</v>
      </c>
      <c r="L2312" s="7">
        <f t="shared" si="217"/>
        <v>41324.460821759254</v>
      </c>
      <c r="M2312" s="4" t="b">
        <v>0</v>
      </c>
      <c r="N2312" s="4">
        <v>182</v>
      </c>
      <c r="O2312" s="4" t="b">
        <v>1</v>
      </c>
      <c r="P2312" s="4" t="s">
        <v>8265</v>
      </c>
      <c r="Q2312" s="9">
        <f t="shared" si="218"/>
        <v>4.288397837837838</v>
      </c>
      <c r="R2312" s="10">
        <f t="shared" si="219"/>
        <v>435.90857142857141</v>
      </c>
      <c r="S2312" s="4" t="str">
        <f t="shared" si="220"/>
        <v>film &amp; video</v>
      </c>
      <c r="T2312" s="4" t="str">
        <f t="shared" si="221"/>
        <v>television</v>
      </c>
    </row>
    <row r="2313" spans="1:20" ht="42.75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7">
        <f t="shared" si="216"/>
        <v>41765.671168981477</v>
      </c>
      <c r="L2313" s="7">
        <f t="shared" si="217"/>
        <v>41735.671168981477</v>
      </c>
      <c r="M2313" s="4" t="b">
        <v>0</v>
      </c>
      <c r="N2313" s="4">
        <v>182</v>
      </c>
      <c r="O2313" s="4" t="b">
        <v>1</v>
      </c>
      <c r="P2313" s="4" t="s">
        <v>8265</v>
      </c>
      <c r="Q2313" s="9">
        <f t="shared" si="218"/>
        <v>1.0411111111111111</v>
      </c>
      <c r="R2313" s="10">
        <f t="shared" si="219"/>
        <v>51.483516483516482</v>
      </c>
      <c r="S2313" s="4" t="str">
        <f t="shared" si="220"/>
        <v>film &amp; video</v>
      </c>
      <c r="T2313" s="4" t="str">
        <f t="shared" si="221"/>
        <v>television</v>
      </c>
    </row>
    <row r="2314" spans="1:20" ht="42.75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7">
        <f t="shared" si="216"/>
        <v>41747.625</v>
      </c>
      <c r="L2314" s="7">
        <f t="shared" si="217"/>
        <v>41716.299513888887</v>
      </c>
      <c r="M2314" s="4" t="b">
        <v>0</v>
      </c>
      <c r="N2314" s="4">
        <v>182</v>
      </c>
      <c r="O2314" s="4" t="b">
        <v>1</v>
      </c>
      <c r="P2314" s="4" t="s">
        <v>8265</v>
      </c>
      <c r="Q2314" s="9">
        <f t="shared" si="218"/>
        <v>1.0786666666666667</v>
      </c>
      <c r="R2314" s="10">
        <f t="shared" si="219"/>
        <v>17.780219780219781</v>
      </c>
      <c r="S2314" s="4" t="str">
        <f t="shared" si="220"/>
        <v>film &amp; video</v>
      </c>
      <c r="T2314" s="4" t="str">
        <f t="shared" si="221"/>
        <v>television</v>
      </c>
    </row>
    <row r="2315" spans="1:20" ht="28.5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7">
        <f t="shared" si="216"/>
        <v>41032.625300925924</v>
      </c>
      <c r="L2315" s="7">
        <f t="shared" si="217"/>
        <v>41002.625300925924</v>
      </c>
      <c r="M2315" s="4" t="b">
        <v>0</v>
      </c>
      <c r="N2315" s="4">
        <v>182</v>
      </c>
      <c r="O2315" s="4" t="b">
        <v>1</v>
      </c>
      <c r="P2315" s="4" t="s">
        <v>8265</v>
      </c>
      <c r="Q2315" s="9">
        <f t="shared" si="218"/>
        <v>1.7584040000000001</v>
      </c>
      <c r="R2315" s="10">
        <f t="shared" si="219"/>
        <v>48.307802197802204</v>
      </c>
      <c r="S2315" s="4" t="str">
        <f t="shared" si="220"/>
        <v>film &amp; video</v>
      </c>
      <c r="T2315" s="4" t="str">
        <f t="shared" si="221"/>
        <v>television</v>
      </c>
    </row>
    <row r="2316" spans="1:20" ht="42.75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7">
        <f t="shared" si="216"/>
        <v>41067.218252314815</v>
      </c>
      <c r="L2316" s="7">
        <f t="shared" si="217"/>
        <v>41037.218252314815</v>
      </c>
      <c r="M2316" s="4" t="b">
        <v>0</v>
      </c>
      <c r="N2316" s="4">
        <v>182</v>
      </c>
      <c r="O2316" s="4" t="b">
        <v>1</v>
      </c>
      <c r="P2316" s="4" t="s">
        <v>8265</v>
      </c>
      <c r="Q2316" s="9">
        <f t="shared" si="218"/>
        <v>1.5697000000000001</v>
      </c>
      <c r="R2316" s="10">
        <f t="shared" si="219"/>
        <v>10.34967032967033</v>
      </c>
      <c r="S2316" s="4" t="str">
        <f t="shared" si="220"/>
        <v>film &amp; video</v>
      </c>
      <c r="T2316" s="4" t="str">
        <f t="shared" si="221"/>
        <v>television</v>
      </c>
    </row>
    <row r="2317" spans="1:20" ht="42.75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7">
        <f t="shared" si="216"/>
        <v>41034.392858796295</v>
      </c>
      <c r="L2317" s="7">
        <f t="shared" si="217"/>
        <v>41004.392858796295</v>
      </c>
      <c r="M2317" s="4" t="b">
        <v>0</v>
      </c>
      <c r="N2317" s="4">
        <v>182</v>
      </c>
      <c r="O2317" s="4" t="b">
        <v>1</v>
      </c>
      <c r="P2317" s="4" t="s">
        <v>8265</v>
      </c>
      <c r="Q2317" s="9">
        <f t="shared" si="218"/>
        <v>1.026</v>
      </c>
      <c r="R2317" s="10">
        <f t="shared" si="219"/>
        <v>14.093406593406593</v>
      </c>
      <c r="S2317" s="4" t="str">
        <f t="shared" si="220"/>
        <v>film &amp; video</v>
      </c>
      <c r="T2317" s="4" t="str">
        <f t="shared" si="221"/>
        <v>television</v>
      </c>
    </row>
    <row r="2318" spans="1:20" ht="57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7">
        <f t="shared" si="216"/>
        <v>40156.433333333327</v>
      </c>
      <c r="L2318" s="7">
        <f t="shared" si="217"/>
        <v>40079.391782407409</v>
      </c>
      <c r="M2318" s="4" t="b">
        <v>0</v>
      </c>
      <c r="N2318" s="4">
        <v>182</v>
      </c>
      <c r="O2318" s="4" t="b">
        <v>1</v>
      </c>
      <c r="P2318" s="4" t="s">
        <v>8265</v>
      </c>
      <c r="Q2318" s="9">
        <f t="shared" si="218"/>
        <v>1.0404266666666666</v>
      </c>
      <c r="R2318" s="10">
        <f t="shared" si="219"/>
        <v>85.749450549450543</v>
      </c>
      <c r="S2318" s="4" t="str">
        <f t="shared" si="220"/>
        <v>film &amp; video</v>
      </c>
      <c r="T2318" s="4" t="str">
        <f t="shared" si="221"/>
        <v>television</v>
      </c>
    </row>
    <row r="2319" spans="1:20" ht="42.75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7">
        <f t="shared" si="216"/>
        <v>40223.875</v>
      </c>
      <c r="L2319" s="7">
        <f t="shared" si="217"/>
        <v>40192.20890046296</v>
      </c>
      <c r="M2319" s="4" t="b">
        <v>0</v>
      </c>
      <c r="N2319" s="4">
        <v>182</v>
      </c>
      <c r="O2319" s="4" t="b">
        <v>1</v>
      </c>
      <c r="P2319" s="4" t="s">
        <v>8265</v>
      </c>
      <c r="Q2319" s="9">
        <f t="shared" si="218"/>
        <v>1.04</v>
      </c>
      <c r="R2319" s="10">
        <f t="shared" si="219"/>
        <v>2.2857142857142856</v>
      </c>
      <c r="S2319" s="4" t="str">
        <f t="shared" si="220"/>
        <v>film &amp; video</v>
      </c>
      <c r="T2319" s="4" t="str">
        <f t="shared" si="221"/>
        <v>television</v>
      </c>
    </row>
    <row r="2320" spans="1:20" ht="57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7">
        <f t="shared" si="216"/>
        <v>40081.832638888889</v>
      </c>
      <c r="L2320" s="7">
        <f t="shared" si="217"/>
        <v>40050.310347222221</v>
      </c>
      <c r="M2320" s="4" t="b">
        <v>0</v>
      </c>
      <c r="N2320" s="4">
        <v>182</v>
      </c>
      <c r="O2320" s="4" t="b">
        <v>1</v>
      </c>
      <c r="P2320" s="4" t="s">
        <v>8265</v>
      </c>
      <c r="Q2320" s="9">
        <f t="shared" si="218"/>
        <v>1.2105999999999999</v>
      </c>
      <c r="R2320" s="10">
        <f t="shared" si="219"/>
        <v>33.258241758241759</v>
      </c>
      <c r="S2320" s="4" t="str">
        <f t="shared" si="220"/>
        <v>film &amp; video</v>
      </c>
      <c r="T2320" s="4" t="str">
        <f t="shared" si="221"/>
        <v>television</v>
      </c>
    </row>
    <row r="2321" spans="1:20" ht="42.75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7">
        <f t="shared" si="216"/>
        <v>41622.748668981476</v>
      </c>
      <c r="L2321" s="7">
        <f t="shared" si="217"/>
        <v>41592.748668981476</v>
      </c>
      <c r="M2321" s="4" t="b">
        <v>0</v>
      </c>
      <c r="N2321" s="4">
        <v>182</v>
      </c>
      <c r="O2321" s="4" t="b">
        <v>1</v>
      </c>
      <c r="P2321" s="4" t="s">
        <v>8265</v>
      </c>
      <c r="Q2321" s="9">
        <f t="shared" si="218"/>
        <v>1.077</v>
      </c>
      <c r="R2321" s="10">
        <f t="shared" si="219"/>
        <v>17.752747252747252</v>
      </c>
      <c r="S2321" s="4" t="str">
        <f t="shared" si="220"/>
        <v>film &amp; video</v>
      </c>
      <c r="T2321" s="4" t="str">
        <f t="shared" si="221"/>
        <v>television</v>
      </c>
    </row>
    <row r="2322" spans="1:20" ht="42.75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7">
        <f t="shared" si="216"/>
        <v>41731.442129629628</v>
      </c>
      <c r="L2322" s="7">
        <f t="shared" si="217"/>
        <v>41696.483796296292</v>
      </c>
      <c r="M2322" s="4" t="b">
        <v>0</v>
      </c>
      <c r="N2322" s="4">
        <v>182</v>
      </c>
      <c r="O2322" s="4" t="b">
        <v>1</v>
      </c>
      <c r="P2322" s="4" t="s">
        <v>8265</v>
      </c>
      <c r="Q2322" s="9">
        <f t="shared" si="218"/>
        <v>1.0866</v>
      </c>
      <c r="R2322" s="10">
        <f t="shared" si="219"/>
        <v>29.85164835164835</v>
      </c>
      <c r="S2322" s="4" t="str">
        <f t="shared" si="220"/>
        <v>film &amp; video</v>
      </c>
      <c r="T2322" s="4" t="str">
        <f t="shared" si="221"/>
        <v>television</v>
      </c>
    </row>
    <row r="2323" spans="1:20" ht="42.75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7">
        <f t="shared" si="216"/>
        <v>42828.885428240734</v>
      </c>
      <c r="L2323" s="7">
        <f t="shared" si="217"/>
        <v>42798.927094907405</v>
      </c>
      <c r="M2323" s="4" t="b">
        <v>0</v>
      </c>
      <c r="N2323" s="4">
        <v>182</v>
      </c>
      <c r="O2323" s="4" t="b">
        <v>1</v>
      </c>
      <c r="P2323" s="4" t="s">
        <v>8265</v>
      </c>
      <c r="Q2323" s="9">
        <f t="shared" si="218"/>
        <v>0.39120962394619685</v>
      </c>
      <c r="R2323" s="10">
        <f t="shared" si="219"/>
        <v>22.692307692307693</v>
      </c>
      <c r="S2323" s="4" t="str">
        <f t="shared" si="220"/>
        <v>film &amp; video</v>
      </c>
      <c r="T2323" s="4" t="str">
        <f t="shared" si="221"/>
        <v>television</v>
      </c>
    </row>
    <row r="2324" spans="1:20" ht="42.75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7">
        <f t="shared" si="216"/>
        <v>42834.520474537036</v>
      </c>
      <c r="L2324" s="7">
        <f t="shared" si="217"/>
        <v>42804.5621412037</v>
      </c>
      <c r="M2324" s="4" t="b">
        <v>0</v>
      </c>
      <c r="N2324" s="4">
        <v>182</v>
      </c>
      <c r="O2324" s="4" t="b">
        <v>1</v>
      </c>
      <c r="P2324" s="4" t="s">
        <v>8265</v>
      </c>
      <c r="Q2324" s="9">
        <f t="shared" si="218"/>
        <v>3.1481481481481478E-2</v>
      </c>
      <c r="R2324" s="10">
        <f t="shared" si="219"/>
        <v>0.46703296703296704</v>
      </c>
      <c r="S2324" s="4" t="str">
        <f t="shared" si="220"/>
        <v>film &amp; video</v>
      </c>
      <c r="T2324" s="4" t="str">
        <f t="shared" si="221"/>
        <v>television</v>
      </c>
    </row>
    <row r="2325" spans="1:20" ht="42.75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7">
        <f t="shared" si="216"/>
        <v>42814.421840277777</v>
      </c>
      <c r="L2325" s="7">
        <f t="shared" si="217"/>
        <v>42807.421840277777</v>
      </c>
      <c r="M2325" s="4" t="b">
        <v>0</v>
      </c>
      <c r="N2325" s="4">
        <v>182</v>
      </c>
      <c r="O2325" s="4" t="b">
        <v>1</v>
      </c>
      <c r="P2325" s="4" t="s">
        <v>8265</v>
      </c>
      <c r="Q2325" s="9">
        <f t="shared" si="218"/>
        <v>0.48</v>
      </c>
      <c r="R2325" s="10">
        <f t="shared" si="219"/>
        <v>0.65934065934065933</v>
      </c>
      <c r="S2325" s="4" t="str">
        <f t="shared" si="220"/>
        <v>film &amp; video</v>
      </c>
      <c r="T2325" s="4" t="str">
        <f t="shared" si="221"/>
        <v>television</v>
      </c>
    </row>
    <row r="2326" spans="1:20" ht="28.5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7">
        <f t="shared" si="216"/>
        <v>42820.510243055549</v>
      </c>
      <c r="L2326" s="7">
        <f t="shared" si="217"/>
        <v>42790.55190972222</v>
      </c>
      <c r="M2326" s="4" t="b">
        <v>0</v>
      </c>
      <c r="N2326" s="4">
        <v>182</v>
      </c>
      <c r="O2326" s="4" t="b">
        <v>1</v>
      </c>
      <c r="P2326" s="4" t="s">
        <v>8265</v>
      </c>
      <c r="Q2326" s="9">
        <f t="shared" si="218"/>
        <v>0.20733333333333334</v>
      </c>
      <c r="R2326" s="10">
        <f t="shared" si="219"/>
        <v>8.5439560439560438</v>
      </c>
      <c r="S2326" s="4" t="str">
        <f t="shared" si="220"/>
        <v>film &amp; video</v>
      </c>
      <c r="T2326" s="4" t="str">
        <f t="shared" si="221"/>
        <v>television</v>
      </c>
    </row>
    <row r="2327" spans="1:20" ht="42.75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7">
        <f t="shared" si="216"/>
        <v>42823.647349537037</v>
      </c>
      <c r="L2327" s="7">
        <f t="shared" si="217"/>
        <v>42793.689016203702</v>
      </c>
      <c r="M2327" s="4" t="b">
        <v>0</v>
      </c>
      <c r="N2327" s="4">
        <v>182</v>
      </c>
      <c r="O2327" s="4" t="b">
        <v>1</v>
      </c>
      <c r="P2327" s="4" t="s">
        <v>8265</v>
      </c>
      <c r="Q2327" s="9">
        <f t="shared" si="218"/>
        <v>0.08</v>
      </c>
      <c r="R2327" s="10">
        <f t="shared" si="219"/>
        <v>0.43956043956043955</v>
      </c>
      <c r="S2327" s="4" t="str">
        <f t="shared" si="220"/>
        <v>film &amp; video</v>
      </c>
      <c r="T2327" s="4" t="str">
        <f t="shared" si="221"/>
        <v>television</v>
      </c>
    </row>
    <row r="2328" spans="1:20" ht="42.75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7">
        <f t="shared" si="216"/>
        <v>42855.374999999993</v>
      </c>
      <c r="L2328" s="7">
        <f t="shared" si="217"/>
        <v>42803.700787037036</v>
      </c>
      <c r="M2328" s="4" t="b">
        <v>0</v>
      </c>
      <c r="N2328" s="4">
        <v>182</v>
      </c>
      <c r="O2328" s="4" t="b">
        <v>1</v>
      </c>
      <c r="P2328" s="4" t="s">
        <v>8265</v>
      </c>
      <c r="Q2328" s="9">
        <f t="shared" si="218"/>
        <v>7.1999999999999998E-3</v>
      </c>
      <c r="R2328" s="10">
        <f t="shared" si="219"/>
        <v>0.59340659340659341</v>
      </c>
      <c r="S2328" s="4" t="str">
        <f t="shared" si="220"/>
        <v>film &amp; video</v>
      </c>
      <c r="T2328" s="4" t="str">
        <f t="shared" si="221"/>
        <v>television</v>
      </c>
    </row>
    <row r="2329" spans="1:20" ht="28.5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7">
        <f t="shared" si="216"/>
        <v>41877.583796296291</v>
      </c>
      <c r="L2329" s="7">
        <f t="shared" si="217"/>
        <v>41842.583796296291</v>
      </c>
      <c r="M2329" s="4" t="b">
        <v>0</v>
      </c>
      <c r="N2329" s="4">
        <v>182</v>
      </c>
      <c r="O2329" s="4" t="b">
        <v>1</v>
      </c>
      <c r="P2329" s="4" t="s">
        <v>8265</v>
      </c>
      <c r="Q2329" s="9">
        <f t="shared" si="218"/>
        <v>5.2609431428571432</v>
      </c>
      <c r="R2329" s="10">
        <f t="shared" si="219"/>
        <v>1011.7198351648352</v>
      </c>
      <c r="S2329" s="4" t="str">
        <f t="shared" si="220"/>
        <v>film &amp; video</v>
      </c>
      <c r="T2329" s="4" t="str">
        <f t="shared" si="221"/>
        <v>television</v>
      </c>
    </row>
    <row r="2330" spans="1:20" ht="57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7">
        <f t="shared" si="216"/>
        <v>42169.448344907403</v>
      </c>
      <c r="L2330" s="7">
        <f t="shared" si="217"/>
        <v>42139.448344907403</v>
      </c>
      <c r="M2330" s="4" t="b">
        <v>0</v>
      </c>
      <c r="N2330" s="4">
        <v>182</v>
      </c>
      <c r="O2330" s="4" t="b">
        <v>1</v>
      </c>
      <c r="P2330" s="4" t="s">
        <v>8265</v>
      </c>
      <c r="Q2330" s="9">
        <f t="shared" si="218"/>
        <v>2.5445000000000002</v>
      </c>
      <c r="R2330" s="10">
        <f t="shared" si="219"/>
        <v>139.80769230769232</v>
      </c>
      <c r="S2330" s="4" t="str">
        <f t="shared" si="220"/>
        <v>film &amp; video</v>
      </c>
      <c r="T2330" s="4" t="str">
        <f t="shared" si="221"/>
        <v>television</v>
      </c>
    </row>
    <row r="2331" spans="1:20" ht="42.75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7">
        <f t="shared" si="216"/>
        <v>41837.291041666664</v>
      </c>
      <c r="L2331" s="7">
        <f t="shared" si="217"/>
        <v>41807.291041666664</v>
      </c>
      <c r="M2331" s="4" t="b">
        <v>0</v>
      </c>
      <c r="N2331" s="4">
        <v>182</v>
      </c>
      <c r="O2331" s="4" t="b">
        <v>1</v>
      </c>
      <c r="P2331" s="4" t="s">
        <v>8265</v>
      </c>
      <c r="Q2331" s="9">
        <f t="shared" si="218"/>
        <v>1.0591999999999999</v>
      </c>
      <c r="R2331" s="10">
        <f t="shared" si="219"/>
        <v>145.49450549450549</v>
      </c>
      <c r="S2331" s="4" t="str">
        <f t="shared" si="220"/>
        <v>film &amp; video</v>
      </c>
      <c r="T2331" s="4" t="str">
        <f t="shared" si="221"/>
        <v>television</v>
      </c>
    </row>
    <row r="2332" spans="1:20" ht="42.75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7">
        <f t="shared" si="216"/>
        <v>42362.666666666664</v>
      </c>
      <c r="L2332" s="7">
        <f t="shared" si="217"/>
        <v>42332.566469907404</v>
      </c>
      <c r="M2332" s="4" t="b">
        <v>0</v>
      </c>
      <c r="N2332" s="4">
        <v>182</v>
      </c>
      <c r="O2332" s="4" t="b">
        <v>1</v>
      </c>
      <c r="P2332" s="4" t="s">
        <v>8265</v>
      </c>
      <c r="Q2332" s="9">
        <f t="shared" si="218"/>
        <v>1.0242285714285715</v>
      </c>
      <c r="R2332" s="10">
        <f t="shared" si="219"/>
        <v>196.96703296703296</v>
      </c>
      <c r="S2332" s="4" t="str">
        <f t="shared" si="220"/>
        <v>film &amp; video</v>
      </c>
      <c r="T2332" s="4" t="str">
        <f t="shared" si="221"/>
        <v>television</v>
      </c>
    </row>
    <row r="2333" spans="1:20" ht="42.75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7">
        <f t="shared" si="216"/>
        <v>41868.672337962962</v>
      </c>
      <c r="L2333" s="7">
        <f t="shared" si="217"/>
        <v>41838.672337962962</v>
      </c>
      <c r="M2333" s="4" t="b">
        <v>0</v>
      </c>
      <c r="N2333" s="4">
        <v>182</v>
      </c>
      <c r="O2333" s="4" t="b">
        <v>1</v>
      </c>
      <c r="P2333" s="4" t="s">
        <v>8265</v>
      </c>
      <c r="Q2333" s="9">
        <f t="shared" si="218"/>
        <v>1.4431375</v>
      </c>
      <c r="R2333" s="10">
        <f t="shared" si="219"/>
        <v>63.434615384615384</v>
      </c>
      <c r="S2333" s="4" t="str">
        <f t="shared" si="220"/>
        <v>film &amp; video</v>
      </c>
      <c r="T2333" s="4" t="str">
        <f t="shared" si="221"/>
        <v>television</v>
      </c>
    </row>
    <row r="2334" spans="1:20" ht="42.75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7">
        <f t="shared" si="216"/>
        <v>42041.294803240737</v>
      </c>
      <c r="L2334" s="7">
        <f t="shared" si="217"/>
        <v>42011.294803240737</v>
      </c>
      <c r="M2334" s="4" t="b">
        <v>0</v>
      </c>
      <c r="N2334" s="4">
        <v>182</v>
      </c>
      <c r="O2334" s="4" t="b">
        <v>1</v>
      </c>
      <c r="P2334" s="4" t="s">
        <v>8265</v>
      </c>
      <c r="Q2334" s="9">
        <f t="shared" si="218"/>
        <v>1.06308</v>
      </c>
      <c r="R2334" s="10">
        <f t="shared" si="219"/>
        <v>146.02747252747253</v>
      </c>
      <c r="S2334" s="4" t="str">
        <f t="shared" si="220"/>
        <v>film &amp; video</v>
      </c>
      <c r="T2334" s="4" t="str">
        <f t="shared" si="221"/>
        <v>television</v>
      </c>
    </row>
    <row r="2335" spans="1:20" ht="42.75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7">
        <f t="shared" si="216"/>
        <v>41788.409722222219</v>
      </c>
      <c r="L2335" s="7">
        <f t="shared" si="217"/>
        <v>41767.317013888889</v>
      </c>
      <c r="M2335" s="4" t="b">
        <v>0</v>
      </c>
      <c r="N2335" s="4">
        <v>182</v>
      </c>
      <c r="O2335" s="4" t="b">
        <v>1</v>
      </c>
      <c r="P2335" s="4" t="s">
        <v>8265</v>
      </c>
      <c r="Q2335" s="9">
        <f t="shared" si="218"/>
        <v>2.1216666666666666</v>
      </c>
      <c r="R2335" s="10">
        <f t="shared" si="219"/>
        <v>6.9945054945054945</v>
      </c>
      <c r="S2335" s="4" t="str">
        <f t="shared" si="220"/>
        <v>film &amp; video</v>
      </c>
      <c r="T2335" s="4" t="str">
        <f t="shared" si="221"/>
        <v>television</v>
      </c>
    </row>
    <row r="2336" spans="1:20" ht="42.75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7">
        <f t="shared" si="216"/>
        <v>41948.398611111108</v>
      </c>
      <c r="L2336" s="7">
        <f t="shared" si="217"/>
        <v>41918.336782407401</v>
      </c>
      <c r="M2336" s="4" t="b">
        <v>0</v>
      </c>
      <c r="N2336" s="4">
        <v>182</v>
      </c>
      <c r="O2336" s="4" t="b">
        <v>1</v>
      </c>
      <c r="P2336" s="4" t="s">
        <v>8265</v>
      </c>
      <c r="Q2336" s="9">
        <f t="shared" si="218"/>
        <v>1.0195000000000001</v>
      </c>
      <c r="R2336" s="10">
        <f t="shared" si="219"/>
        <v>22.406593406593405</v>
      </c>
      <c r="S2336" s="4" t="str">
        <f t="shared" si="220"/>
        <v>film &amp; video</v>
      </c>
      <c r="T2336" s="4" t="str">
        <f t="shared" si="221"/>
        <v>television</v>
      </c>
    </row>
    <row r="2337" spans="1:20" ht="42.75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7">
        <f t="shared" si="216"/>
        <v>41801.238923611112</v>
      </c>
      <c r="L2337" s="7">
        <f t="shared" si="217"/>
        <v>41771.238923611112</v>
      </c>
      <c r="M2337" s="4" t="b">
        <v>0</v>
      </c>
      <c r="N2337" s="4">
        <v>182</v>
      </c>
      <c r="O2337" s="4" t="b">
        <v>1</v>
      </c>
      <c r="P2337" s="4" t="s">
        <v>8265</v>
      </c>
      <c r="Q2337" s="9">
        <f t="shared" si="218"/>
        <v>1.0227200000000001</v>
      </c>
      <c r="R2337" s="10">
        <f t="shared" si="219"/>
        <v>140.4835164835165</v>
      </c>
      <c r="S2337" s="4" t="str">
        <f t="shared" si="220"/>
        <v>film &amp; video</v>
      </c>
      <c r="T2337" s="4" t="str">
        <f t="shared" si="221"/>
        <v>television</v>
      </c>
    </row>
    <row r="2338" spans="1:20" ht="42.75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7">
        <f t="shared" si="216"/>
        <v>41706.591377314813</v>
      </c>
      <c r="L2338" s="7">
        <f t="shared" si="217"/>
        <v>41666.591377314813</v>
      </c>
      <c r="M2338" s="4" t="b">
        <v>0</v>
      </c>
      <c r="N2338" s="4">
        <v>182</v>
      </c>
      <c r="O2338" s="4" t="b">
        <v>1</v>
      </c>
      <c r="P2338" s="4" t="s">
        <v>8265</v>
      </c>
      <c r="Q2338" s="9">
        <f t="shared" si="218"/>
        <v>5.2073254999999996</v>
      </c>
      <c r="R2338" s="10">
        <f t="shared" si="219"/>
        <v>572.23357142857139</v>
      </c>
      <c r="S2338" s="4" t="str">
        <f t="shared" si="220"/>
        <v>film &amp; video</v>
      </c>
      <c r="T2338" s="4" t="str">
        <f t="shared" si="221"/>
        <v>television</v>
      </c>
    </row>
    <row r="2339" spans="1:20" ht="28.5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7">
        <f t="shared" si="216"/>
        <v>41816.307210648149</v>
      </c>
      <c r="L2339" s="7">
        <f t="shared" si="217"/>
        <v>41786.307210648149</v>
      </c>
      <c r="M2339" s="4" t="b">
        <v>0</v>
      </c>
      <c r="N2339" s="4">
        <v>182</v>
      </c>
      <c r="O2339" s="4" t="b">
        <v>1</v>
      </c>
      <c r="P2339" s="4" t="s">
        <v>8265</v>
      </c>
      <c r="Q2339" s="9">
        <f t="shared" si="218"/>
        <v>1.1065833333333333</v>
      </c>
      <c r="R2339" s="10">
        <f t="shared" si="219"/>
        <v>72.961538461538467</v>
      </c>
      <c r="S2339" s="4" t="str">
        <f t="shared" si="220"/>
        <v>film &amp; video</v>
      </c>
      <c r="T2339" s="4" t="str">
        <f t="shared" si="221"/>
        <v>television</v>
      </c>
    </row>
    <row r="2340" spans="1:20" ht="42.75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7">
        <f t="shared" si="216"/>
        <v>41819.563472222224</v>
      </c>
      <c r="L2340" s="7">
        <f t="shared" si="217"/>
        <v>41789.563472222224</v>
      </c>
      <c r="M2340" s="4" t="b">
        <v>0</v>
      </c>
      <c r="N2340" s="4">
        <v>182</v>
      </c>
      <c r="O2340" s="4" t="b">
        <v>1</v>
      </c>
      <c r="P2340" s="4" t="s">
        <v>8265</v>
      </c>
      <c r="Q2340" s="9">
        <f t="shared" si="218"/>
        <v>1.0114333333333334</v>
      </c>
      <c r="R2340" s="10">
        <f t="shared" si="219"/>
        <v>83.359890109890117</v>
      </c>
      <c r="S2340" s="4" t="str">
        <f t="shared" si="220"/>
        <v>film &amp; video</v>
      </c>
      <c r="T2340" s="4" t="str">
        <f t="shared" si="221"/>
        <v>television</v>
      </c>
    </row>
    <row r="2341" spans="1:20" ht="42.75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7">
        <f t="shared" si="216"/>
        <v>42722.999305555553</v>
      </c>
      <c r="L2341" s="7">
        <f t="shared" si="217"/>
        <v>42692.466539351844</v>
      </c>
      <c r="M2341" s="4" t="b">
        <v>0</v>
      </c>
      <c r="N2341" s="4">
        <v>182</v>
      </c>
      <c r="O2341" s="4" t="b">
        <v>1</v>
      </c>
      <c r="P2341" s="4" t="s">
        <v>8265</v>
      </c>
      <c r="Q2341" s="9">
        <f t="shared" si="218"/>
        <v>2.9420799999999998</v>
      </c>
      <c r="R2341" s="10">
        <f t="shared" si="219"/>
        <v>404.13186813186815</v>
      </c>
      <c r="S2341" s="4" t="str">
        <f t="shared" si="220"/>
        <v>film &amp; video</v>
      </c>
      <c r="T2341" s="4" t="str">
        <f t="shared" si="221"/>
        <v>television</v>
      </c>
    </row>
    <row r="2342" spans="1:20" ht="42.75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7">
        <f t="shared" si="216"/>
        <v>42673.309467592589</v>
      </c>
      <c r="L2342" s="7">
        <f t="shared" si="217"/>
        <v>42643.309467592589</v>
      </c>
      <c r="M2342" s="4" t="b">
        <v>0</v>
      </c>
      <c r="N2342" s="4">
        <v>182</v>
      </c>
      <c r="O2342" s="4" t="b">
        <v>1</v>
      </c>
      <c r="P2342" s="4" t="s">
        <v>8265</v>
      </c>
      <c r="Q2342" s="9">
        <f t="shared" si="218"/>
        <v>1.0577749999999999</v>
      </c>
      <c r="R2342" s="10">
        <f t="shared" si="219"/>
        <v>232.47802197802199</v>
      </c>
      <c r="S2342" s="4" t="str">
        <f t="shared" si="220"/>
        <v>film &amp; video</v>
      </c>
      <c r="T2342" s="4" t="str">
        <f t="shared" si="221"/>
        <v>television</v>
      </c>
    </row>
    <row r="2343" spans="1:20" ht="42.75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7">
        <f t="shared" si="216"/>
        <v>42197.480370370373</v>
      </c>
      <c r="L2343" s="7">
        <f t="shared" si="217"/>
        <v>42167.480370370373</v>
      </c>
      <c r="M2343" s="4" t="b">
        <v>0</v>
      </c>
      <c r="N2343" s="4">
        <v>182</v>
      </c>
      <c r="O2343" s="4" t="b">
        <v>1</v>
      </c>
      <c r="P2343" s="4" t="s">
        <v>8265</v>
      </c>
      <c r="Q2343" s="9">
        <f t="shared" si="218"/>
        <v>0</v>
      </c>
      <c r="R2343" s="10">
        <f t="shared" si="219"/>
        <v>0</v>
      </c>
      <c r="S2343" s="4" t="str">
        <f t="shared" si="220"/>
        <v>film &amp; video</v>
      </c>
      <c r="T2343" s="4" t="str">
        <f t="shared" si="221"/>
        <v>television</v>
      </c>
    </row>
    <row r="2344" spans="1:20" ht="42.75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7">
        <f t="shared" si="216"/>
        <v>41917.875</v>
      </c>
      <c r="L2344" s="7">
        <f t="shared" si="217"/>
        <v>41897.36886574074</v>
      </c>
      <c r="M2344" s="4" t="b">
        <v>0</v>
      </c>
      <c r="N2344" s="4">
        <v>182</v>
      </c>
      <c r="O2344" s="4" t="b">
        <v>1</v>
      </c>
      <c r="P2344" s="4" t="s">
        <v>8265</v>
      </c>
      <c r="Q2344" s="9">
        <f t="shared" si="218"/>
        <v>0</v>
      </c>
      <c r="R2344" s="10">
        <f t="shared" si="219"/>
        <v>0</v>
      </c>
      <c r="S2344" s="4" t="str">
        <f t="shared" si="220"/>
        <v>film &amp; video</v>
      </c>
      <c r="T2344" s="4" t="str">
        <f t="shared" si="221"/>
        <v>television</v>
      </c>
    </row>
    <row r="2345" spans="1:20" ht="42.75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7">
        <f t="shared" si="216"/>
        <v>42377.490972222215</v>
      </c>
      <c r="L2345" s="7">
        <f t="shared" si="217"/>
        <v>42327.491956018515</v>
      </c>
      <c r="M2345" s="4" t="b">
        <v>0</v>
      </c>
      <c r="N2345" s="4">
        <v>182</v>
      </c>
      <c r="O2345" s="4" t="b">
        <v>1</v>
      </c>
      <c r="P2345" s="4" t="s">
        <v>8265</v>
      </c>
      <c r="Q2345" s="9">
        <f t="shared" si="218"/>
        <v>0.03</v>
      </c>
      <c r="R2345" s="10">
        <f t="shared" si="219"/>
        <v>1.6483516483516483</v>
      </c>
      <c r="S2345" s="4" t="str">
        <f t="shared" si="220"/>
        <v>film &amp; video</v>
      </c>
      <c r="T2345" s="4" t="str">
        <f t="shared" si="221"/>
        <v>television</v>
      </c>
    </row>
    <row r="2346" spans="1:20" ht="42.75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7">
        <f t="shared" si="216"/>
        <v>42545.394317129627</v>
      </c>
      <c r="L2346" s="7">
        <f t="shared" si="217"/>
        <v>42515.394317129627</v>
      </c>
      <c r="M2346" s="4" t="b">
        <v>0</v>
      </c>
      <c r="N2346" s="4">
        <v>182</v>
      </c>
      <c r="O2346" s="4" t="b">
        <v>1</v>
      </c>
      <c r="P2346" s="4" t="s">
        <v>8265</v>
      </c>
      <c r="Q2346" s="9">
        <f t="shared" si="218"/>
        <v>1E-3</v>
      </c>
      <c r="R2346" s="10">
        <f t="shared" si="219"/>
        <v>5.4945054945054949E-3</v>
      </c>
      <c r="S2346" s="4" t="str">
        <f t="shared" si="220"/>
        <v>film &amp; video</v>
      </c>
      <c r="T2346" s="4" t="str">
        <f t="shared" si="221"/>
        <v>television</v>
      </c>
    </row>
    <row r="2347" spans="1:20" ht="42.75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7">
        <f t="shared" si="216"/>
        <v>42094.652083333327</v>
      </c>
      <c r="L2347" s="7">
        <f t="shared" si="217"/>
        <v>42059.66847222222</v>
      </c>
      <c r="M2347" s="4" t="b">
        <v>0</v>
      </c>
      <c r="N2347" s="4">
        <v>182</v>
      </c>
      <c r="O2347" s="4" t="b">
        <v>1</v>
      </c>
      <c r="P2347" s="4" t="s">
        <v>8265</v>
      </c>
      <c r="Q2347" s="9">
        <f t="shared" si="218"/>
        <v>0</v>
      </c>
      <c r="R2347" s="10">
        <f t="shared" si="219"/>
        <v>0</v>
      </c>
      <c r="S2347" s="4" t="str">
        <f t="shared" si="220"/>
        <v>film &amp; video</v>
      </c>
      <c r="T2347" s="4" t="str">
        <f t="shared" si="221"/>
        <v>television</v>
      </c>
    </row>
    <row r="2348" spans="1:20" ht="42.75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7">
        <f t="shared" si="216"/>
        <v>42660.465636574074</v>
      </c>
      <c r="L2348" s="7">
        <f t="shared" si="217"/>
        <v>42615.465636574074</v>
      </c>
      <c r="M2348" s="4" t="b">
        <v>0</v>
      </c>
      <c r="N2348" s="4">
        <v>182</v>
      </c>
      <c r="O2348" s="4" t="b">
        <v>1</v>
      </c>
      <c r="P2348" s="4" t="s">
        <v>8265</v>
      </c>
      <c r="Q2348" s="9">
        <f t="shared" si="218"/>
        <v>6.4999999999999997E-4</v>
      </c>
      <c r="R2348" s="10">
        <f t="shared" si="219"/>
        <v>0.21428571428571427</v>
      </c>
      <c r="S2348" s="4" t="str">
        <f t="shared" si="220"/>
        <v>film &amp; video</v>
      </c>
      <c r="T2348" s="4" t="str">
        <f t="shared" si="221"/>
        <v>television</v>
      </c>
    </row>
    <row r="2349" spans="1:20" ht="42.75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7">
        <f t="shared" si="216"/>
        <v>42607.27402777777</v>
      </c>
      <c r="L2349" s="7">
        <f t="shared" si="217"/>
        <v>42577.27402777777</v>
      </c>
      <c r="M2349" s="4" t="b">
        <v>0</v>
      </c>
      <c r="N2349" s="4">
        <v>182</v>
      </c>
      <c r="O2349" s="4" t="b">
        <v>1</v>
      </c>
      <c r="P2349" s="4" t="s">
        <v>8265</v>
      </c>
      <c r="Q2349" s="9">
        <f t="shared" si="218"/>
        <v>1.4999999999999999E-2</v>
      </c>
      <c r="R2349" s="10">
        <f t="shared" si="219"/>
        <v>8.2417582417582416E-2</v>
      </c>
      <c r="S2349" s="4" t="str">
        <f t="shared" si="220"/>
        <v>film &amp; video</v>
      </c>
      <c r="T2349" s="4" t="str">
        <f t="shared" si="221"/>
        <v>television</v>
      </c>
    </row>
    <row r="2350" spans="1:20" ht="42.75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7">
        <f t="shared" si="216"/>
        <v>42420.598819444444</v>
      </c>
      <c r="L2350" s="7">
        <f t="shared" si="217"/>
        <v>42360.598819444444</v>
      </c>
      <c r="M2350" s="4" t="b">
        <v>0</v>
      </c>
      <c r="N2350" s="4">
        <v>182</v>
      </c>
      <c r="O2350" s="4" t="b">
        <v>1</v>
      </c>
      <c r="P2350" s="4" t="s">
        <v>8265</v>
      </c>
      <c r="Q2350" s="9">
        <f t="shared" si="218"/>
        <v>3.8571428571428572E-3</v>
      </c>
      <c r="R2350" s="10">
        <f t="shared" si="219"/>
        <v>1.4835164835164836</v>
      </c>
      <c r="S2350" s="4" t="str">
        <f t="shared" si="220"/>
        <v>film &amp; video</v>
      </c>
      <c r="T2350" s="4" t="str">
        <f t="shared" si="221"/>
        <v>television</v>
      </c>
    </row>
    <row r="2351" spans="1:20" ht="42.75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7">
        <f t="shared" si="216"/>
        <v>42227.442453703705</v>
      </c>
      <c r="L2351" s="7">
        <f t="shared" si="217"/>
        <v>42198.442453703705</v>
      </c>
      <c r="M2351" s="4" t="b">
        <v>0</v>
      </c>
      <c r="N2351" s="4">
        <v>182</v>
      </c>
      <c r="O2351" s="4" t="b">
        <v>1</v>
      </c>
      <c r="P2351" s="4" t="s">
        <v>8265</v>
      </c>
      <c r="Q2351" s="9">
        <f t="shared" si="218"/>
        <v>0</v>
      </c>
      <c r="R2351" s="10">
        <f t="shared" si="219"/>
        <v>0</v>
      </c>
      <c r="S2351" s="4" t="str">
        <f t="shared" si="220"/>
        <v>film &amp; video</v>
      </c>
      <c r="T2351" s="4" t="str">
        <f t="shared" si="221"/>
        <v>television</v>
      </c>
    </row>
    <row r="2352" spans="1:20" ht="42.75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7">
        <f t="shared" si="216"/>
        <v>42738.508912037032</v>
      </c>
      <c r="L2352" s="7">
        <f t="shared" si="217"/>
        <v>42708.508912037032</v>
      </c>
      <c r="M2352" s="4" t="b">
        <v>0</v>
      </c>
      <c r="N2352" s="4">
        <v>182</v>
      </c>
      <c r="O2352" s="4" t="b">
        <v>1</v>
      </c>
      <c r="P2352" s="4" t="s">
        <v>8265</v>
      </c>
      <c r="Q2352" s="9">
        <f t="shared" si="218"/>
        <v>0</v>
      </c>
      <c r="R2352" s="10">
        <f t="shared" si="219"/>
        <v>0</v>
      </c>
      <c r="S2352" s="4" t="str">
        <f t="shared" si="220"/>
        <v>film &amp; video</v>
      </c>
      <c r="T2352" s="4" t="str">
        <f t="shared" si="221"/>
        <v>television</v>
      </c>
    </row>
    <row r="2353" spans="1:20" ht="28.5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7">
        <f t="shared" si="216"/>
        <v>42123.767812500002</v>
      </c>
      <c r="L2353" s="7">
        <f t="shared" si="217"/>
        <v>42093.767812500002</v>
      </c>
      <c r="M2353" s="4" t="b">
        <v>0</v>
      </c>
      <c r="N2353" s="4">
        <v>182</v>
      </c>
      <c r="O2353" s="4" t="b">
        <v>1</v>
      </c>
      <c r="P2353" s="4" t="s">
        <v>8265</v>
      </c>
      <c r="Q2353" s="9">
        <f t="shared" si="218"/>
        <v>5.7142857142857143E-3</v>
      </c>
      <c r="R2353" s="10">
        <f t="shared" si="219"/>
        <v>0.59340659340659341</v>
      </c>
      <c r="S2353" s="4" t="str">
        <f t="shared" si="220"/>
        <v>film &amp; video</v>
      </c>
      <c r="T2353" s="4" t="str">
        <f t="shared" si="221"/>
        <v>television</v>
      </c>
    </row>
    <row r="2354" spans="1:20" ht="42.75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7">
        <f t="shared" si="216"/>
        <v>42161.300370370365</v>
      </c>
      <c r="L2354" s="7">
        <f t="shared" si="217"/>
        <v>42101.300370370365</v>
      </c>
      <c r="M2354" s="4" t="b">
        <v>0</v>
      </c>
      <c r="N2354" s="4">
        <v>182</v>
      </c>
      <c r="O2354" s="4" t="b">
        <v>1</v>
      </c>
      <c r="P2354" s="4" t="s">
        <v>8265</v>
      </c>
      <c r="Q2354" s="9">
        <f t="shared" si="218"/>
        <v>0</v>
      </c>
      <c r="R2354" s="10">
        <f t="shared" si="219"/>
        <v>0</v>
      </c>
      <c r="S2354" s="4" t="str">
        <f t="shared" si="220"/>
        <v>film &amp; video</v>
      </c>
      <c r="T2354" s="4" t="str">
        <f t="shared" si="221"/>
        <v>television</v>
      </c>
    </row>
    <row r="2355" spans="1:20" ht="42.75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7">
        <f t="shared" si="216"/>
        <v>42115.342847222222</v>
      </c>
      <c r="L2355" s="7">
        <f t="shared" si="217"/>
        <v>42103.342847222222</v>
      </c>
      <c r="M2355" s="4" t="b">
        <v>0</v>
      </c>
      <c r="N2355" s="4">
        <v>182</v>
      </c>
      <c r="O2355" s="4" t="b">
        <v>1</v>
      </c>
      <c r="P2355" s="4" t="s">
        <v>8265</v>
      </c>
      <c r="Q2355" s="9">
        <f t="shared" si="218"/>
        <v>0</v>
      </c>
      <c r="R2355" s="10">
        <f t="shared" si="219"/>
        <v>0</v>
      </c>
      <c r="S2355" s="4" t="str">
        <f t="shared" si="220"/>
        <v>film &amp; video</v>
      </c>
      <c r="T2355" s="4" t="str">
        <f t="shared" si="221"/>
        <v>television</v>
      </c>
    </row>
    <row r="2356" spans="1:20" ht="42.75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7">
        <f t="shared" si="216"/>
        <v>42014.38958333333</v>
      </c>
      <c r="L2356" s="7">
        <f t="shared" si="217"/>
        <v>41954.38958333333</v>
      </c>
      <c r="M2356" s="4" t="b">
        <v>0</v>
      </c>
      <c r="N2356" s="4">
        <v>182</v>
      </c>
      <c r="O2356" s="4" t="b">
        <v>1</v>
      </c>
      <c r="P2356" s="4" t="s">
        <v>8265</v>
      </c>
      <c r="Q2356" s="9">
        <f t="shared" si="218"/>
        <v>7.1428571428571429E-4</v>
      </c>
      <c r="R2356" s="10">
        <f t="shared" si="219"/>
        <v>0.13736263736263737</v>
      </c>
      <c r="S2356" s="4" t="str">
        <f t="shared" si="220"/>
        <v>film &amp; video</v>
      </c>
      <c r="T2356" s="4" t="str">
        <f t="shared" si="221"/>
        <v>television</v>
      </c>
    </row>
    <row r="2357" spans="1:20" ht="42.75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7">
        <f t="shared" si="216"/>
        <v>42126.584907407407</v>
      </c>
      <c r="L2357" s="7">
        <f t="shared" si="217"/>
        <v>42096.584907407407</v>
      </c>
      <c r="M2357" s="4" t="b">
        <v>0</v>
      </c>
      <c r="N2357" s="4">
        <v>182</v>
      </c>
      <c r="O2357" s="4" t="b">
        <v>1</v>
      </c>
      <c r="P2357" s="4" t="s">
        <v>8265</v>
      </c>
      <c r="Q2357" s="9">
        <f t="shared" si="218"/>
        <v>6.875E-3</v>
      </c>
      <c r="R2357" s="10">
        <f t="shared" si="219"/>
        <v>0.30219780219780218</v>
      </c>
      <c r="S2357" s="4" t="str">
        <f t="shared" si="220"/>
        <v>film &amp; video</v>
      </c>
      <c r="T2357" s="4" t="str">
        <f t="shared" si="221"/>
        <v>television</v>
      </c>
    </row>
    <row r="2358" spans="1:20" ht="28.5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7">
        <f t="shared" si="216"/>
        <v>42160.450277777774</v>
      </c>
      <c r="L2358" s="7">
        <f t="shared" si="217"/>
        <v>42130.450277777774</v>
      </c>
      <c r="M2358" s="4" t="b">
        <v>0</v>
      </c>
      <c r="N2358" s="4">
        <v>182</v>
      </c>
      <c r="O2358" s="4" t="b">
        <v>1</v>
      </c>
      <c r="P2358" s="4" t="s">
        <v>8265</v>
      </c>
      <c r="Q2358" s="9">
        <f t="shared" si="218"/>
        <v>0</v>
      </c>
      <c r="R2358" s="10">
        <f t="shared" si="219"/>
        <v>0</v>
      </c>
      <c r="S2358" s="4" t="str">
        <f t="shared" si="220"/>
        <v>film &amp; video</v>
      </c>
      <c r="T2358" s="4" t="str">
        <f t="shared" si="221"/>
        <v>television</v>
      </c>
    </row>
    <row r="2359" spans="1:20" ht="28.5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7">
        <f t="shared" si="216"/>
        <v>42294.286782407406</v>
      </c>
      <c r="L2359" s="7">
        <f t="shared" si="217"/>
        <v>42264.286782407406</v>
      </c>
      <c r="M2359" s="4" t="b">
        <v>0</v>
      </c>
      <c r="N2359" s="4">
        <v>182</v>
      </c>
      <c r="O2359" s="4" t="b">
        <v>1</v>
      </c>
      <c r="P2359" s="4" t="s">
        <v>8265</v>
      </c>
      <c r="Q2359" s="9">
        <f t="shared" si="218"/>
        <v>0</v>
      </c>
      <c r="R2359" s="10">
        <f t="shared" si="219"/>
        <v>0</v>
      </c>
      <c r="S2359" s="4" t="str">
        <f t="shared" si="220"/>
        <v>film &amp; video</v>
      </c>
      <c r="T2359" s="4" t="str">
        <f t="shared" si="221"/>
        <v>television</v>
      </c>
    </row>
    <row r="2360" spans="1:20" ht="42.75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7">
        <f t="shared" si="216"/>
        <v>42034.693749999999</v>
      </c>
      <c r="L2360" s="7">
        <f t="shared" si="217"/>
        <v>41978.597638888888</v>
      </c>
      <c r="M2360" s="4" t="b">
        <v>0</v>
      </c>
      <c r="N2360" s="4">
        <v>182</v>
      </c>
      <c r="O2360" s="4" t="b">
        <v>1</v>
      </c>
      <c r="P2360" s="4" t="s">
        <v>8265</v>
      </c>
      <c r="Q2360" s="9">
        <f t="shared" si="218"/>
        <v>0</v>
      </c>
      <c r="R2360" s="10">
        <f t="shared" si="219"/>
        <v>0</v>
      </c>
      <c r="S2360" s="4" t="str">
        <f t="shared" si="220"/>
        <v>film &amp; video</v>
      </c>
      <c r="T2360" s="4" t="str">
        <f t="shared" si="221"/>
        <v>television</v>
      </c>
    </row>
    <row r="2361" spans="1:20" ht="42.75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7">
        <f t="shared" si="216"/>
        <v>42219.316249999996</v>
      </c>
      <c r="L2361" s="7">
        <f t="shared" si="217"/>
        <v>42159.316249999996</v>
      </c>
      <c r="M2361" s="4" t="b">
        <v>0</v>
      </c>
      <c r="N2361" s="4">
        <v>182</v>
      </c>
      <c r="O2361" s="4" t="b">
        <v>1</v>
      </c>
      <c r="P2361" s="4" t="s">
        <v>8265</v>
      </c>
      <c r="Q2361" s="9">
        <f t="shared" si="218"/>
        <v>0.14680000000000001</v>
      </c>
      <c r="R2361" s="10">
        <f t="shared" si="219"/>
        <v>6.0494505494505493</v>
      </c>
      <c r="S2361" s="4" t="str">
        <f t="shared" si="220"/>
        <v>film &amp; video</v>
      </c>
      <c r="T2361" s="4" t="str">
        <f t="shared" si="221"/>
        <v>television</v>
      </c>
    </row>
    <row r="2362" spans="1:20" ht="42.75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7">
        <f t="shared" si="216"/>
        <v>42407.373611111114</v>
      </c>
      <c r="L2362" s="7">
        <f t="shared" si="217"/>
        <v>42377.373611111114</v>
      </c>
      <c r="M2362" s="4" t="b">
        <v>0</v>
      </c>
      <c r="N2362" s="4">
        <v>182</v>
      </c>
      <c r="O2362" s="4" t="b">
        <v>1</v>
      </c>
      <c r="P2362" s="4" t="s">
        <v>8265</v>
      </c>
      <c r="Q2362" s="9">
        <f t="shared" si="218"/>
        <v>4.0000000000000002E-4</v>
      </c>
      <c r="R2362" s="10">
        <f t="shared" si="219"/>
        <v>1.098901098901099E-2</v>
      </c>
      <c r="S2362" s="4" t="str">
        <f t="shared" si="220"/>
        <v>film &amp; video</v>
      </c>
      <c r="T2362" s="4" t="str">
        <f t="shared" si="221"/>
        <v>television</v>
      </c>
    </row>
    <row r="2363" spans="1:20" ht="42.75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7">
        <f t="shared" si="216"/>
        <v>42490.583333333336</v>
      </c>
      <c r="L2363" s="7">
        <f t="shared" si="217"/>
        <v>42466.525555555556</v>
      </c>
      <c r="M2363" s="4" t="b">
        <v>0</v>
      </c>
      <c r="N2363" s="4">
        <v>182</v>
      </c>
      <c r="O2363" s="4" t="b">
        <v>1</v>
      </c>
      <c r="P2363" s="4" t="s">
        <v>8265</v>
      </c>
      <c r="Q2363" s="9">
        <f t="shared" si="218"/>
        <v>0</v>
      </c>
      <c r="R2363" s="10">
        <f t="shared" si="219"/>
        <v>0</v>
      </c>
      <c r="S2363" s="4" t="str">
        <f t="shared" si="220"/>
        <v>film &amp; video</v>
      </c>
      <c r="T2363" s="4" t="str">
        <f t="shared" si="221"/>
        <v>television</v>
      </c>
    </row>
    <row r="2364" spans="1:20" ht="42.75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7">
        <f t="shared" si="216"/>
        <v>41984.35497685185</v>
      </c>
      <c r="L2364" s="7">
        <f t="shared" si="217"/>
        <v>41954.35497685185</v>
      </c>
      <c r="M2364" s="4" t="b">
        <v>0</v>
      </c>
      <c r="N2364" s="4">
        <v>182</v>
      </c>
      <c r="O2364" s="4" t="b">
        <v>1</v>
      </c>
      <c r="P2364" s="4" t="s">
        <v>8265</v>
      </c>
      <c r="Q2364" s="9">
        <f t="shared" si="218"/>
        <v>0.2857142857142857</v>
      </c>
      <c r="R2364" s="10">
        <f t="shared" si="219"/>
        <v>0.65934065934065933</v>
      </c>
      <c r="S2364" s="4" t="str">
        <f t="shared" si="220"/>
        <v>film &amp; video</v>
      </c>
      <c r="T2364" s="4" t="str">
        <f t="shared" si="221"/>
        <v>television</v>
      </c>
    </row>
    <row r="2365" spans="1:20" ht="42.75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7">
        <f t="shared" si="216"/>
        <v>42366.678240740737</v>
      </c>
      <c r="L2365" s="7">
        <f t="shared" si="217"/>
        <v>42321.678240740737</v>
      </c>
      <c r="M2365" s="4" t="b">
        <v>0</v>
      </c>
      <c r="N2365" s="4">
        <v>182</v>
      </c>
      <c r="O2365" s="4" t="b">
        <v>1</v>
      </c>
      <c r="P2365" s="4" t="s">
        <v>8265</v>
      </c>
      <c r="Q2365" s="9">
        <f t="shared" si="218"/>
        <v>0</v>
      </c>
      <c r="R2365" s="10">
        <f t="shared" si="219"/>
        <v>0</v>
      </c>
      <c r="S2365" s="4" t="str">
        <f t="shared" si="220"/>
        <v>film &amp; video</v>
      </c>
      <c r="T2365" s="4" t="str">
        <f t="shared" si="221"/>
        <v>television</v>
      </c>
    </row>
    <row r="2366" spans="1:20" ht="28.5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7">
        <f t="shared" si="216"/>
        <v>42303.601342592585</v>
      </c>
      <c r="L2366" s="7">
        <f t="shared" si="217"/>
        <v>42248.601342592585</v>
      </c>
      <c r="M2366" s="4" t="b">
        <v>0</v>
      </c>
      <c r="N2366" s="4">
        <v>182</v>
      </c>
      <c r="O2366" s="4" t="b">
        <v>1</v>
      </c>
      <c r="P2366" s="4" t="s">
        <v>8265</v>
      </c>
      <c r="Q2366" s="9">
        <f t="shared" si="218"/>
        <v>0</v>
      </c>
      <c r="R2366" s="10">
        <f t="shared" si="219"/>
        <v>0</v>
      </c>
      <c r="S2366" s="4" t="str">
        <f t="shared" si="220"/>
        <v>film &amp; video</v>
      </c>
      <c r="T2366" s="4" t="str">
        <f t="shared" si="221"/>
        <v>television</v>
      </c>
    </row>
    <row r="2367" spans="1:20" ht="42.75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7">
        <f t="shared" si="216"/>
        <v>42386.624999999993</v>
      </c>
      <c r="L2367" s="7">
        <f t="shared" si="217"/>
        <v>42346.403067129628</v>
      </c>
      <c r="M2367" s="4" t="b">
        <v>0</v>
      </c>
      <c r="N2367" s="4">
        <v>182</v>
      </c>
      <c r="O2367" s="4" t="b">
        <v>1</v>
      </c>
      <c r="P2367" s="4" t="s">
        <v>8265</v>
      </c>
      <c r="Q2367" s="9">
        <f t="shared" si="218"/>
        <v>0</v>
      </c>
      <c r="R2367" s="10">
        <f t="shared" si="219"/>
        <v>0</v>
      </c>
      <c r="S2367" s="4" t="str">
        <f t="shared" si="220"/>
        <v>film &amp; video</v>
      </c>
      <c r="T2367" s="4" t="str">
        <f t="shared" si="221"/>
        <v>television</v>
      </c>
    </row>
    <row r="2368" spans="1:20" ht="42.75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7">
        <f t="shared" si="216"/>
        <v>42298.198298611103</v>
      </c>
      <c r="L2368" s="7">
        <f t="shared" si="217"/>
        <v>42268.198298611103</v>
      </c>
      <c r="M2368" s="4" t="b">
        <v>0</v>
      </c>
      <c r="N2368" s="4">
        <v>182</v>
      </c>
      <c r="O2368" s="4" t="b">
        <v>1</v>
      </c>
      <c r="P2368" s="4" t="s">
        <v>8265</v>
      </c>
      <c r="Q2368" s="9">
        <f t="shared" si="218"/>
        <v>0.1052</v>
      </c>
      <c r="R2368" s="10">
        <f t="shared" si="219"/>
        <v>14.450549450549451</v>
      </c>
      <c r="S2368" s="4" t="str">
        <f t="shared" si="220"/>
        <v>film &amp; video</v>
      </c>
      <c r="T2368" s="4" t="str">
        <f t="shared" si="221"/>
        <v>television</v>
      </c>
    </row>
    <row r="2369" spans="1:20" ht="42.75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7">
        <f t="shared" si="216"/>
        <v>42485.595092592594</v>
      </c>
      <c r="L2369" s="7">
        <f t="shared" si="217"/>
        <v>42425.636759259258</v>
      </c>
      <c r="M2369" s="4" t="b">
        <v>0</v>
      </c>
      <c r="N2369" s="4">
        <v>182</v>
      </c>
      <c r="O2369" s="4" t="b">
        <v>1</v>
      </c>
      <c r="P2369" s="4" t="s">
        <v>8265</v>
      </c>
      <c r="Q2369" s="9">
        <f t="shared" si="218"/>
        <v>1.34E-2</v>
      </c>
      <c r="R2369" s="10">
        <f t="shared" si="219"/>
        <v>3.6813186813186811</v>
      </c>
      <c r="S2369" s="4" t="str">
        <f t="shared" si="220"/>
        <v>film &amp; video</v>
      </c>
      <c r="T2369" s="4" t="str">
        <f t="shared" si="221"/>
        <v>television</v>
      </c>
    </row>
    <row r="2370" spans="1:20" ht="42.75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7">
        <f t="shared" si="216"/>
        <v>42108.346817129626</v>
      </c>
      <c r="L2370" s="7">
        <f t="shared" si="217"/>
        <v>42063.388483796291</v>
      </c>
      <c r="M2370" s="4" t="b">
        <v>0</v>
      </c>
      <c r="N2370" s="4">
        <v>182</v>
      </c>
      <c r="O2370" s="4" t="b">
        <v>1</v>
      </c>
      <c r="P2370" s="4" t="s">
        <v>8265</v>
      </c>
      <c r="Q2370" s="9">
        <f t="shared" si="218"/>
        <v>2.5000000000000001E-3</v>
      </c>
      <c r="R2370" s="10">
        <f t="shared" si="219"/>
        <v>0.5494505494505495</v>
      </c>
      <c r="S2370" s="4" t="str">
        <f t="shared" si="220"/>
        <v>film &amp; video</v>
      </c>
      <c r="T2370" s="4" t="str">
        <f t="shared" si="221"/>
        <v>television</v>
      </c>
    </row>
    <row r="2371" spans="1:20" ht="42.75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7">
        <f t="shared" ref="K2371:K2434" si="222">(I2371/86400)+25569+(-8/24)</f>
        <v>42410.47929398148</v>
      </c>
      <c r="L2371" s="7">
        <f t="shared" ref="L2371:L2434" si="223">(J2371/86400)+25569+(-8/24)</f>
        <v>42380.47929398148</v>
      </c>
      <c r="M2371" s="4" t="b">
        <v>0</v>
      </c>
      <c r="N2371" s="4">
        <v>182</v>
      </c>
      <c r="O2371" s="4" t="b">
        <v>1</v>
      </c>
      <c r="P2371" s="4" t="s">
        <v>8265</v>
      </c>
      <c r="Q2371" s="9">
        <f t="shared" ref="Q2371:Q2434" si="224">E2371/D2371</f>
        <v>0</v>
      </c>
      <c r="R2371" s="10">
        <f t="shared" ref="R2371:R2434" si="225">IFERROR(E2371/N2371, "Zero Backers")</f>
        <v>0</v>
      </c>
      <c r="S2371" s="4" t="str">
        <f t="shared" ref="S2371:S2434" si="226">LEFT(P2371,FIND("/",P2371)-1)</f>
        <v>film &amp; video</v>
      </c>
      <c r="T2371" s="4" t="str">
        <f t="shared" ref="T2371:T2434" si="227">RIGHT(P2371,LEN(P2371)-FIND("/",P2371))</f>
        <v>television</v>
      </c>
    </row>
    <row r="2372" spans="1:20" ht="42.75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7">
        <f t="shared" si="222"/>
        <v>41990.855798611105</v>
      </c>
      <c r="L2372" s="7">
        <f t="shared" si="223"/>
        <v>41960.855798611105</v>
      </c>
      <c r="M2372" s="4" t="b">
        <v>0</v>
      </c>
      <c r="N2372" s="4">
        <v>182</v>
      </c>
      <c r="O2372" s="4" t="b">
        <v>1</v>
      </c>
      <c r="P2372" s="4" t="s">
        <v>8265</v>
      </c>
      <c r="Q2372" s="9">
        <f t="shared" si="224"/>
        <v>3.2799999999999999E-3</v>
      </c>
      <c r="R2372" s="10">
        <f t="shared" si="225"/>
        <v>0.45054945054945056</v>
      </c>
      <c r="S2372" s="4" t="str">
        <f t="shared" si="226"/>
        <v>film &amp; video</v>
      </c>
      <c r="T2372" s="4" t="str">
        <f t="shared" si="227"/>
        <v>television</v>
      </c>
    </row>
    <row r="2373" spans="1:20" ht="42.75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7">
        <f t="shared" si="222"/>
        <v>42180.444398148145</v>
      </c>
      <c r="L2373" s="7">
        <f t="shared" si="223"/>
        <v>42150.444398148145</v>
      </c>
      <c r="M2373" s="4" t="b">
        <v>0</v>
      </c>
      <c r="N2373" s="4">
        <v>182</v>
      </c>
      <c r="O2373" s="4" t="b">
        <v>1</v>
      </c>
      <c r="P2373" s="4" t="s">
        <v>8265</v>
      </c>
      <c r="Q2373" s="9">
        <f t="shared" si="224"/>
        <v>0</v>
      </c>
      <c r="R2373" s="10">
        <f t="shared" si="225"/>
        <v>0</v>
      </c>
      <c r="S2373" s="4" t="str">
        <f t="shared" si="226"/>
        <v>film &amp; video</v>
      </c>
      <c r="T2373" s="4" t="str">
        <f t="shared" si="227"/>
        <v>television</v>
      </c>
    </row>
    <row r="2374" spans="1:20" ht="42.75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7">
        <f t="shared" si="222"/>
        <v>42117.735775462956</v>
      </c>
      <c r="L2374" s="7">
        <f t="shared" si="223"/>
        <v>42087.735775462956</v>
      </c>
      <c r="M2374" s="4" t="b">
        <v>0</v>
      </c>
      <c r="N2374" s="4">
        <v>182</v>
      </c>
      <c r="O2374" s="4" t="b">
        <v>1</v>
      </c>
      <c r="P2374" s="4" t="s">
        <v>8265</v>
      </c>
      <c r="Q2374" s="9">
        <f t="shared" si="224"/>
        <v>3.272727272727273E-2</v>
      </c>
      <c r="R2374" s="10">
        <f t="shared" si="225"/>
        <v>0.98901098901098905</v>
      </c>
      <c r="S2374" s="4" t="str">
        <f t="shared" si="226"/>
        <v>film &amp; video</v>
      </c>
      <c r="T2374" s="4" t="str">
        <f t="shared" si="227"/>
        <v>television</v>
      </c>
    </row>
    <row r="2375" spans="1:20" ht="28.5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7">
        <f t="shared" si="222"/>
        <v>42245.328981481478</v>
      </c>
      <c r="L2375" s="7">
        <f t="shared" si="223"/>
        <v>42215.328981481478</v>
      </c>
      <c r="M2375" s="4" t="b">
        <v>0</v>
      </c>
      <c r="N2375" s="4">
        <v>182</v>
      </c>
      <c r="O2375" s="4" t="b">
        <v>1</v>
      </c>
      <c r="P2375" s="4" t="s">
        <v>8265</v>
      </c>
      <c r="Q2375" s="9">
        <f t="shared" si="224"/>
        <v>5.8823529411764708E-5</v>
      </c>
      <c r="R2375" s="10">
        <f t="shared" si="225"/>
        <v>0.27472527472527475</v>
      </c>
      <c r="S2375" s="4" t="str">
        <f t="shared" si="226"/>
        <v>film &amp; video</v>
      </c>
      <c r="T2375" s="4" t="str">
        <f t="shared" si="227"/>
        <v>television</v>
      </c>
    </row>
    <row r="2376" spans="1:20" ht="42.75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7">
        <f t="shared" si="222"/>
        <v>42047.509953703702</v>
      </c>
      <c r="L2376" s="7">
        <f t="shared" si="223"/>
        <v>42017.509953703702</v>
      </c>
      <c r="M2376" s="4" t="b">
        <v>0</v>
      </c>
      <c r="N2376" s="4">
        <v>182</v>
      </c>
      <c r="O2376" s="4" t="b">
        <v>1</v>
      </c>
      <c r="P2376" s="4" t="s">
        <v>8265</v>
      </c>
      <c r="Q2376" s="9">
        <f t="shared" si="224"/>
        <v>4.5454545454545455E-4</v>
      </c>
      <c r="R2376" s="10">
        <f t="shared" si="225"/>
        <v>5.4945054945054944E-2</v>
      </c>
      <c r="S2376" s="4" t="str">
        <f t="shared" si="226"/>
        <v>film &amp; video</v>
      </c>
      <c r="T2376" s="4" t="str">
        <f t="shared" si="227"/>
        <v>television</v>
      </c>
    </row>
    <row r="2377" spans="1:20" ht="42.75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7">
        <f t="shared" si="222"/>
        <v>42622.502743055556</v>
      </c>
      <c r="L2377" s="7">
        <f t="shared" si="223"/>
        <v>42592.502743055556</v>
      </c>
      <c r="M2377" s="4" t="b">
        <v>0</v>
      </c>
      <c r="N2377" s="4">
        <v>182</v>
      </c>
      <c r="O2377" s="4" t="b">
        <v>1</v>
      </c>
      <c r="P2377" s="4" t="s">
        <v>8265</v>
      </c>
      <c r="Q2377" s="9">
        <f t="shared" si="224"/>
        <v>0</v>
      </c>
      <c r="R2377" s="10">
        <f t="shared" si="225"/>
        <v>0</v>
      </c>
      <c r="S2377" s="4" t="str">
        <f t="shared" si="226"/>
        <v>film &amp; video</v>
      </c>
      <c r="T2377" s="4" t="str">
        <f t="shared" si="227"/>
        <v>television</v>
      </c>
    </row>
    <row r="2378" spans="1:20" ht="42.75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7">
        <f t="shared" si="222"/>
        <v>42348.592199074068</v>
      </c>
      <c r="L2378" s="7">
        <f t="shared" si="223"/>
        <v>42318.592199074068</v>
      </c>
      <c r="M2378" s="4" t="b">
        <v>0</v>
      </c>
      <c r="N2378" s="4">
        <v>182</v>
      </c>
      <c r="O2378" s="4" t="b">
        <v>1</v>
      </c>
      <c r="P2378" s="4" t="s">
        <v>8265</v>
      </c>
      <c r="Q2378" s="9">
        <f t="shared" si="224"/>
        <v>0.10877666666666666</v>
      </c>
      <c r="R2378" s="10">
        <f t="shared" si="225"/>
        <v>1.7930219780219778</v>
      </c>
      <c r="S2378" s="4" t="str">
        <f t="shared" si="226"/>
        <v>film &amp; video</v>
      </c>
      <c r="T2378" s="4" t="str">
        <f t="shared" si="227"/>
        <v>television</v>
      </c>
    </row>
    <row r="2379" spans="1:20" ht="42.75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7">
        <f t="shared" si="222"/>
        <v>42699.578506944446</v>
      </c>
      <c r="L2379" s="7">
        <f t="shared" si="223"/>
        <v>42669.536840277775</v>
      </c>
      <c r="M2379" s="4" t="b">
        <v>0</v>
      </c>
      <c r="N2379" s="4">
        <v>182</v>
      </c>
      <c r="O2379" s="4" t="b">
        <v>1</v>
      </c>
      <c r="P2379" s="4" t="s">
        <v>8265</v>
      </c>
      <c r="Q2379" s="9">
        <f t="shared" si="224"/>
        <v>0</v>
      </c>
      <c r="R2379" s="10">
        <f t="shared" si="225"/>
        <v>0</v>
      </c>
      <c r="S2379" s="4" t="str">
        <f t="shared" si="226"/>
        <v>film &amp; video</v>
      </c>
      <c r="T2379" s="4" t="str">
        <f t="shared" si="227"/>
        <v>television</v>
      </c>
    </row>
    <row r="2380" spans="1:20" ht="28.5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7">
        <f t="shared" si="222"/>
        <v>42241.679745370369</v>
      </c>
      <c r="L2380" s="7">
        <f t="shared" si="223"/>
        <v>42212.679745370369</v>
      </c>
      <c r="M2380" s="4" t="b">
        <v>0</v>
      </c>
      <c r="N2380" s="4">
        <v>182</v>
      </c>
      <c r="O2380" s="4" t="b">
        <v>1</v>
      </c>
      <c r="P2380" s="4" t="s">
        <v>8265</v>
      </c>
      <c r="Q2380" s="9">
        <f t="shared" si="224"/>
        <v>0</v>
      </c>
      <c r="R2380" s="10">
        <f t="shared" si="225"/>
        <v>0</v>
      </c>
      <c r="S2380" s="4" t="str">
        <f t="shared" si="226"/>
        <v>film &amp; video</v>
      </c>
      <c r="T2380" s="4" t="str">
        <f t="shared" si="227"/>
        <v>television</v>
      </c>
    </row>
    <row r="2381" spans="1:20" ht="28.5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7">
        <f t="shared" si="222"/>
        <v>42281.683055555557</v>
      </c>
      <c r="L2381" s="7">
        <f t="shared" si="223"/>
        <v>42236.683055555557</v>
      </c>
      <c r="M2381" s="4" t="b">
        <v>0</v>
      </c>
      <c r="N2381" s="4">
        <v>182</v>
      </c>
      <c r="O2381" s="4" t="b">
        <v>1</v>
      </c>
      <c r="P2381" s="4" t="s">
        <v>8265</v>
      </c>
      <c r="Q2381" s="9">
        <f t="shared" si="224"/>
        <v>0</v>
      </c>
      <c r="R2381" s="10">
        <f t="shared" si="225"/>
        <v>0</v>
      </c>
      <c r="S2381" s="4" t="str">
        <f t="shared" si="226"/>
        <v>film &amp; video</v>
      </c>
      <c r="T2381" s="4" t="str">
        <f t="shared" si="227"/>
        <v>television</v>
      </c>
    </row>
    <row r="2382" spans="1:20" ht="42.75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7">
        <f t="shared" si="222"/>
        <v>42278.459976851846</v>
      </c>
      <c r="L2382" s="7">
        <f t="shared" si="223"/>
        <v>42248.459976851846</v>
      </c>
      <c r="M2382" s="4" t="b">
        <v>0</v>
      </c>
      <c r="N2382" s="4">
        <v>182</v>
      </c>
      <c r="O2382" s="4" t="b">
        <v>1</v>
      </c>
      <c r="P2382" s="4" t="s">
        <v>8265</v>
      </c>
      <c r="Q2382" s="9">
        <f t="shared" si="224"/>
        <v>3.6666666666666666E-3</v>
      </c>
      <c r="R2382" s="10">
        <f t="shared" si="225"/>
        <v>0.30219780219780218</v>
      </c>
      <c r="S2382" s="4" t="str">
        <f t="shared" si="226"/>
        <v>film &amp; video</v>
      </c>
      <c r="T2382" s="4" t="str">
        <f t="shared" si="227"/>
        <v>television</v>
      </c>
    </row>
    <row r="2383" spans="1:20" ht="42.75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7">
        <f t="shared" si="222"/>
        <v>42104.602407407401</v>
      </c>
      <c r="L2383" s="7">
        <f t="shared" si="223"/>
        <v>42074.602407407401</v>
      </c>
      <c r="M2383" s="4" t="b">
        <v>0</v>
      </c>
      <c r="N2383" s="4">
        <v>182</v>
      </c>
      <c r="O2383" s="4" t="b">
        <v>1</v>
      </c>
      <c r="P2383" s="4" t="s">
        <v>8265</v>
      </c>
      <c r="Q2383" s="9">
        <f t="shared" si="224"/>
        <v>1.8193398957730169E-2</v>
      </c>
      <c r="R2383" s="10">
        <f t="shared" si="225"/>
        <v>8.6318681318681314</v>
      </c>
      <c r="S2383" s="4" t="str">
        <f t="shared" si="226"/>
        <v>film &amp; video</v>
      </c>
      <c r="T2383" s="4" t="str">
        <f t="shared" si="227"/>
        <v>television</v>
      </c>
    </row>
    <row r="2384" spans="1:20" ht="57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7">
        <f t="shared" si="222"/>
        <v>42219.854201388887</v>
      </c>
      <c r="L2384" s="7">
        <f t="shared" si="223"/>
        <v>42194.854201388887</v>
      </c>
      <c r="M2384" s="4" t="b">
        <v>0</v>
      </c>
      <c r="N2384" s="4">
        <v>182</v>
      </c>
      <c r="O2384" s="4" t="b">
        <v>1</v>
      </c>
      <c r="P2384" s="4" t="s">
        <v>8265</v>
      </c>
      <c r="Q2384" s="9">
        <f t="shared" si="224"/>
        <v>2.5000000000000001E-2</v>
      </c>
      <c r="R2384" s="10">
        <f t="shared" si="225"/>
        <v>0.41208791208791207</v>
      </c>
      <c r="S2384" s="4" t="str">
        <f t="shared" si="226"/>
        <v>film &amp; video</v>
      </c>
      <c r="T2384" s="4" t="str">
        <f t="shared" si="227"/>
        <v>television</v>
      </c>
    </row>
    <row r="2385" spans="1:20" ht="42.75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7">
        <f t="shared" si="222"/>
        <v>42056.723460648143</v>
      </c>
      <c r="L2385" s="7">
        <f t="shared" si="223"/>
        <v>42026.723460648143</v>
      </c>
      <c r="M2385" s="4" t="b">
        <v>0</v>
      </c>
      <c r="N2385" s="4">
        <v>182</v>
      </c>
      <c r="O2385" s="4" t="b">
        <v>1</v>
      </c>
      <c r="P2385" s="4" t="s">
        <v>8265</v>
      </c>
      <c r="Q2385" s="9">
        <f t="shared" si="224"/>
        <v>4.3499999999999997E-2</v>
      </c>
      <c r="R2385" s="10">
        <f t="shared" si="225"/>
        <v>2.3901098901098901</v>
      </c>
      <c r="S2385" s="4" t="str">
        <f t="shared" si="226"/>
        <v>film &amp; video</v>
      </c>
      <c r="T2385" s="4" t="str">
        <f t="shared" si="227"/>
        <v>television</v>
      </c>
    </row>
    <row r="2386" spans="1:20" ht="42.75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7">
        <f t="shared" si="222"/>
        <v>41956.775960648149</v>
      </c>
      <c r="L2386" s="7">
        <f t="shared" si="223"/>
        <v>41926.734293981477</v>
      </c>
      <c r="M2386" s="4" t="b">
        <v>0</v>
      </c>
      <c r="N2386" s="4">
        <v>182</v>
      </c>
      <c r="O2386" s="4" t="b">
        <v>1</v>
      </c>
      <c r="P2386" s="4" t="s">
        <v>8265</v>
      </c>
      <c r="Q2386" s="9">
        <f t="shared" si="224"/>
        <v>8.0000000000000002E-3</v>
      </c>
      <c r="R2386" s="10">
        <f t="shared" si="225"/>
        <v>4.3956043956043959E-2</v>
      </c>
      <c r="S2386" s="4" t="str">
        <f t="shared" si="226"/>
        <v>film &amp; video</v>
      </c>
      <c r="T2386" s="4" t="str">
        <f t="shared" si="227"/>
        <v>television</v>
      </c>
    </row>
    <row r="2387" spans="1:20" ht="42.75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7">
        <f t="shared" si="222"/>
        <v>42221.368425925924</v>
      </c>
      <c r="L2387" s="7">
        <f t="shared" si="223"/>
        <v>42191.368425925924</v>
      </c>
      <c r="M2387" s="4" t="b">
        <v>0</v>
      </c>
      <c r="N2387" s="4">
        <v>182</v>
      </c>
      <c r="O2387" s="4" t="b">
        <v>1</v>
      </c>
      <c r="P2387" s="4" t="s">
        <v>8265</v>
      </c>
      <c r="Q2387" s="9">
        <f t="shared" si="224"/>
        <v>1.2123076923076924E-2</v>
      </c>
      <c r="R2387" s="10">
        <f t="shared" si="225"/>
        <v>4.3296703296703294</v>
      </c>
      <c r="S2387" s="4" t="str">
        <f t="shared" si="226"/>
        <v>film &amp; video</v>
      </c>
      <c r="T2387" s="4" t="str">
        <f t="shared" si="227"/>
        <v>television</v>
      </c>
    </row>
    <row r="2388" spans="1:20" ht="42.75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7">
        <f t="shared" si="222"/>
        <v>42014.504907407405</v>
      </c>
      <c r="L2388" s="7">
        <f t="shared" si="223"/>
        <v>41954.504907407405</v>
      </c>
      <c r="M2388" s="4" t="b">
        <v>0</v>
      </c>
      <c r="N2388" s="4">
        <v>182</v>
      </c>
      <c r="O2388" s="4" t="b">
        <v>1</v>
      </c>
      <c r="P2388" s="4" t="s">
        <v>8265</v>
      </c>
      <c r="Q2388" s="9">
        <f t="shared" si="224"/>
        <v>0</v>
      </c>
      <c r="R2388" s="10">
        <f t="shared" si="225"/>
        <v>0</v>
      </c>
      <c r="S2388" s="4" t="str">
        <f t="shared" si="226"/>
        <v>film &amp; video</v>
      </c>
      <c r="T2388" s="4" t="str">
        <f t="shared" si="227"/>
        <v>television</v>
      </c>
    </row>
    <row r="2389" spans="1:20" ht="42.75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7">
        <f t="shared" si="222"/>
        <v>42573.293287037035</v>
      </c>
      <c r="L2389" s="7">
        <f t="shared" si="223"/>
        <v>42528.293287037035</v>
      </c>
      <c r="M2389" s="4" t="b">
        <v>0</v>
      </c>
      <c r="N2389" s="4">
        <v>182</v>
      </c>
      <c r="O2389" s="4" t="b">
        <v>1</v>
      </c>
      <c r="P2389" s="4" t="s">
        <v>8265</v>
      </c>
      <c r="Q2389" s="9">
        <f t="shared" si="224"/>
        <v>6.8399999999999997E-3</v>
      </c>
      <c r="R2389" s="10">
        <f t="shared" si="225"/>
        <v>5.6373626373626378</v>
      </c>
      <c r="S2389" s="4" t="str">
        <f t="shared" si="226"/>
        <v>film &amp; video</v>
      </c>
      <c r="T2389" s="4" t="str">
        <f t="shared" si="227"/>
        <v>television</v>
      </c>
    </row>
    <row r="2390" spans="1:20" ht="42.75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7">
        <f t="shared" si="222"/>
        <v>42019.478472222218</v>
      </c>
      <c r="L2390" s="7">
        <f t="shared" si="223"/>
        <v>41989.520358796297</v>
      </c>
      <c r="M2390" s="4" t="b">
        <v>0</v>
      </c>
      <c r="N2390" s="4">
        <v>182</v>
      </c>
      <c r="O2390" s="4" t="b">
        <v>1</v>
      </c>
      <c r="P2390" s="4" t="s">
        <v>8265</v>
      </c>
      <c r="Q2390" s="9">
        <f t="shared" si="224"/>
        <v>1.2513513513513513E-2</v>
      </c>
      <c r="R2390" s="10">
        <f t="shared" si="225"/>
        <v>2.5439560439560438</v>
      </c>
      <c r="S2390" s="4" t="str">
        <f t="shared" si="226"/>
        <v>film &amp; video</v>
      </c>
      <c r="T2390" s="4" t="str">
        <f t="shared" si="227"/>
        <v>television</v>
      </c>
    </row>
    <row r="2391" spans="1:20" ht="57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7">
        <f t="shared" si="222"/>
        <v>42210.582638888889</v>
      </c>
      <c r="L2391" s="7">
        <f t="shared" si="223"/>
        <v>42179.320046296292</v>
      </c>
      <c r="M2391" s="4" t="b">
        <v>0</v>
      </c>
      <c r="N2391" s="4">
        <v>182</v>
      </c>
      <c r="O2391" s="4" t="b">
        <v>1</v>
      </c>
      <c r="P2391" s="4" t="s">
        <v>8265</v>
      </c>
      <c r="Q2391" s="9">
        <f t="shared" si="224"/>
        <v>1.8749999999999999E-3</v>
      </c>
      <c r="R2391" s="10">
        <f t="shared" si="225"/>
        <v>0.16483516483516483</v>
      </c>
      <c r="S2391" s="4" t="str">
        <f t="shared" si="226"/>
        <v>film &amp; video</v>
      </c>
      <c r="T2391" s="4" t="str">
        <f t="shared" si="227"/>
        <v>television</v>
      </c>
    </row>
    <row r="2392" spans="1:20" ht="42.75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7">
        <f t="shared" si="222"/>
        <v>42007.928981481477</v>
      </c>
      <c r="L2392" s="7">
        <f t="shared" si="223"/>
        <v>41967.928981481477</v>
      </c>
      <c r="M2392" s="4" t="b">
        <v>0</v>
      </c>
      <c r="N2392" s="4">
        <v>182</v>
      </c>
      <c r="O2392" s="4" t="b">
        <v>1</v>
      </c>
      <c r="P2392" s="4" t="s">
        <v>8265</v>
      </c>
      <c r="Q2392" s="9">
        <f t="shared" si="224"/>
        <v>0</v>
      </c>
      <c r="R2392" s="10">
        <f t="shared" si="225"/>
        <v>0</v>
      </c>
      <c r="S2392" s="4" t="str">
        <f t="shared" si="226"/>
        <v>film &amp; video</v>
      </c>
      <c r="T2392" s="4" t="str">
        <f t="shared" si="227"/>
        <v>television</v>
      </c>
    </row>
    <row r="2393" spans="1:20" ht="28.5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7">
        <f t="shared" si="222"/>
        <v>42094.419490740744</v>
      </c>
      <c r="L2393" s="7">
        <f t="shared" si="223"/>
        <v>42064.461157407401</v>
      </c>
      <c r="M2393" s="4" t="b">
        <v>0</v>
      </c>
      <c r="N2393" s="4">
        <v>182</v>
      </c>
      <c r="O2393" s="4" t="b">
        <v>1</v>
      </c>
      <c r="P2393" s="4" t="s">
        <v>8265</v>
      </c>
      <c r="Q2393" s="9">
        <f t="shared" si="224"/>
        <v>1.25E-3</v>
      </c>
      <c r="R2393" s="10">
        <f t="shared" si="225"/>
        <v>0.13736263736263737</v>
      </c>
      <c r="S2393" s="4" t="str">
        <f t="shared" si="226"/>
        <v>film &amp; video</v>
      </c>
      <c r="T2393" s="4" t="str">
        <f t="shared" si="227"/>
        <v>television</v>
      </c>
    </row>
    <row r="2394" spans="1:20" ht="42.75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7">
        <f t="shared" si="222"/>
        <v>42305.787303240737</v>
      </c>
      <c r="L2394" s="7">
        <f t="shared" si="223"/>
        <v>42275.787303240737</v>
      </c>
      <c r="M2394" s="4" t="b">
        <v>0</v>
      </c>
      <c r="N2394" s="4">
        <v>182</v>
      </c>
      <c r="O2394" s="4" t="b">
        <v>1</v>
      </c>
      <c r="P2394" s="4" t="s">
        <v>8265</v>
      </c>
      <c r="Q2394" s="9">
        <f t="shared" si="224"/>
        <v>0</v>
      </c>
      <c r="R2394" s="10">
        <f t="shared" si="225"/>
        <v>0</v>
      </c>
      <c r="S2394" s="4" t="str">
        <f t="shared" si="226"/>
        <v>film &amp; video</v>
      </c>
      <c r="T2394" s="4" t="str">
        <f t="shared" si="227"/>
        <v>television</v>
      </c>
    </row>
    <row r="2395" spans="1:20" ht="42.75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7">
        <f t="shared" si="222"/>
        <v>42224.315011574072</v>
      </c>
      <c r="L2395" s="7">
        <f t="shared" si="223"/>
        <v>42194.315011574072</v>
      </c>
      <c r="M2395" s="4" t="b">
        <v>0</v>
      </c>
      <c r="N2395" s="4">
        <v>182</v>
      </c>
      <c r="O2395" s="4" t="b">
        <v>1</v>
      </c>
      <c r="P2395" s="4" t="s">
        <v>8265</v>
      </c>
      <c r="Q2395" s="9">
        <f t="shared" si="224"/>
        <v>5.0000000000000001E-4</v>
      </c>
      <c r="R2395" s="10">
        <f t="shared" si="225"/>
        <v>0.27472527472527475</v>
      </c>
      <c r="S2395" s="4" t="str">
        <f t="shared" si="226"/>
        <v>film &amp; video</v>
      </c>
      <c r="T2395" s="4" t="str">
        <f t="shared" si="227"/>
        <v>television</v>
      </c>
    </row>
    <row r="2396" spans="1:20" ht="42.75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7">
        <f t="shared" si="222"/>
        <v>42061.02885416666</v>
      </c>
      <c r="L2396" s="7">
        <f t="shared" si="223"/>
        <v>42031.02885416666</v>
      </c>
      <c r="M2396" s="4" t="b">
        <v>0</v>
      </c>
      <c r="N2396" s="4">
        <v>182</v>
      </c>
      <c r="O2396" s="4" t="b">
        <v>1</v>
      </c>
      <c r="P2396" s="4" t="s">
        <v>8265</v>
      </c>
      <c r="Q2396" s="9">
        <f t="shared" si="224"/>
        <v>5.9999999999999995E-4</v>
      </c>
      <c r="R2396" s="10">
        <f t="shared" si="225"/>
        <v>1.6483516483516484E-2</v>
      </c>
      <c r="S2396" s="4" t="str">
        <f t="shared" si="226"/>
        <v>film &amp; video</v>
      </c>
      <c r="T2396" s="4" t="str">
        <f t="shared" si="227"/>
        <v>television</v>
      </c>
    </row>
    <row r="2397" spans="1:20" ht="42.75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7">
        <f t="shared" si="222"/>
        <v>42745.039583333331</v>
      </c>
      <c r="L2397" s="7">
        <f t="shared" si="223"/>
        <v>42716.788043981483</v>
      </c>
      <c r="M2397" s="4" t="b">
        <v>0</v>
      </c>
      <c r="N2397" s="4">
        <v>182</v>
      </c>
      <c r="O2397" s="4" t="b">
        <v>1</v>
      </c>
      <c r="P2397" s="4" t="s">
        <v>8265</v>
      </c>
      <c r="Q2397" s="9">
        <f t="shared" si="224"/>
        <v>0</v>
      </c>
      <c r="R2397" s="10">
        <f t="shared" si="225"/>
        <v>0</v>
      </c>
      <c r="S2397" s="4" t="str">
        <f t="shared" si="226"/>
        <v>film &amp; video</v>
      </c>
      <c r="T2397" s="4" t="str">
        <f t="shared" si="227"/>
        <v>television</v>
      </c>
    </row>
    <row r="2398" spans="1:20" ht="42.75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7">
        <f t="shared" si="222"/>
        <v>42292.515717592592</v>
      </c>
      <c r="L2398" s="7">
        <f t="shared" si="223"/>
        <v>42262.515717592592</v>
      </c>
      <c r="M2398" s="4" t="b">
        <v>0</v>
      </c>
      <c r="N2398" s="4">
        <v>182</v>
      </c>
      <c r="O2398" s="4" t="b">
        <v>1</v>
      </c>
      <c r="P2398" s="4" t="s">
        <v>8265</v>
      </c>
      <c r="Q2398" s="9">
        <f t="shared" si="224"/>
        <v>2E-3</v>
      </c>
      <c r="R2398" s="10">
        <f t="shared" si="225"/>
        <v>5.4945054945054944E-2</v>
      </c>
      <c r="S2398" s="4" t="str">
        <f t="shared" si="226"/>
        <v>film &amp; video</v>
      </c>
      <c r="T2398" s="4" t="str">
        <f t="shared" si="227"/>
        <v>television</v>
      </c>
    </row>
    <row r="2399" spans="1:20" ht="42.75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7">
        <f t="shared" si="222"/>
        <v>42006.551574074074</v>
      </c>
      <c r="L2399" s="7">
        <f t="shared" si="223"/>
        <v>41976.551574074074</v>
      </c>
      <c r="M2399" s="4" t="b">
        <v>0</v>
      </c>
      <c r="N2399" s="4">
        <v>182</v>
      </c>
      <c r="O2399" s="4" t="b">
        <v>1</v>
      </c>
      <c r="P2399" s="4" t="s">
        <v>8265</v>
      </c>
      <c r="Q2399" s="9">
        <f t="shared" si="224"/>
        <v>0</v>
      </c>
      <c r="R2399" s="10">
        <f t="shared" si="225"/>
        <v>0</v>
      </c>
      <c r="S2399" s="4" t="str">
        <f t="shared" si="226"/>
        <v>film &amp; video</v>
      </c>
      <c r="T2399" s="4" t="str">
        <f t="shared" si="227"/>
        <v>television</v>
      </c>
    </row>
    <row r="2400" spans="1:20" ht="42.75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7">
        <f t="shared" si="222"/>
        <v>42187.583148148151</v>
      </c>
      <c r="L2400" s="7">
        <f t="shared" si="223"/>
        <v>42157.583148148151</v>
      </c>
      <c r="M2400" s="4" t="b">
        <v>0</v>
      </c>
      <c r="N2400" s="4">
        <v>182</v>
      </c>
      <c r="O2400" s="4" t="b">
        <v>1</v>
      </c>
      <c r="P2400" s="4" t="s">
        <v>8265</v>
      </c>
      <c r="Q2400" s="9">
        <f t="shared" si="224"/>
        <v>0</v>
      </c>
      <c r="R2400" s="10">
        <f t="shared" si="225"/>
        <v>0</v>
      </c>
      <c r="S2400" s="4" t="str">
        <f t="shared" si="226"/>
        <v>film &amp; video</v>
      </c>
      <c r="T2400" s="4" t="str">
        <f t="shared" si="227"/>
        <v>television</v>
      </c>
    </row>
    <row r="2401" spans="1:20" ht="42.75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7">
        <f t="shared" si="222"/>
        <v>41991.519745370366</v>
      </c>
      <c r="L2401" s="7">
        <f t="shared" si="223"/>
        <v>41956.519745370366</v>
      </c>
      <c r="M2401" s="4" t="b">
        <v>0</v>
      </c>
      <c r="N2401" s="4">
        <v>182</v>
      </c>
      <c r="O2401" s="4" t="b">
        <v>1</v>
      </c>
      <c r="P2401" s="4" t="s">
        <v>8265</v>
      </c>
      <c r="Q2401" s="9">
        <f t="shared" si="224"/>
        <v>0</v>
      </c>
      <c r="R2401" s="10">
        <f t="shared" si="225"/>
        <v>0</v>
      </c>
      <c r="S2401" s="4" t="str">
        <f t="shared" si="226"/>
        <v>film &amp; video</v>
      </c>
      <c r="T2401" s="4" t="str">
        <f t="shared" si="227"/>
        <v>television</v>
      </c>
    </row>
    <row r="2402" spans="1:20" ht="42.75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7">
        <f t="shared" si="222"/>
        <v>42473.934768518513</v>
      </c>
      <c r="L2402" s="7">
        <f t="shared" si="223"/>
        <v>42443.934768518513</v>
      </c>
      <c r="M2402" s="4" t="b">
        <v>0</v>
      </c>
      <c r="N2402" s="4">
        <v>182</v>
      </c>
      <c r="O2402" s="4" t="b">
        <v>1</v>
      </c>
      <c r="P2402" s="4" t="s">
        <v>8265</v>
      </c>
      <c r="Q2402" s="9">
        <f t="shared" si="224"/>
        <v>0</v>
      </c>
      <c r="R2402" s="10">
        <f t="shared" si="225"/>
        <v>0</v>
      </c>
      <c r="S2402" s="4" t="str">
        <f t="shared" si="226"/>
        <v>film &amp; video</v>
      </c>
      <c r="T2402" s="4" t="str">
        <f t="shared" si="227"/>
        <v>television</v>
      </c>
    </row>
    <row r="2403" spans="1:20" ht="42.75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7">
        <f t="shared" si="222"/>
        <v>42434.489537037036</v>
      </c>
      <c r="L2403" s="7">
        <f t="shared" si="223"/>
        <v>42374.489537037036</v>
      </c>
      <c r="M2403" s="4" t="b">
        <v>0</v>
      </c>
      <c r="N2403" s="4">
        <v>182</v>
      </c>
      <c r="O2403" s="4" t="b">
        <v>1</v>
      </c>
      <c r="P2403" s="4" t="s">
        <v>8265</v>
      </c>
      <c r="Q2403" s="9">
        <f t="shared" si="224"/>
        <v>7.1785714285714283E-3</v>
      </c>
      <c r="R2403" s="10">
        <f t="shared" si="225"/>
        <v>1.1043956043956045</v>
      </c>
      <c r="S2403" s="4" t="str">
        <f t="shared" si="226"/>
        <v>film &amp; video</v>
      </c>
      <c r="T2403" s="4" t="str">
        <f t="shared" si="227"/>
        <v>television</v>
      </c>
    </row>
    <row r="2404" spans="1:20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7">
        <f t="shared" si="222"/>
        <v>42137.34642361111</v>
      </c>
      <c r="L2404" s="7">
        <f t="shared" si="223"/>
        <v>42107.34642361111</v>
      </c>
      <c r="M2404" s="4" t="b">
        <v>0</v>
      </c>
      <c r="N2404" s="4">
        <v>182</v>
      </c>
      <c r="O2404" s="4" t="b">
        <v>1</v>
      </c>
      <c r="P2404" s="4" t="s">
        <v>8265</v>
      </c>
      <c r="Q2404" s="9">
        <f t="shared" si="224"/>
        <v>4.3333333333333331E-3</v>
      </c>
      <c r="R2404" s="10">
        <f t="shared" si="225"/>
        <v>0.2857142857142857</v>
      </c>
      <c r="S2404" s="4" t="str">
        <f t="shared" si="226"/>
        <v>film &amp; video</v>
      </c>
      <c r="T2404" s="4" t="str">
        <f t="shared" si="227"/>
        <v>television</v>
      </c>
    </row>
    <row r="2405" spans="1:20" ht="42.75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7">
        <f t="shared" si="222"/>
        <v>42459.507615740738</v>
      </c>
      <c r="L2405" s="7">
        <f t="shared" si="223"/>
        <v>42399.54928240741</v>
      </c>
      <c r="M2405" s="4" t="b">
        <v>0</v>
      </c>
      <c r="N2405" s="4">
        <v>182</v>
      </c>
      <c r="O2405" s="4" t="b">
        <v>1</v>
      </c>
      <c r="P2405" s="4" t="s">
        <v>8265</v>
      </c>
      <c r="Q2405" s="9">
        <f t="shared" si="224"/>
        <v>0.16833333333333333</v>
      </c>
      <c r="R2405" s="10">
        <f t="shared" si="225"/>
        <v>1.1098901098901099</v>
      </c>
      <c r="S2405" s="4" t="str">
        <f t="shared" si="226"/>
        <v>film &amp; video</v>
      </c>
      <c r="T2405" s="4" t="str">
        <f t="shared" si="227"/>
        <v>television</v>
      </c>
    </row>
    <row r="2406" spans="1:20" ht="42.75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7">
        <f t="shared" si="222"/>
        <v>42371.706099537034</v>
      </c>
      <c r="L2406" s="7">
        <f t="shared" si="223"/>
        <v>42341.706099537034</v>
      </c>
      <c r="M2406" s="4" t="b">
        <v>0</v>
      </c>
      <c r="N2406" s="4">
        <v>182</v>
      </c>
      <c r="O2406" s="4" t="b">
        <v>1</v>
      </c>
      <c r="P2406" s="4" t="s">
        <v>8265</v>
      </c>
      <c r="Q2406" s="9">
        <f t="shared" si="224"/>
        <v>0</v>
      </c>
      <c r="R2406" s="10">
        <f t="shared" si="225"/>
        <v>0</v>
      </c>
      <c r="S2406" s="4" t="str">
        <f t="shared" si="226"/>
        <v>film &amp; video</v>
      </c>
      <c r="T2406" s="4" t="str">
        <f t="shared" si="227"/>
        <v>television</v>
      </c>
    </row>
    <row r="2407" spans="1:20" ht="42.7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7">
        <f t="shared" si="222"/>
        <v>42616.252025462956</v>
      </c>
      <c r="L2407" s="7">
        <f t="shared" si="223"/>
        <v>42595.252025462956</v>
      </c>
      <c r="M2407" s="4" t="b">
        <v>0</v>
      </c>
      <c r="N2407" s="4">
        <v>182</v>
      </c>
      <c r="O2407" s="4" t="b">
        <v>1</v>
      </c>
      <c r="P2407" s="4" t="s">
        <v>8265</v>
      </c>
      <c r="Q2407" s="9">
        <f t="shared" si="224"/>
        <v>0.22520000000000001</v>
      </c>
      <c r="R2407" s="10">
        <f t="shared" si="225"/>
        <v>6.186813186813187</v>
      </c>
      <c r="S2407" s="4" t="str">
        <f t="shared" si="226"/>
        <v>film &amp; video</v>
      </c>
      <c r="T2407" s="4" t="str">
        <f t="shared" si="227"/>
        <v>television</v>
      </c>
    </row>
    <row r="2408" spans="1:20" ht="42.75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7">
        <f t="shared" si="222"/>
        <v>42022.777662037035</v>
      </c>
      <c r="L2408" s="7">
        <f t="shared" si="223"/>
        <v>41982.777662037035</v>
      </c>
      <c r="M2408" s="4" t="b">
        <v>0</v>
      </c>
      <c r="N2408" s="4">
        <v>182</v>
      </c>
      <c r="O2408" s="4" t="b">
        <v>1</v>
      </c>
      <c r="P2408" s="4" t="s">
        <v>8265</v>
      </c>
      <c r="Q2408" s="9">
        <f t="shared" si="224"/>
        <v>0.41384615384615386</v>
      </c>
      <c r="R2408" s="10">
        <f t="shared" si="225"/>
        <v>7.3901098901098905</v>
      </c>
      <c r="S2408" s="4" t="str">
        <f t="shared" si="226"/>
        <v>film &amp; video</v>
      </c>
      <c r="T2408" s="4" t="str">
        <f t="shared" si="227"/>
        <v>television</v>
      </c>
    </row>
    <row r="2409" spans="1:20" ht="57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7">
        <f t="shared" si="222"/>
        <v>42104.916666666664</v>
      </c>
      <c r="L2409" s="7">
        <f t="shared" si="223"/>
        <v>42082.242222222216</v>
      </c>
      <c r="M2409" s="4" t="b">
        <v>0</v>
      </c>
      <c r="N2409" s="4">
        <v>182</v>
      </c>
      <c r="O2409" s="4" t="b">
        <v>1</v>
      </c>
      <c r="P2409" s="4" t="s">
        <v>8265</v>
      </c>
      <c r="Q2409" s="9">
        <f t="shared" si="224"/>
        <v>0.25259090909090909</v>
      </c>
      <c r="R2409" s="10">
        <f t="shared" si="225"/>
        <v>30.532967032967033</v>
      </c>
      <c r="S2409" s="4" t="str">
        <f t="shared" si="226"/>
        <v>film &amp; video</v>
      </c>
      <c r="T2409" s="4" t="str">
        <f t="shared" si="227"/>
        <v>television</v>
      </c>
    </row>
    <row r="2410" spans="1:20" ht="28.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7">
        <f t="shared" si="222"/>
        <v>41948.849039351851</v>
      </c>
      <c r="L2410" s="7">
        <f t="shared" si="223"/>
        <v>41918.80737268518</v>
      </c>
      <c r="M2410" s="4" t="b">
        <v>0</v>
      </c>
      <c r="N2410" s="4">
        <v>182</v>
      </c>
      <c r="O2410" s="4" t="b">
        <v>1</v>
      </c>
      <c r="P2410" s="4" t="s">
        <v>8265</v>
      </c>
      <c r="Q2410" s="9">
        <f t="shared" si="224"/>
        <v>2E-3</v>
      </c>
      <c r="R2410" s="10">
        <f t="shared" si="225"/>
        <v>0.16483516483516483</v>
      </c>
      <c r="S2410" s="4" t="str">
        <f t="shared" si="226"/>
        <v>film &amp; video</v>
      </c>
      <c r="T2410" s="4" t="str">
        <f t="shared" si="227"/>
        <v>television</v>
      </c>
    </row>
    <row r="2411" spans="1:20" ht="28.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7">
        <f t="shared" si="222"/>
        <v>42234.542534722219</v>
      </c>
      <c r="L2411" s="7">
        <f t="shared" si="223"/>
        <v>42204.542534722219</v>
      </c>
      <c r="M2411" s="4" t="b">
        <v>0</v>
      </c>
      <c r="N2411" s="4">
        <v>182</v>
      </c>
      <c r="O2411" s="4" t="b">
        <v>1</v>
      </c>
      <c r="P2411" s="4" t="s">
        <v>8265</v>
      </c>
      <c r="Q2411" s="9">
        <f t="shared" si="224"/>
        <v>1.84E-2</v>
      </c>
      <c r="R2411" s="10">
        <f t="shared" si="225"/>
        <v>2.5274725274725274</v>
      </c>
      <c r="S2411" s="4" t="str">
        <f t="shared" si="226"/>
        <v>film &amp; video</v>
      </c>
      <c r="T2411" s="4" t="str">
        <f t="shared" si="227"/>
        <v>television</v>
      </c>
    </row>
    <row r="2412" spans="1:20" ht="57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7">
        <f t="shared" si="222"/>
        <v>42254.074942129628</v>
      </c>
      <c r="L2412" s="7">
        <f t="shared" si="223"/>
        <v>42224.074942129628</v>
      </c>
      <c r="M2412" s="4" t="b">
        <v>0</v>
      </c>
      <c r="N2412" s="4">
        <v>182</v>
      </c>
      <c r="O2412" s="4" t="b">
        <v>1</v>
      </c>
      <c r="P2412" s="4" t="s">
        <v>8265</v>
      </c>
      <c r="Q2412" s="9">
        <f t="shared" si="224"/>
        <v>0</v>
      </c>
      <c r="R2412" s="10">
        <f t="shared" si="225"/>
        <v>0</v>
      </c>
      <c r="S2412" s="4" t="str">
        <f t="shared" si="226"/>
        <v>film &amp; video</v>
      </c>
      <c r="T2412" s="4" t="str">
        <f t="shared" si="227"/>
        <v>television</v>
      </c>
    </row>
    <row r="2413" spans="1:20" ht="42.75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7">
        <f t="shared" si="222"/>
        <v>42241.399097222216</v>
      </c>
      <c r="L2413" s="7">
        <f t="shared" si="223"/>
        <v>42211.399097222216</v>
      </c>
      <c r="M2413" s="4" t="b">
        <v>0</v>
      </c>
      <c r="N2413" s="4">
        <v>182</v>
      </c>
      <c r="O2413" s="4" t="b">
        <v>1</v>
      </c>
      <c r="P2413" s="4" t="s">
        <v>8265</v>
      </c>
      <c r="Q2413" s="9">
        <f t="shared" si="224"/>
        <v>6.0400000000000002E-3</v>
      </c>
      <c r="R2413" s="10">
        <f t="shared" si="225"/>
        <v>0.82967032967032972</v>
      </c>
      <c r="S2413" s="4" t="str">
        <f t="shared" si="226"/>
        <v>film &amp; video</v>
      </c>
      <c r="T2413" s="4" t="str">
        <f t="shared" si="227"/>
        <v>television</v>
      </c>
    </row>
    <row r="2414" spans="1:20" ht="42.75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7">
        <f t="shared" si="222"/>
        <v>42700.445289351854</v>
      </c>
      <c r="L2414" s="7">
        <f t="shared" si="223"/>
        <v>42655.403622685182</v>
      </c>
      <c r="M2414" s="4" t="b">
        <v>0</v>
      </c>
      <c r="N2414" s="4">
        <v>182</v>
      </c>
      <c r="O2414" s="4" t="b">
        <v>1</v>
      </c>
      <c r="P2414" s="4" t="s">
        <v>8265</v>
      </c>
      <c r="Q2414" s="9">
        <f t="shared" si="224"/>
        <v>0</v>
      </c>
      <c r="R2414" s="10">
        <f t="shared" si="225"/>
        <v>0</v>
      </c>
      <c r="S2414" s="4" t="str">
        <f t="shared" si="226"/>
        <v>film &amp; video</v>
      </c>
      <c r="T2414" s="4" t="str">
        <f t="shared" si="227"/>
        <v>television</v>
      </c>
    </row>
    <row r="2415" spans="1:20" ht="42.75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7">
        <f t="shared" si="222"/>
        <v>41790.645833333328</v>
      </c>
      <c r="L2415" s="7">
        <f t="shared" si="223"/>
        <v>41759.776412037034</v>
      </c>
      <c r="M2415" s="4" t="b">
        <v>0</v>
      </c>
      <c r="N2415" s="4">
        <v>182</v>
      </c>
      <c r="O2415" s="4" t="b">
        <v>1</v>
      </c>
      <c r="P2415" s="4" t="s">
        <v>8265</v>
      </c>
      <c r="Q2415" s="9">
        <f t="shared" si="224"/>
        <v>8.3333333333333332E-3</v>
      </c>
      <c r="R2415" s="10">
        <f t="shared" si="225"/>
        <v>0.13736263736263737</v>
      </c>
      <c r="S2415" s="4" t="str">
        <f t="shared" si="226"/>
        <v>film &amp; video</v>
      </c>
      <c r="T2415" s="4" t="str">
        <f t="shared" si="227"/>
        <v>television</v>
      </c>
    </row>
    <row r="2416" spans="1:20" ht="42.75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7">
        <f t="shared" si="222"/>
        <v>42237.832638888889</v>
      </c>
      <c r="L2416" s="7">
        <f t="shared" si="223"/>
        <v>42198.361805555549</v>
      </c>
      <c r="M2416" s="4" t="b">
        <v>0</v>
      </c>
      <c r="N2416" s="4">
        <v>182</v>
      </c>
      <c r="O2416" s="4" t="b">
        <v>1</v>
      </c>
      <c r="P2416" s="4" t="s">
        <v>8265</v>
      </c>
      <c r="Q2416" s="9">
        <f t="shared" si="224"/>
        <v>3.0666666666666665E-2</v>
      </c>
      <c r="R2416" s="10">
        <f t="shared" si="225"/>
        <v>2.5274725274725274</v>
      </c>
      <c r="S2416" s="4" t="str">
        <f t="shared" si="226"/>
        <v>film &amp; video</v>
      </c>
      <c r="T2416" s="4" t="str">
        <f t="shared" si="227"/>
        <v>television</v>
      </c>
    </row>
    <row r="2417" spans="1:20" ht="42.75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7">
        <f t="shared" si="222"/>
        <v>42566.529467592591</v>
      </c>
      <c r="L2417" s="7">
        <f t="shared" si="223"/>
        <v>42536.529467592591</v>
      </c>
      <c r="M2417" s="4" t="b">
        <v>0</v>
      </c>
      <c r="N2417" s="4">
        <v>182</v>
      </c>
      <c r="O2417" s="4" t="b">
        <v>1</v>
      </c>
      <c r="P2417" s="4" t="s">
        <v>8265</v>
      </c>
      <c r="Q2417" s="9">
        <f t="shared" si="224"/>
        <v>5.5833333333333334E-3</v>
      </c>
      <c r="R2417" s="10">
        <f t="shared" si="225"/>
        <v>1.8406593406593406</v>
      </c>
      <c r="S2417" s="4" t="str">
        <f t="shared" si="226"/>
        <v>film &amp; video</v>
      </c>
      <c r="T2417" s="4" t="str">
        <f t="shared" si="227"/>
        <v>television</v>
      </c>
    </row>
    <row r="2418" spans="1:20" ht="42.75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7">
        <f t="shared" si="222"/>
        <v>42077.291666666664</v>
      </c>
      <c r="L2418" s="7">
        <f t="shared" si="223"/>
        <v>42019.404432870368</v>
      </c>
      <c r="M2418" s="4" t="b">
        <v>0</v>
      </c>
      <c r="N2418" s="4">
        <v>182</v>
      </c>
      <c r="O2418" s="4" t="b">
        <v>1</v>
      </c>
      <c r="P2418" s="4" t="s">
        <v>8265</v>
      </c>
      <c r="Q2418" s="9">
        <f t="shared" si="224"/>
        <v>2.5000000000000001E-4</v>
      </c>
      <c r="R2418" s="10">
        <f t="shared" si="225"/>
        <v>2.7472527472527472E-2</v>
      </c>
      <c r="S2418" s="4" t="str">
        <f t="shared" si="226"/>
        <v>film &amp; video</v>
      </c>
      <c r="T2418" s="4" t="str">
        <f t="shared" si="227"/>
        <v>television</v>
      </c>
    </row>
    <row r="2419" spans="1:20" ht="42.75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7">
        <f t="shared" si="222"/>
        <v>41861.550775462958</v>
      </c>
      <c r="L2419" s="7">
        <f t="shared" si="223"/>
        <v>41831.550775462958</v>
      </c>
      <c r="M2419" s="4" t="b">
        <v>0</v>
      </c>
      <c r="N2419" s="4">
        <v>182</v>
      </c>
      <c r="O2419" s="4" t="b">
        <v>1</v>
      </c>
      <c r="P2419" s="4" t="s">
        <v>8265</v>
      </c>
      <c r="Q2419" s="9">
        <f t="shared" si="224"/>
        <v>0</v>
      </c>
      <c r="R2419" s="10">
        <f t="shared" si="225"/>
        <v>0</v>
      </c>
      <c r="S2419" s="4" t="str">
        <f t="shared" si="226"/>
        <v>film &amp; video</v>
      </c>
      <c r="T2419" s="4" t="str">
        <f t="shared" si="227"/>
        <v>television</v>
      </c>
    </row>
    <row r="2420" spans="1:20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7">
        <f t="shared" si="222"/>
        <v>42087.481990740744</v>
      </c>
      <c r="L2420" s="7">
        <f t="shared" si="223"/>
        <v>42027.523657407401</v>
      </c>
      <c r="M2420" s="4" t="b">
        <v>0</v>
      </c>
      <c r="N2420" s="4">
        <v>182</v>
      </c>
      <c r="O2420" s="4" t="b">
        <v>1</v>
      </c>
      <c r="P2420" s="4" t="s">
        <v>8265</v>
      </c>
      <c r="Q2420" s="9">
        <f t="shared" si="224"/>
        <v>2.0000000000000001E-4</v>
      </c>
      <c r="R2420" s="10">
        <f t="shared" si="225"/>
        <v>2.7472527472527472E-2</v>
      </c>
      <c r="S2420" s="4" t="str">
        <f t="shared" si="226"/>
        <v>film &amp; video</v>
      </c>
      <c r="T2420" s="4" t="str">
        <f t="shared" si="227"/>
        <v>television</v>
      </c>
    </row>
    <row r="2421" spans="1:20" ht="42.75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7">
        <f t="shared" si="222"/>
        <v>42053.404965277776</v>
      </c>
      <c r="L2421" s="7">
        <f t="shared" si="223"/>
        <v>41993.404965277776</v>
      </c>
      <c r="M2421" s="4" t="b">
        <v>0</v>
      </c>
      <c r="N2421" s="4">
        <v>182</v>
      </c>
      <c r="O2421" s="4" t="b">
        <v>1</v>
      </c>
      <c r="P2421" s="4" t="s">
        <v>8265</v>
      </c>
      <c r="Q2421" s="9">
        <f t="shared" si="224"/>
        <v>0</v>
      </c>
      <c r="R2421" s="10">
        <f t="shared" si="225"/>
        <v>0</v>
      </c>
      <c r="S2421" s="4" t="str">
        <f t="shared" si="226"/>
        <v>film &amp; video</v>
      </c>
      <c r="T2421" s="4" t="str">
        <f t="shared" si="227"/>
        <v>television</v>
      </c>
    </row>
    <row r="2422" spans="1:20" ht="42.75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7">
        <f t="shared" si="222"/>
        <v>41952.737210648142</v>
      </c>
      <c r="L2422" s="7">
        <f t="shared" si="223"/>
        <v>41892.695543981477</v>
      </c>
      <c r="M2422" s="4" t="b">
        <v>0</v>
      </c>
      <c r="N2422" s="4">
        <v>182</v>
      </c>
      <c r="O2422" s="4" t="b">
        <v>1</v>
      </c>
      <c r="P2422" s="4" t="s">
        <v>8265</v>
      </c>
      <c r="Q2422" s="9">
        <f t="shared" si="224"/>
        <v>0.14825133372851215</v>
      </c>
      <c r="R2422" s="10">
        <f t="shared" si="225"/>
        <v>13.741758241758241</v>
      </c>
      <c r="S2422" s="4" t="str">
        <f t="shared" si="226"/>
        <v>film &amp; video</v>
      </c>
      <c r="T2422" s="4" t="str">
        <f t="shared" si="227"/>
        <v>television</v>
      </c>
    </row>
    <row r="2423" spans="1:20" ht="28.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7">
        <f t="shared" si="222"/>
        <v>42056.354120370372</v>
      </c>
      <c r="L2423" s="7">
        <f t="shared" si="223"/>
        <v>42026.354120370372</v>
      </c>
      <c r="M2423" s="4" t="b">
        <v>0</v>
      </c>
      <c r="N2423" s="4">
        <v>182</v>
      </c>
      <c r="O2423" s="4" t="b">
        <v>1</v>
      </c>
      <c r="P2423" s="4" t="s">
        <v>8265</v>
      </c>
      <c r="Q2423" s="9">
        <f t="shared" si="224"/>
        <v>1.6666666666666666E-4</v>
      </c>
      <c r="R2423" s="10">
        <f t="shared" si="225"/>
        <v>5.4945054945054949E-3</v>
      </c>
      <c r="S2423" s="4" t="str">
        <f t="shared" si="226"/>
        <v>film &amp; video</v>
      </c>
      <c r="T2423" s="4" t="str">
        <f t="shared" si="227"/>
        <v>television</v>
      </c>
    </row>
    <row r="2424" spans="1:20" ht="28.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7">
        <f t="shared" si="222"/>
        <v>42074.349953703706</v>
      </c>
      <c r="L2424" s="7">
        <f t="shared" si="223"/>
        <v>42044.391620370363</v>
      </c>
      <c r="M2424" s="4" t="b">
        <v>0</v>
      </c>
      <c r="N2424" s="4">
        <v>182</v>
      </c>
      <c r="O2424" s="4" t="b">
        <v>1</v>
      </c>
      <c r="P2424" s="4" t="s">
        <v>8265</v>
      </c>
      <c r="Q2424" s="9">
        <f t="shared" si="224"/>
        <v>2E-3</v>
      </c>
      <c r="R2424" s="10">
        <f t="shared" si="225"/>
        <v>5.4945054945054949E-3</v>
      </c>
      <c r="S2424" s="4" t="str">
        <f t="shared" si="226"/>
        <v>film &amp; video</v>
      </c>
      <c r="T2424" s="4" t="str">
        <f t="shared" si="227"/>
        <v>television</v>
      </c>
    </row>
    <row r="2425" spans="1:20" ht="42.75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7">
        <f t="shared" si="222"/>
        <v>42004.371412037035</v>
      </c>
      <c r="L2425" s="7">
        <f t="shared" si="223"/>
        <v>41974.371412037035</v>
      </c>
      <c r="M2425" s="4" t="b">
        <v>0</v>
      </c>
      <c r="N2425" s="4">
        <v>182</v>
      </c>
      <c r="O2425" s="4" t="b">
        <v>1</v>
      </c>
      <c r="P2425" s="4" t="s">
        <v>8265</v>
      </c>
      <c r="Q2425" s="9">
        <f t="shared" si="224"/>
        <v>1.3333333333333334E-4</v>
      </c>
      <c r="R2425" s="10">
        <f t="shared" si="225"/>
        <v>4.3956043956043959E-2</v>
      </c>
      <c r="S2425" s="4" t="str">
        <f t="shared" si="226"/>
        <v>film &amp; video</v>
      </c>
      <c r="T2425" s="4" t="str">
        <f t="shared" si="227"/>
        <v>television</v>
      </c>
    </row>
    <row r="2426" spans="1:20" ht="28.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7">
        <f t="shared" si="222"/>
        <v>41939.559120370366</v>
      </c>
      <c r="L2426" s="7">
        <f t="shared" si="223"/>
        <v>41909.559120370366</v>
      </c>
      <c r="M2426" s="4" t="b">
        <v>0</v>
      </c>
      <c r="N2426" s="4">
        <v>182</v>
      </c>
      <c r="O2426" s="4" t="b">
        <v>1</v>
      </c>
      <c r="P2426" s="4" t="s">
        <v>8265</v>
      </c>
      <c r="Q2426" s="9">
        <f t="shared" si="224"/>
        <v>1.24E-2</v>
      </c>
      <c r="R2426" s="10">
        <f t="shared" si="225"/>
        <v>1.7032967032967032</v>
      </c>
      <c r="S2426" s="4" t="str">
        <f t="shared" si="226"/>
        <v>film &amp; video</v>
      </c>
      <c r="T2426" s="4" t="str">
        <f t="shared" si="227"/>
        <v>television</v>
      </c>
    </row>
    <row r="2427" spans="1:20" ht="42.75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7">
        <f t="shared" si="222"/>
        <v>42517.586111111108</v>
      </c>
      <c r="L2427" s="7">
        <f t="shared" si="223"/>
        <v>42502.580428240741</v>
      </c>
      <c r="M2427" s="4" t="b">
        <v>0</v>
      </c>
      <c r="N2427" s="4">
        <v>182</v>
      </c>
      <c r="O2427" s="4" t="b">
        <v>1</v>
      </c>
      <c r="P2427" s="4" t="s">
        <v>8265</v>
      </c>
      <c r="Q2427" s="9">
        <f t="shared" si="224"/>
        <v>2.8571428571428574E-4</v>
      </c>
      <c r="R2427" s="10">
        <f t="shared" si="225"/>
        <v>5.4945054945054949E-3</v>
      </c>
      <c r="S2427" s="4" t="str">
        <f t="shared" si="226"/>
        <v>film &amp; video</v>
      </c>
      <c r="T2427" s="4" t="str">
        <f t="shared" si="227"/>
        <v>television</v>
      </c>
    </row>
    <row r="2428" spans="1:20" ht="42.75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7">
        <f t="shared" si="222"/>
        <v>42223.836712962962</v>
      </c>
      <c r="L2428" s="7">
        <f t="shared" si="223"/>
        <v>42163.836712962962</v>
      </c>
      <c r="M2428" s="4" t="b">
        <v>0</v>
      </c>
      <c r="N2428" s="4">
        <v>182</v>
      </c>
      <c r="O2428" s="4" t="b">
        <v>1</v>
      </c>
      <c r="P2428" s="4" t="s">
        <v>8265</v>
      </c>
      <c r="Q2428" s="9">
        <f t="shared" si="224"/>
        <v>0</v>
      </c>
      <c r="R2428" s="10">
        <f t="shared" si="225"/>
        <v>0</v>
      </c>
      <c r="S2428" s="4" t="str">
        <f t="shared" si="226"/>
        <v>film &amp; video</v>
      </c>
      <c r="T2428" s="4" t="str">
        <f t="shared" si="227"/>
        <v>television</v>
      </c>
    </row>
    <row r="2429" spans="1:20" ht="28.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7">
        <f t="shared" si="222"/>
        <v>42451.943668981483</v>
      </c>
      <c r="L2429" s="7">
        <f t="shared" si="223"/>
        <v>42411.985335648147</v>
      </c>
      <c r="M2429" s="4" t="b">
        <v>0</v>
      </c>
      <c r="N2429" s="4">
        <v>182</v>
      </c>
      <c r="O2429" s="4" t="b">
        <v>1</v>
      </c>
      <c r="P2429" s="4" t="s">
        <v>8265</v>
      </c>
      <c r="Q2429" s="9">
        <f t="shared" si="224"/>
        <v>2.0000000000000002E-5</v>
      </c>
      <c r="R2429" s="10">
        <f t="shared" si="225"/>
        <v>5.4945054945054949E-3</v>
      </c>
      <c r="S2429" s="4" t="str">
        <f t="shared" si="226"/>
        <v>film &amp; video</v>
      </c>
      <c r="T2429" s="4" t="str">
        <f t="shared" si="227"/>
        <v>television</v>
      </c>
    </row>
    <row r="2430" spans="1:20" ht="28.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7">
        <f t="shared" si="222"/>
        <v>42075.409155092588</v>
      </c>
      <c r="L2430" s="7">
        <f t="shared" si="223"/>
        <v>42045.450821759259</v>
      </c>
      <c r="M2430" s="4" t="b">
        <v>0</v>
      </c>
      <c r="N2430" s="4">
        <v>182</v>
      </c>
      <c r="O2430" s="4" t="b">
        <v>1</v>
      </c>
      <c r="P2430" s="4" t="s">
        <v>8265</v>
      </c>
      <c r="Q2430" s="9">
        <f t="shared" si="224"/>
        <v>2.8571428571428571E-5</v>
      </c>
      <c r="R2430" s="10">
        <f t="shared" si="225"/>
        <v>5.4945054945054949E-3</v>
      </c>
      <c r="S2430" s="4" t="str">
        <f t="shared" si="226"/>
        <v>film &amp; video</v>
      </c>
      <c r="T2430" s="4" t="str">
        <f t="shared" si="227"/>
        <v>television</v>
      </c>
    </row>
    <row r="2431" spans="1:20" ht="42.75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7">
        <f t="shared" si="222"/>
        <v>42771.363888888889</v>
      </c>
      <c r="L2431" s="7">
        <f t="shared" si="223"/>
        <v>42734.545902777776</v>
      </c>
      <c r="M2431" s="4" t="b">
        <v>0</v>
      </c>
      <c r="N2431" s="4">
        <v>182</v>
      </c>
      <c r="O2431" s="4" t="b">
        <v>1</v>
      </c>
      <c r="P2431" s="4" t="s">
        <v>8265</v>
      </c>
      <c r="Q2431" s="9">
        <f t="shared" si="224"/>
        <v>1.4321428571428572E-2</v>
      </c>
      <c r="R2431" s="10">
        <f t="shared" si="225"/>
        <v>11.016483516483516</v>
      </c>
      <c r="S2431" s="4" t="str">
        <f t="shared" si="226"/>
        <v>film &amp; video</v>
      </c>
      <c r="T2431" s="4" t="str">
        <f t="shared" si="227"/>
        <v>television</v>
      </c>
    </row>
    <row r="2432" spans="1:20" ht="42.75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7">
        <f t="shared" si="222"/>
        <v>42411.797499999993</v>
      </c>
      <c r="L2432" s="7">
        <f t="shared" si="223"/>
        <v>42381.797499999993</v>
      </c>
      <c r="M2432" s="4" t="b">
        <v>0</v>
      </c>
      <c r="N2432" s="4">
        <v>182</v>
      </c>
      <c r="O2432" s="4" t="b">
        <v>1</v>
      </c>
      <c r="P2432" s="4" t="s">
        <v>8265</v>
      </c>
      <c r="Q2432" s="9">
        <f t="shared" si="224"/>
        <v>7.0000000000000001E-3</v>
      </c>
      <c r="R2432" s="10">
        <f t="shared" si="225"/>
        <v>0.11538461538461539</v>
      </c>
      <c r="S2432" s="4" t="str">
        <f t="shared" si="226"/>
        <v>film &amp; video</v>
      </c>
      <c r="T2432" s="4" t="str">
        <f t="shared" si="227"/>
        <v>television</v>
      </c>
    </row>
    <row r="2433" spans="1:20" ht="28.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7">
        <f t="shared" si="222"/>
        <v>42548.766354166662</v>
      </c>
      <c r="L2433" s="7">
        <f t="shared" si="223"/>
        <v>42488.766354166662</v>
      </c>
      <c r="M2433" s="4" t="b">
        <v>0</v>
      </c>
      <c r="N2433" s="4">
        <v>182</v>
      </c>
      <c r="O2433" s="4" t="b">
        <v>1</v>
      </c>
      <c r="P2433" s="4" t="s">
        <v>8265</v>
      </c>
      <c r="Q2433" s="9">
        <f t="shared" si="224"/>
        <v>2.0000000000000002E-5</v>
      </c>
      <c r="R2433" s="10">
        <f t="shared" si="225"/>
        <v>1.098901098901099E-2</v>
      </c>
      <c r="S2433" s="4" t="str">
        <f t="shared" si="226"/>
        <v>film &amp; video</v>
      </c>
      <c r="T2433" s="4" t="str">
        <f t="shared" si="227"/>
        <v>television</v>
      </c>
    </row>
    <row r="2434" spans="1:20" ht="42.7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7">
        <f t="shared" si="222"/>
        <v>42070.885381944441</v>
      </c>
      <c r="L2434" s="7">
        <f t="shared" si="223"/>
        <v>42040.885381944441</v>
      </c>
      <c r="M2434" s="4" t="b">
        <v>0</v>
      </c>
      <c r="N2434" s="4">
        <v>182</v>
      </c>
      <c r="O2434" s="4" t="b">
        <v>1</v>
      </c>
      <c r="P2434" s="4" t="s">
        <v>8265</v>
      </c>
      <c r="Q2434" s="9">
        <f t="shared" si="224"/>
        <v>1.4285714285714287E-4</v>
      </c>
      <c r="R2434" s="10">
        <f t="shared" si="225"/>
        <v>1.098901098901099E-2</v>
      </c>
      <c r="S2434" s="4" t="str">
        <f t="shared" si="226"/>
        <v>film &amp; video</v>
      </c>
      <c r="T2434" s="4" t="str">
        <f t="shared" si="227"/>
        <v>television</v>
      </c>
    </row>
    <row r="2435" spans="1:20" ht="42.75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7">
        <f t="shared" ref="K2435:K2498" si="228">(I2435/86400)+25569+(-8/24)</f>
        <v>42427.566469907404</v>
      </c>
      <c r="L2435" s="7">
        <f t="shared" ref="L2435:L2498" si="229">(J2435/86400)+25569+(-8/24)</f>
        <v>42397.566469907404</v>
      </c>
      <c r="M2435" s="4" t="b">
        <v>0</v>
      </c>
      <c r="N2435" s="4">
        <v>182</v>
      </c>
      <c r="O2435" s="4" t="b">
        <v>1</v>
      </c>
      <c r="P2435" s="4" t="s">
        <v>8265</v>
      </c>
      <c r="Q2435" s="9">
        <f t="shared" ref="Q2435:Q2498" si="230">E2435/D2435</f>
        <v>0</v>
      </c>
      <c r="R2435" s="10">
        <f t="shared" ref="R2435:R2498" si="231">IFERROR(E2435/N2435, "Zero Backers")</f>
        <v>0</v>
      </c>
      <c r="S2435" s="4" t="str">
        <f t="shared" ref="S2435:S2498" si="232">LEFT(P2435,FIND("/",P2435)-1)</f>
        <v>film &amp; video</v>
      </c>
      <c r="T2435" s="4" t="str">
        <f t="shared" ref="T2435:T2498" si="233">RIGHT(P2435,LEN(P2435)-FIND("/",P2435))</f>
        <v>television</v>
      </c>
    </row>
    <row r="2436" spans="1:20" ht="42.75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7">
        <f t="shared" si="228"/>
        <v>42219.852708333332</v>
      </c>
      <c r="L2436" s="7">
        <f t="shared" si="229"/>
        <v>42179.852708333332</v>
      </c>
      <c r="M2436" s="4" t="b">
        <v>0</v>
      </c>
      <c r="N2436" s="4">
        <v>182</v>
      </c>
      <c r="O2436" s="4" t="b">
        <v>1</v>
      </c>
      <c r="P2436" s="4" t="s">
        <v>8265</v>
      </c>
      <c r="Q2436" s="9">
        <f t="shared" si="230"/>
        <v>1.2999999999999999E-3</v>
      </c>
      <c r="R2436" s="10">
        <f t="shared" si="231"/>
        <v>0.14285714285714285</v>
      </c>
      <c r="S2436" s="4" t="str">
        <f t="shared" si="232"/>
        <v>film &amp; video</v>
      </c>
      <c r="T2436" s="4" t="str">
        <f t="shared" si="233"/>
        <v>television</v>
      </c>
    </row>
    <row r="2437" spans="1:20" ht="42.75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7">
        <f t="shared" si="228"/>
        <v>42281.944282407407</v>
      </c>
      <c r="L2437" s="7">
        <f t="shared" si="229"/>
        <v>42251.944282407407</v>
      </c>
      <c r="M2437" s="4" t="b">
        <v>0</v>
      </c>
      <c r="N2437" s="4">
        <v>182</v>
      </c>
      <c r="O2437" s="4" t="b">
        <v>1</v>
      </c>
      <c r="P2437" s="4" t="s">
        <v>8265</v>
      </c>
      <c r="Q2437" s="9">
        <f t="shared" si="230"/>
        <v>4.8960000000000002E-3</v>
      </c>
      <c r="R2437" s="10">
        <f t="shared" si="231"/>
        <v>6.7252747252747254</v>
      </c>
      <c r="S2437" s="4" t="str">
        <f t="shared" si="232"/>
        <v>film &amp; video</v>
      </c>
      <c r="T2437" s="4" t="str">
        <f t="shared" si="233"/>
        <v>television</v>
      </c>
    </row>
    <row r="2438" spans="1:20" ht="42.75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7">
        <f t="shared" si="228"/>
        <v>42398.282060185178</v>
      </c>
      <c r="L2438" s="7">
        <f t="shared" si="229"/>
        <v>42338.282060185178</v>
      </c>
      <c r="M2438" s="4" t="b">
        <v>0</v>
      </c>
      <c r="N2438" s="4">
        <v>182</v>
      </c>
      <c r="O2438" s="4" t="b">
        <v>1</v>
      </c>
      <c r="P2438" s="4" t="s">
        <v>8265</v>
      </c>
      <c r="Q2438" s="9">
        <f t="shared" si="230"/>
        <v>3.8461538461538462E-4</v>
      </c>
      <c r="R2438" s="10">
        <f t="shared" si="231"/>
        <v>0.24725274725274726</v>
      </c>
      <c r="S2438" s="4" t="str">
        <f t="shared" si="232"/>
        <v>film &amp; video</v>
      </c>
      <c r="T2438" s="4" t="str">
        <f t="shared" si="233"/>
        <v>television</v>
      </c>
    </row>
    <row r="2439" spans="1:20" ht="42.75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7">
        <f t="shared" si="228"/>
        <v>42080.416666666664</v>
      </c>
      <c r="L2439" s="7">
        <f t="shared" si="229"/>
        <v>42031.631805555553</v>
      </c>
      <c r="M2439" s="4" t="b">
        <v>0</v>
      </c>
      <c r="N2439" s="4">
        <v>182</v>
      </c>
      <c r="O2439" s="4" t="b">
        <v>1</v>
      </c>
      <c r="P2439" s="4" t="s">
        <v>8265</v>
      </c>
      <c r="Q2439" s="9">
        <f t="shared" si="230"/>
        <v>0</v>
      </c>
      <c r="R2439" s="10">
        <f t="shared" si="231"/>
        <v>0</v>
      </c>
      <c r="S2439" s="4" t="str">
        <f t="shared" si="232"/>
        <v>film &amp; video</v>
      </c>
      <c r="T2439" s="4" t="str">
        <f t="shared" si="233"/>
        <v>television</v>
      </c>
    </row>
    <row r="2440" spans="1:20" ht="42.75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7">
        <f t="shared" si="228"/>
        <v>42345.623402777775</v>
      </c>
      <c r="L2440" s="7">
        <f t="shared" si="229"/>
        <v>42285.581736111104</v>
      </c>
      <c r="M2440" s="4" t="b">
        <v>0</v>
      </c>
      <c r="N2440" s="4">
        <v>182</v>
      </c>
      <c r="O2440" s="4" t="b">
        <v>1</v>
      </c>
      <c r="P2440" s="4" t="s">
        <v>8265</v>
      </c>
      <c r="Q2440" s="9">
        <f t="shared" si="230"/>
        <v>3.3333333333333335E-3</v>
      </c>
      <c r="R2440" s="10">
        <f t="shared" si="231"/>
        <v>0.27472527472527475</v>
      </c>
      <c r="S2440" s="4" t="str">
        <f t="shared" si="232"/>
        <v>film &amp; video</v>
      </c>
      <c r="T2440" s="4" t="str">
        <f t="shared" si="233"/>
        <v>television</v>
      </c>
    </row>
    <row r="2441" spans="1:20" ht="42.75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7">
        <f t="shared" si="228"/>
        <v>42295.485289351847</v>
      </c>
      <c r="L2441" s="7">
        <f t="shared" si="229"/>
        <v>42265.485289351847</v>
      </c>
      <c r="M2441" s="4" t="b">
        <v>0</v>
      </c>
      <c r="N2441" s="4">
        <v>182</v>
      </c>
      <c r="O2441" s="4" t="b">
        <v>1</v>
      </c>
      <c r="P2441" s="4" t="s">
        <v>8265</v>
      </c>
      <c r="Q2441" s="9">
        <f t="shared" si="230"/>
        <v>0</v>
      </c>
      <c r="R2441" s="10">
        <f t="shared" si="231"/>
        <v>0</v>
      </c>
      <c r="S2441" s="4" t="str">
        <f t="shared" si="232"/>
        <v>film &amp; video</v>
      </c>
      <c r="T2441" s="4" t="str">
        <f t="shared" si="233"/>
        <v>television</v>
      </c>
    </row>
    <row r="2442" spans="1:20" ht="28.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7">
        <f t="shared" si="228"/>
        <v>42413.566122685188</v>
      </c>
      <c r="L2442" s="7">
        <f t="shared" si="229"/>
        <v>42383.566122685188</v>
      </c>
      <c r="M2442" s="4" t="b">
        <v>0</v>
      </c>
      <c r="N2442" s="4">
        <v>182</v>
      </c>
      <c r="O2442" s="4" t="b">
        <v>1</v>
      </c>
      <c r="P2442" s="4" t="s">
        <v>8265</v>
      </c>
      <c r="Q2442" s="9">
        <f t="shared" si="230"/>
        <v>2E-3</v>
      </c>
      <c r="R2442" s="10">
        <f t="shared" si="231"/>
        <v>5.4945054945054944E-2</v>
      </c>
      <c r="S2442" s="4" t="str">
        <f t="shared" si="232"/>
        <v>film &amp; video</v>
      </c>
      <c r="T2442" s="4" t="str">
        <f t="shared" si="233"/>
        <v>television</v>
      </c>
    </row>
    <row r="2443" spans="1:20" ht="28.5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7">
        <f t="shared" si="228"/>
        <v>42207.874305555553</v>
      </c>
      <c r="L2443" s="7">
        <f t="shared" si="229"/>
        <v>42186.792291666665</v>
      </c>
      <c r="M2443" s="4" t="b">
        <v>0</v>
      </c>
      <c r="N2443" s="4">
        <v>182</v>
      </c>
      <c r="O2443" s="4" t="b">
        <v>1</v>
      </c>
      <c r="P2443" s="4" t="s">
        <v>8265</v>
      </c>
      <c r="Q2443" s="9">
        <f t="shared" si="230"/>
        <v>1.0788</v>
      </c>
      <c r="R2443" s="10">
        <f t="shared" si="231"/>
        <v>44.456043956043956</v>
      </c>
      <c r="S2443" s="4" t="str">
        <f t="shared" si="232"/>
        <v>film &amp; video</v>
      </c>
      <c r="T2443" s="4" t="str">
        <f t="shared" si="233"/>
        <v>television</v>
      </c>
    </row>
    <row r="2444" spans="1:20" ht="28.5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7">
        <f t="shared" si="228"/>
        <v>42082.291990740741</v>
      </c>
      <c r="L2444" s="7">
        <f t="shared" si="229"/>
        <v>42052.333657407406</v>
      </c>
      <c r="M2444" s="4" t="b">
        <v>0</v>
      </c>
      <c r="N2444" s="4">
        <v>182</v>
      </c>
      <c r="O2444" s="4" t="b">
        <v>1</v>
      </c>
      <c r="P2444" s="4" t="s">
        <v>8265</v>
      </c>
      <c r="Q2444" s="9">
        <f t="shared" si="230"/>
        <v>1.2594166666666666</v>
      </c>
      <c r="R2444" s="10">
        <f t="shared" si="231"/>
        <v>166.07692307692307</v>
      </c>
      <c r="S2444" s="4" t="str">
        <f t="shared" si="232"/>
        <v>film &amp; video</v>
      </c>
      <c r="T2444" s="4" t="str">
        <f t="shared" si="233"/>
        <v>television</v>
      </c>
    </row>
    <row r="2445" spans="1:20" ht="42.75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7">
        <f t="shared" si="228"/>
        <v>41866.291921296295</v>
      </c>
      <c r="L2445" s="7">
        <f t="shared" si="229"/>
        <v>41836.291921296295</v>
      </c>
      <c r="M2445" s="4" t="b">
        <v>0</v>
      </c>
      <c r="N2445" s="4">
        <v>182</v>
      </c>
      <c r="O2445" s="4" t="b">
        <v>1</v>
      </c>
      <c r="P2445" s="4" t="s">
        <v>8265</v>
      </c>
      <c r="Q2445" s="9">
        <f t="shared" si="230"/>
        <v>2.0251494999999999</v>
      </c>
      <c r="R2445" s="10">
        <f t="shared" si="231"/>
        <v>222.54390109890107</v>
      </c>
      <c r="S2445" s="4" t="str">
        <f t="shared" si="232"/>
        <v>film &amp; video</v>
      </c>
      <c r="T2445" s="4" t="str">
        <f t="shared" si="233"/>
        <v>television</v>
      </c>
    </row>
    <row r="2446" spans="1:20" ht="42.75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7">
        <f t="shared" si="228"/>
        <v>42515.42119212963</v>
      </c>
      <c r="L2446" s="7">
        <f t="shared" si="229"/>
        <v>42485.42119212963</v>
      </c>
      <c r="M2446" s="4" t="b">
        <v>0</v>
      </c>
      <c r="N2446" s="4">
        <v>182</v>
      </c>
      <c r="O2446" s="4" t="b">
        <v>1</v>
      </c>
      <c r="P2446" s="4" t="s">
        <v>8265</v>
      </c>
      <c r="Q2446" s="9">
        <f t="shared" si="230"/>
        <v>1.0860000000000001</v>
      </c>
      <c r="R2446" s="10">
        <f t="shared" si="231"/>
        <v>17.901098901098901</v>
      </c>
      <c r="S2446" s="4" t="str">
        <f t="shared" si="232"/>
        <v>film &amp; video</v>
      </c>
      <c r="T2446" s="4" t="str">
        <f t="shared" si="233"/>
        <v>television</v>
      </c>
    </row>
    <row r="2447" spans="1:20" ht="57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7">
        <f t="shared" si="228"/>
        <v>42272.856724537036</v>
      </c>
      <c r="L2447" s="7">
        <f t="shared" si="229"/>
        <v>42242.856724537036</v>
      </c>
      <c r="M2447" s="4" t="b">
        <v>0</v>
      </c>
      <c r="N2447" s="4">
        <v>182</v>
      </c>
      <c r="O2447" s="4" t="b">
        <v>1</v>
      </c>
      <c r="P2447" s="4" t="s">
        <v>8265</v>
      </c>
      <c r="Q2447" s="9">
        <f t="shared" si="230"/>
        <v>1.728</v>
      </c>
      <c r="R2447" s="10">
        <f t="shared" si="231"/>
        <v>47.472527472527474</v>
      </c>
      <c r="S2447" s="4" t="str">
        <f t="shared" si="232"/>
        <v>film &amp; video</v>
      </c>
      <c r="T2447" s="4" t="str">
        <f t="shared" si="233"/>
        <v>television</v>
      </c>
    </row>
    <row r="2448" spans="1:20" ht="42.75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7">
        <f t="shared" si="228"/>
        <v>42700.311006944445</v>
      </c>
      <c r="L2448" s="7">
        <f t="shared" si="229"/>
        <v>42670.269340277773</v>
      </c>
      <c r="M2448" s="4" t="b">
        <v>0</v>
      </c>
      <c r="N2448" s="4">
        <v>182</v>
      </c>
      <c r="O2448" s="4" t="b">
        <v>1</v>
      </c>
      <c r="P2448" s="4" t="s">
        <v>8265</v>
      </c>
      <c r="Q2448" s="9">
        <f t="shared" si="230"/>
        <v>1.6798</v>
      </c>
      <c r="R2448" s="10">
        <f t="shared" si="231"/>
        <v>46.14835164835165</v>
      </c>
      <c r="S2448" s="4" t="str">
        <f t="shared" si="232"/>
        <v>film &amp; video</v>
      </c>
      <c r="T2448" s="4" t="str">
        <f t="shared" si="233"/>
        <v>television</v>
      </c>
    </row>
    <row r="2449" spans="1:20" ht="42.75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7">
        <f t="shared" si="228"/>
        <v>42685.833333333336</v>
      </c>
      <c r="L2449" s="7">
        <f t="shared" si="229"/>
        <v>42654.13649305555</v>
      </c>
      <c r="M2449" s="4" t="b">
        <v>0</v>
      </c>
      <c r="N2449" s="4">
        <v>182</v>
      </c>
      <c r="O2449" s="4" t="b">
        <v>1</v>
      </c>
      <c r="P2449" s="4" t="s">
        <v>8265</v>
      </c>
      <c r="Q2449" s="9">
        <f t="shared" si="230"/>
        <v>4.2720000000000002</v>
      </c>
      <c r="R2449" s="10">
        <f t="shared" si="231"/>
        <v>58.681318681318679</v>
      </c>
      <c r="S2449" s="4" t="str">
        <f t="shared" si="232"/>
        <v>film &amp; video</v>
      </c>
      <c r="T2449" s="4" t="str">
        <f t="shared" si="233"/>
        <v>television</v>
      </c>
    </row>
    <row r="2450" spans="1:20" ht="42.75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7">
        <f t="shared" si="228"/>
        <v>42612.9</v>
      </c>
      <c r="L2450" s="7">
        <f t="shared" si="229"/>
        <v>42606.982789351845</v>
      </c>
      <c r="M2450" s="4" t="b">
        <v>0</v>
      </c>
      <c r="N2450" s="4">
        <v>182</v>
      </c>
      <c r="O2450" s="4" t="b">
        <v>1</v>
      </c>
      <c r="P2450" s="4" t="s">
        <v>8265</v>
      </c>
      <c r="Q2450" s="9">
        <f t="shared" si="230"/>
        <v>1.075</v>
      </c>
      <c r="R2450" s="10">
        <f t="shared" si="231"/>
        <v>2.3626373626373627</v>
      </c>
      <c r="S2450" s="4" t="str">
        <f t="shared" si="232"/>
        <v>film &amp; video</v>
      </c>
      <c r="T2450" s="4" t="str">
        <f t="shared" si="233"/>
        <v>television</v>
      </c>
    </row>
    <row r="2451" spans="1:20" ht="42.75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7">
        <f t="shared" si="228"/>
        <v>41972.850868055553</v>
      </c>
      <c r="L2451" s="7">
        <f t="shared" si="229"/>
        <v>41942.809201388889</v>
      </c>
      <c r="M2451" s="4" t="b">
        <v>0</v>
      </c>
      <c r="N2451" s="4">
        <v>182</v>
      </c>
      <c r="O2451" s="4" t="b">
        <v>1</v>
      </c>
      <c r="P2451" s="4" t="s">
        <v>8265</v>
      </c>
      <c r="Q2451" s="9">
        <f t="shared" si="230"/>
        <v>1.08</v>
      </c>
      <c r="R2451" s="10">
        <f t="shared" si="231"/>
        <v>59.340659340659343</v>
      </c>
      <c r="S2451" s="4" t="str">
        <f t="shared" si="232"/>
        <v>film &amp; video</v>
      </c>
      <c r="T2451" s="4" t="str">
        <f t="shared" si="233"/>
        <v>television</v>
      </c>
    </row>
    <row r="2452" spans="1:20" ht="42.75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7">
        <f t="shared" si="228"/>
        <v>41939.799305555549</v>
      </c>
      <c r="L2452" s="7">
        <f t="shared" si="229"/>
        <v>41901.739074074074</v>
      </c>
      <c r="M2452" s="4" t="b">
        <v>0</v>
      </c>
      <c r="N2452" s="4">
        <v>182</v>
      </c>
      <c r="O2452" s="4" t="b">
        <v>1</v>
      </c>
      <c r="P2452" s="4" t="s">
        <v>8265</v>
      </c>
      <c r="Q2452" s="9">
        <f t="shared" si="230"/>
        <v>1.0153353333333335</v>
      </c>
      <c r="R2452" s="10">
        <f t="shared" si="231"/>
        <v>83.681483516483524</v>
      </c>
      <c r="S2452" s="4" t="str">
        <f t="shared" si="232"/>
        <v>film &amp; video</v>
      </c>
      <c r="T2452" s="4" t="str">
        <f t="shared" si="233"/>
        <v>television</v>
      </c>
    </row>
    <row r="2453" spans="1:20" ht="42.75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7">
        <f t="shared" si="228"/>
        <v>42799.575115740743</v>
      </c>
      <c r="L2453" s="7">
        <f t="shared" si="229"/>
        <v>42779.575115740743</v>
      </c>
      <c r="M2453" s="4" t="b">
        <v>0</v>
      </c>
      <c r="N2453" s="4">
        <v>182</v>
      </c>
      <c r="O2453" s="4" t="b">
        <v>1</v>
      </c>
      <c r="P2453" s="4" t="s">
        <v>8265</v>
      </c>
      <c r="Q2453" s="9">
        <f t="shared" si="230"/>
        <v>1.1545000000000001</v>
      </c>
      <c r="R2453" s="10">
        <f t="shared" si="231"/>
        <v>63.434065934065934</v>
      </c>
      <c r="S2453" s="4" t="str">
        <f t="shared" si="232"/>
        <v>film &amp; video</v>
      </c>
      <c r="T2453" s="4" t="str">
        <f t="shared" si="233"/>
        <v>television</v>
      </c>
    </row>
    <row r="2454" spans="1:20" ht="42.75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7">
        <f t="shared" si="228"/>
        <v>42367.624999999993</v>
      </c>
      <c r="L2454" s="7">
        <f t="shared" si="229"/>
        <v>42338.510416666664</v>
      </c>
      <c r="M2454" s="4" t="b">
        <v>0</v>
      </c>
      <c r="N2454" s="4">
        <v>182</v>
      </c>
      <c r="O2454" s="4" t="b">
        <v>1</v>
      </c>
      <c r="P2454" s="4" t="s">
        <v>8265</v>
      </c>
      <c r="Q2454" s="9">
        <f t="shared" si="230"/>
        <v>1.335</v>
      </c>
      <c r="R2454" s="10">
        <f t="shared" si="231"/>
        <v>4.4010989010989015</v>
      </c>
      <c r="S2454" s="4" t="str">
        <f t="shared" si="232"/>
        <v>film &amp; video</v>
      </c>
      <c r="T2454" s="4" t="str">
        <f t="shared" si="233"/>
        <v>television</v>
      </c>
    </row>
    <row r="2455" spans="1:20" ht="42.75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7">
        <f t="shared" si="228"/>
        <v>42768.358900462961</v>
      </c>
      <c r="L2455" s="7">
        <f t="shared" si="229"/>
        <v>42738.358900462961</v>
      </c>
      <c r="M2455" s="4" t="b">
        <v>0</v>
      </c>
      <c r="N2455" s="4">
        <v>182</v>
      </c>
      <c r="O2455" s="4" t="b">
        <v>1</v>
      </c>
      <c r="P2455" s="4" t="s">
        <v>8265</v>
      </c>
      <c r="Q2455" s="9">
        <f t="shared" si="230"/>
        <v>1.5469999999999999</v>
      </c>
      <c r="R2455" s="10">
        <f t="shared" si="231"/>
        <v>25.5</v>
      </c>
      <c r="S2455" s="4" t="str">
        <f t="shared" si="232"/>
        <v>film &amp; video</v>
      </c>
      <c r="T2455" s="4" t="str">
        <f t="shared" si="233"/>
        <v>television</v>
      </c>
    </row>
    <row r="2456" spans="1:20" ht="42.75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7">
        <f t="shared" si="228"/>
        <v>42804.868148148147</v>
      </c>
      <c r="L2456" s="7">
        <f t="shared" si="229"/>
        <v>42769.868148148147</v>
      </c>
      <c r="M2456" s="4" t="b">
        <v>0</v>
      </c>
      <c r="N2456" s="4">
        <v>182</v>
      </c>
      <c r="O2456" s="4" t="b">
        <v>1</v>
      </c>
      <c r="P2456" s="4" t="s">
        <v>8265</v>
      </c>
      <c r="Q2456" s="9">
        <f t="shared" si="230"/>
        <v>1.0084571428571429</v>
      </c>
      <c r="R2456" s="10">
        <f t="shared" si="231"/>
        <v>193.93406593406593</v>
      </c>
      <c r="S2456" s="4" t="str">
        <f t="shared" si="232"/>
        <v>film &amp; video</v>
      </c>
      <c r="T2456" s="4" t="str">
        <f t="shared" si="233"/>
        <v>television</v>
      </c>
    </row>
    <row r="2457" spans="1:20" ht="42.75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7">
        <f t="shared" si="228"/>
        <v>42480.448495370372</v>
      </c>
      <c r="L2457" s="7">
        <f t="shared" si="229"/>
        <v>42452.448495370372</v>
      </c>
      <c r="M2457" s="4" t="b">
        <v>0</v>
      </c>
      <c r="N2457" s="4">
        <v>182</v>
      </c>
      <c r="O2457" s="4" t="b">
        <v>1</v>
      </c>
      <c r="P2457" s="4" t="s">
        <v>8265</v>
      </c>
      <c r="Q2457" s="9">
        <f t="shared" si="230"/>
        <v>1.82</v>
      </c>
      <c r="R2457" s="10">
        <f t="shared" si="231"/>
        <v>3</v>
      </c>
      <c r="S2457" s="4" t="str">
        <f t="shared" si="232"/>
        <v>film &amp; video</v>
      </c>
      <c r="T2457" s="4" t="str">
        <f t="shared" si="233"/>
        <v>television</v>
      </c>
    </row>
    <row r="2458" spans="1:20" ht="42.75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7">
        <f t="shared" si="228"/>
        <v>42791.627766203703</v>
      </c>
      <c r="L2458" s="7">
        <f t="shared" si="229"/>
        <v>42761.627766203703</v>
      </c>
      <c r="M2458" s="4" t="b">
        <v>0</v>
      </c>
      <c r="N2458" s="4">
        <v>182</v>
      </c>
      <c r="O2458" s="4" t="b">
        <v>1</v>
      </c>
      <c r="P2458" s="4" t="s">
        <v>8265</v>
      </c>
      <c r="Q2458" s="9">
        <f t="shared" si="230"/>
        <v>1.8086666666666666</v>
      </c>
      <c r="R2458" s="10">
        <f t="shared" si="231"/>
        <v>14.906593406593407</v>
      </c>
      <c r="S2458" s="4" t="str">
        <f t="shared" si="232"/>
        <v>film &amp; video</v>
      </c>
      <c r="T2458" s="4" t="str">
        <f t="shared" si="233"/>
        <v>television</v>
      </c>
    </row>
    <row r="2459" spans="1:20" ht="42.75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7">
        <f t="shared" si="228"/>
        <v>42453.227500000001</v>
      </c>
      <c r="L2459" s="7">
        <f t="shared" si="229"/>
        <v>42423.269166666665</v>
      </c>
      <c r="M2459" s="4" t="b">
        <v>0</v>
      </c>
      <c r="N2459" s="4">
        <v>182</v>
      </c>
      <c r="O2459" s="4" t="b">
        <v>1</v>
      </c>
      <c r="P2459" s="4" t="s">
        <v>8265</v>
      </c>
      <c r="Q2459" s="9">
        <f t="shared" si="230"/>
        <v>1.0230434782608695</v>
      </c>
      <c r="R2459" s="10">
        <f t="shared" si="231"/>
        <v>129.28571428571428</v>
      </c>
      <c r="S2459" s="4" t="str">
        <f t="shared" si="232"/>
        <v>film &amp; video</v>
      </c>
      <c r="T2459" s="4" t="str">
        <f t="shared" si="233"/>
        <v>television</v>
      </c>
    </row>
    <row r="2460" spans="1:20" ht="42.75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7">
        <f t="shared" si="228"/>
        <v>42530.458333333336</v>
      </c>
      <c r="L2460" s="7">
        <f t="shared" si="229"/>
        <v>42495.538402777776</v>
      </c>
      <c r="M2460" s="4" t="b">
        <v>0</v>
      </c>
      <c r="N2460" s="4">
        <v>182</v>
      </c>
      <c r="O2460" s="4" t="b">
        <v>1</v>
      </c>
      <c r="P2460" s="4" t="s">
        <v>8265</v>
      </c>
      <c r="Q2460" s="9">
        <f t="shared" si="230"/>
        <v>1.1017999999999999</v>
      </c>
      <c r="R2460" s="10">
        <f t="shared" si="231"/>
        <v>30.26923076923077</v>
      </c>
      <c r="S2460" s="4" t="str">
        <f t="shared" si="232"/>
        <v>film &amp; video</v>
      </c>
      <c r="T2460" s="4" t="str">
        <f t="shared" si="233"/>
        <v>television</v>
      </c>
    </row>
    <row r="2461" spans="1:20" ht="42.75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7">
        <f t="shared" si="228"/>
        <v>42452.262557870366</v>
      </c>
      <c r="L2461" s="7">
        <f t="shared" si="229"/>
        <v>42407.304224537038</v>
      </c>
      <c r="M2461" s="4" t="b">
        <v>0</v>
      </c>
      <c r="N2461" s="4">
        <v>182</v>
      </c>
      <c r="O2461" s="4" t="b">
        <v>1</v>
      </c>
      <c r="P2461" s="4" t="s">
        <v>8265</v>
      </c>
      <c r="Q2461" s="9">
        <f t="shared" si="230"/>
        <v>1.0225</v>
      </c>
      <c r="R2461" s="10">
        <f t="shared" si="231"/>
        <v>168.54395604395606</v>
      </c>
      <c r="S2461" s="4" t="str">
        <f t="shared" si="232"/>
        <v>film &amp; video</v>
      </c>
      <c r="T2461" s="4" t="str">
        <f t="shared" si="233"/>
        <v>television</v>
      </c>
    </row>
    <row r="2462" spans="1:20" ht="42.75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7">
        <f t="shared" si="228"/>
        <v>42737.845138888886</v>
      </c>
      <c r="L2462" s="7">
        <f t="shared" si="229"/>
        <v>42703.853784722225</v>
      </c>
      <c r="M2462" s="4" t="b">
        <v>0</v>
      </c>
      <c r="N2462" s="4">
        <v>182</v>
      </c>
      <c r="O2462" s="4" t="b">
        <v>1</v>
      </c>
      <c r="P2462" s="4" t="s">
        <v>8265</v>
      </c>
      <c r="Q2462" s="9">
        <f t="shared" si="230"/>
        <v>1.0078823529411765</v>
      </c>
      <c r="R2462" s="10">
        <f t="shared" si="231"/>
        <v>47.071428571428569</v>
      </c>
      <c r="S2462" s="4" t="str">
        <f t="shared" si="232"/>
        <v>film &amp; video</v>
      </c>
      <c r="T2462" s="4" t="str">
        <f t="shared" si="233"/>
        <v>television</v>
      </c>
    </row>
    <row r="2463" spans="1:20" ht="42.75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7">
        <f t="shared" si="228"/>
        <v>40816.791666666664</v>
      </c>
      <c r="L2463" s="7">
        <f t="shared" si="229"/>
        <v>40783.679363425923</v>
      </c>
      <c r="M2463" s="4" t="b">
        <v>0</v>
      </c>
      <c r="N2463" s="4">
        <v>182</v>
      </c>
      <c r="O2463" s="4" t="b">
        <v>1</v>
      </c>
      <c r="P2463" s="4" t="s">
        <v>8265</v>
      </c>
      <c r="Q2463" s="9">
        <f t="shared" si="230"/>
        <v>1.038</v>
      </c>
      <c r="R2463" s="10">
        <f t="shared" si="231"/>
        <v>42.774725274725277</v>
      </c>
      <c r="S2463" s="4" t="str">
        <f t="shared" si="232"/>
        <v>film &amp; video</v>
      </c>
      <c r="T2463" s="4" t="str">
        <f t="shared" si="233"/>
        <v>television</v>
      </c>
    </row>
    <row r="2464" spans="1:20" ht="42.75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7">
        <f t="shared" si="228"/>
        <v>41108.852962962963</v>
      </c>
      <c r="L2464" s="7">
        <f t="shared" si="229"/>
        <v>41088.852962962963</v>
      </c>
      <c r="M2464" s="4" t="b">
        <v>0</v>
      </c>
      <c r="N2464" s="4">
        <v>182</v>
      </c>
      <c r="O2464" s="4" t="b">
        <v>1</v>
      </c>
      <c r="P2464" s="4" t="s">
        <v>8265</v>
      </c>
      <c r="Q2464" s="9">
        <f t="shared" si="230"/>
        <v>1.1070833333333334</v>
      </c>
      <c r="R2464" s="10">
        <f t="shared" si="231"/>
        <v>18.248626373626372</v>
      </c>
      <c r="S2464" s="4" t="str">
        <f t="shared" si="232"/>
        <v>film &amp; video</v>
      </c>
      <c r="T2464" s="4" t="str">
        <f t="shared" si="233"/>
        <v>television</v>
      </c>
    </row>
    <row r="2465" spans="1:20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7">
        <f t="shared" si="228"/>
        <v>41380.458333333328</v>
      </c>
      <c r="L2465" s="7">
        <f t="shared" si="229"/>
        <v>41340.778067129628</v>
      </c>
      <c r="M2465" s="4" t="b">
        <v>0</v>
      </c>
      <c r="N2465" s="4">
        <v>182</v>
      </c>
      <c r="O2465" s="4" t="b">
        <v>1</v>
      </c>
      <c r="P2465" s="4" t="s">
        <v>8265</v>
      </c>
      <c r="Q2465" s="9">
        <f t="shared" si="230"/>
        <v>1.1625000000000001</v>
      </c>
      <c r="R2465" s="10">
        <f t="shared" si="231"/>
        <v>12.774725274725276</v>
      </c>
      <c r="S2465" s="4" t="str">
        <f t="shared" si="232"/>
        <v>film &amp; video</v>
      </c>
      <c r="T2465" s="4" t="str">
        <f t="shared" si="233"/>
        <v>television</v>
      </c>
    </row>
    <row r="2466" spans="1:20" ht="42.75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7">
        <f t="shared" si="228"/>
        <v>42277.478472222218</v>
      </c>
      <c r="L2466" s="7">
        <f t="shared" si="229"/>
        <v>42248.567094907405</v>
      </c>
      <c r="M2466" s="4" t="b">
        <v>0</v>
      </c>
      <c r="N2466" s="4">
        <v>182</v>
      </c>
      <c r="O2466" s="4" t="b">
        <v>1</v>
      </c>
      <c r="P2466" s="4" t="s">
        <v>8265</v>
      </c>
      <c r="Q2466" s="9">
        <f t="shared" si="230"/>
        <v>1.111</v>
      </c>
      <c r="R2466" s="10">
        <f t="shared" si="231"/>
        <v>12.208791208791208</v>
      </c>
      <c r="S2466" s="4" t="str">
        <f t="shared" si="232"/>
        <v>film &amp; video</v>
      </c>
      <c r="T2466" s="4" t="str">
        <f t="shared" si="233"/>
        <v>television</v>
      </c>
    </row>
    <row r="2467" spans="1:20" ht="28.5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7">
        <f t="shared" si="228"/>
        <v>41175.385972222219</v>
      </c>
      <c r="L2467" s="7">
        <f t="shared" si="229"/>
        <v>41145.385972222219</v>
      </c>
      <c r="M2467" s="4" t="b">
        <v>0</v>
      </c>
      <c r="N2467" s="4">
        <v>182</v>
      </c>
      <c r="O2467" s="4" t="b">
        <v>1</v>
      </c>
      <c r="P2467" s="4" t="s">
        <v>8265</v>
      </c>
      <c r="Q2467" s="9">
        <f t="shared" si="230"/>
        <v>1.8014285714285714</v>
      </c>
      <c r="R2467" s="10">
        <f t="shared" si="231"/>
        <v>6.9285714285714288</v>
      </c>
      <c r="S2467" s="4" t="str">
        <f t="shared" si="232"/>
        <v>film &amp; video</v>
      </c>
      <c r="T2467" s="4" t="str">
        <f t="shared" si="233"/>
        <v>television</v>
      </c>
    </row>
    <row r="2468" spans="1:20" ht="42.75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7">
        <f t="shared" si="228"/>
        <v>41402.769131944442</v>
      </c>
      <c r="L2468" s="7">
        <f t="shared" si="229"/>
        <v>41372.769131944442</v>
      </c>
      <c r="M2468" s="4" t="b">
        <v>0</v>
      </c>
      <c r="N2468" s="4">
        <v>182</v>
      </c>
      <c r="O2468" s="4" t="b">
        <v>1</v>
      </c>
      <c r="P2468" s="4" t="s">
        <v>8265</v>
      </c>
      <c r="Q2468" s="9">
        <f t="shared" si="230"/>
        <v>1</v>
      </c>
      <c r="R2468" s="10">
        <f t="shared" si="231"/>
        <v>13.736263736263735</v>
      </c>
      <c r="S2468" s="4" t="str">
        <f t="shared" si="232"/>
        <v>film &amp; video</v>
      </c>
      <c r="T2468" s="4" t="str">
        <f t="shared" si="233"/>
        <v>television</v>
      </c>
    </row>
    <row r="2469" spans="1:20" ht="42.75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7">
        <f t="shared" si="228"/>
        <v>41039.375</v>
      </c>
      <c r="L2469" s="7">
        <f t="shared" si="229"/>
        <v>41025.540868055556</v>
      </c>
      <c r="M2469" s="4" t="b">
        <v>0</v>
      </c>
      <c r="N2469" s="4">
        <v>182</v>
      </c>
      <c r="O2469" s="4" t="b">
        <v>1</v>
      </c>
      <c r="P2469" s="4" t="s">
        <v>8265</v>
      </c>
      <c r="Q2469" s="9">
        <f t="shared" si="230"/>
        <v>1.1850000000000001</v>
      </c>
      <c r="R2469" s="10">
        <f t="shared" si="231"/>
        <v>6.5109890109890109</v>
      </c>
      <c r="S2469" s="4" t="str">
        <f t="shared" si="232"/>
        <v>film &amp; video</v>
      </c>
      <c r="T2469" s="4" t="str">
        <f t="shared" si="233"/>
        <v>television</v>
      </c>
    </row>
    <row r="2470" spans="1:20" ht="28.5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7">
        <f t="shared" si="228"/>
        <v>41209.875</v>
      </c>
      <c r="L2470" s="7">
        <f t="shared" si="229"/>
        <v>41173.820844907408</v>
      </c>
      <c r="M2470" s="4" t="b">
        <v>0</v>
      </c>
      <c r="N2470" s="4">
        <v>182</v>
      </c>
      <c r="O2470" s="4" t="b">
        <v>1</v>
      </c>
      <c r="P2470" s="4" t="s">
        <v>8265</v>
      </c>
      <c r="Q2470" s="9">
        <f t="shared" si="230"/>
        <v>1.0721700000000001</v>
      </c>
      <c r="R2470" s="10">
        <f t="shared" si="231"/>
        <v>11.782087912087913</v>
      </c>
      <c r="S2470" s="4" t="str">
        <f t="shared" si="232"/>
        <v>film &amp; video</v>
      </c>
      <c r="T2470" s="4" t="str">
        <f t="shared" si="233"/>
        <v>television</v>
      </c>
    </row>
    <row r="2471" spans="1:20" ht="42.75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7">
        <f t="shared" si="228"/>
        <v>40582.096400462957</v>
      </c>
      <c r="L2471" s="7">
        <f t="shared" si="229"/>
        <v>40557.096400462957</v>
      </c>
      <c r="M2471" s="4" t="b">
        <v>0</v>
      </c>
      <c r="N2471" s="4">
        <v>182</v>
      </c>
      <c r="O2471" s="4" t="b">
        <v>1</v>
      </c>
      <c r="P2471" s="4" t="s">
        <v>8265</v>
      </c>
      <c r="Q2471" s="9">
        <f t="shared" si="230"/>
        <v>1.1366666666666667</v>
      </c>
      <c r="R2471" s="10">
        <f t="shared" si="231"/>
        <v>7.4945054945054945</v>
      </c>
      <c r="S2471" s="4" t="str">
        <f t="shared" si="232"/>
        <v>film &amp; video</v>
      </c>
      <c r="T2471" s="4" t="str">
        <f t="shared" si="233"/>
        <v>television</v>
      </c>
    </row>
    <row r="2472" spans="1:20" ht="42.75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7">
        <f t="shared" si="228"/>
        <v>41052.741377314815</v>
      </c>
      <c r="L2472" s="7">
        <f t="shared" si="229"/>
        <v>41022.741377314815</v>
      </c>
      <c r="M2472" s="4" t="b">
        <v>0</v>
      </c>
      <c r="N2472" s="4">
        <v>182</v>
      </c>
      <c r="O2472" s="4" t="b">
        <v>1</v>
      </c>
      <c r="P2472" s="4" t="s">
        <v>8265</v>
      </c>
      <c r="Q2472" s="9">
        <f t="shared" si="230"/>
        <v>1.0316400000000001</v>
      </c>
      <c r="R2472" s="10">
        <f t="shared" si="231"/>
        <v>5.6683516483516492</v>
      </c>
      <c r="S2472" s="4" t="str">
        <f t="shared" si="232"/>
        <v>film &amp; video</v>
      </c>
      <c r="T2472" s="4" t="str">
        <f t="shared" si="233"/>
        <v>television</v>
      </c>
    </row>
    <row r="2473" spans="1:20" ht="42.75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7">
        <f t="shared" si="228"/>
        <v>40933.659629629627</v>
      </c>
      <c r="L2473" s="7">
        <f t="shared" si="229"/>
        <v>40893.659629629627</v>
      </c>
      <c r="M2473" s="4" t="b">
        <v>0</v>
      </c>
      <c r="N2473" s="4">
        <v>182</v>
      </c>
      <c r="O2473" s="4" t="b">
        <v>1</v>
      </c>
      <c r="P2473" s="4" t="s">
        <v>8265</v>
      </c>
      <c r="Q2473" s="9">
        <f t="shared" si="230"/>
        <v>1.28</v>
      </c>
      <c r="R2473" s="10">
        <f t="shared" si="231"/>
        <v>3.5164835164835164</v>
      </c>
      <c r="S2473" s="4" t="str">
        <f t="shared" si="232"/>
        <v>film &amp; video</v>
      </c>
      <c r="T2473" s="4" t="str">
        <f t="shared" si="233"/>
        <v>television</v>
      </c>
    </row>
    <row r="2474" spans="1:20" ht="57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7">
        <f t="shared" si="228"/>
        <v>40424.710416666661</v>
      </c>
      <c r="L2474" s="7">
        <f t="shared" si="229"/>
        <v>40353.782175925924</v>
      </c>
      <c r="M2474" s="4" t="b">
        <v>0</v>
      </c>
      <c r="N2474" s="4">
        <v>182</v>
      </c>
      <c r="O2474" s="4" t="b">
        <v>1</v>
      </c>
      <c r="P2474" s="4" t="s">
        <v>8265</v>
      </c>
      <c r="Q2474" s="9">
        <f t="shared" si="230"/>
        <v>1.3576026666666667</v>
      </c>
      <c r="R2474" s="10">
        <f t="shared" si="231"/>
        <v>55.945164835164839</v>
      </c>
      <c r="S2474" s="4" t="str">
        <f t="shared" si="232"/>
        <v>film &amp; video</v>
      </c>
      <c r="T2474" s="4" t="str">
        <f t="shared" si="233"/>
        <v>television</v>
      </c>
    </row>
    <row r="2475" spans="1:20" ht="42.75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7">
        <f t="shared" si="228"/>
        <v>41223.456817129627</v>
      </c>
      <c r="L2475" s="7">
        <f t="shared" si="229"/>
        <v>41193.415150462963</v>
      </c>
      <c r="M2475" s="4" t="b">
        <v>0</v>
      </c>
      <c r="N2475" s="4">
        <v>182</v>
      </c>
      <c r="O2475" s="4" t="b">
        <v>1</v>
      </c>
      <c r="P2475" s="4" t="s">
        <v>8265</v>
      </c>
      <c r="Q2475" s="9">
        <f t="shared" si="230"/>
        <v>1</v>
      </c>
      <c r="R2475" s="10">
        <f t="shared" si="231"/>
        <v>10.989010989010989</v>
      </c>
      <c r="S2475" s="4" t="str">
        <f t="shared" si="232"/>
        <v>film &amp; video</v>
      </c>
      <c r="T2475" s="4" t="str">
        <f t="shared" si="233"/>
        <v>television</v>
      </c>
    </row>
    <row r="2476" spans="1:20" ht="57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7">
        <f t="shared" si="228"/>
        <v>40461.67796296296</v>
      </c>
      <c r="L2476" s="7">
        <f t="shared" si="229"/>
        <v>40416.67796296296</v>
      </c>
      <c r="M2476" s="4" t="b">
        <v>0</v>
      </c>
      <c r="N2476" s="4">
        <v>182</v>
      </c>
      <c r="O2476" s="4" t="b">
        <v>1</v>
      </c>
      <c r="P2476" s="4" t="s">
        <v>8265</v>
      </c>
      <c r="Q2476" s="9">
        <f t="shared" si="230"/>
        <v>1.0000360000000001</v>
      </c>
      <c r="R2476" s="10">
        <f t="shared" si="231"/>
        <v>27.473516483516484</v>
      </c>
      <c r="S2476" s="4" t="str">
        <f t="shared" si="232"/>
        <v>film &amp; video</v>
      </c>
      <c r="T2476" s="4" t="str">
        <f t="shared" si="233"/>
        <v>television</v>
      </c>
    </row>
    <row r="2477" spans="1:20" ht="28.5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7">
        <f t="shared" si="228"/>
        <v>40369.583333333328</v>
      </c>
      <c r="L2477" s="7">
        <f t="shared" si="229"/>
        <v>40309.954340277771</v>
      </c>
      <c r="M2477" s="4" t="b">
        <v>0</v>
      </c>
      <c r="N2477" s="4">
        <v>182</v>
      </c>
      <c r="O2477" s="4" t="b">
        <v>1</v>
      </c>
      <c r="P2477" s="4" t="s">
        <v>8265</v>
      </c>
      <c r="Q2477" s="9">
        <f t="shared" si="230"/>
        <v>1.0471999999999999</v>
      </c>
      <c r="R2477" s="10">
        <f t="shared" si="231"/>
        <v>14.384615384615385</v>
      </c>
      <c r="S2477" s="4" t="str">
        <f t="shared" si="232"/>
        <v>film &amp; video</v>
      </c>
      <c r="T2477" s="4" t="str">
        <f t="shared" si="233"/>
        <v>television</v>
      </c>
    </row>
    <row r="2478" spans="1:20" ht="42.75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7">
        <f t="shared" si="228"/>
        <v>41946.036689814813</v>
      </c>
      <c r="L2478" s="7">
        <f t="shared" si="229"/>
        <v>41912.995023148142</v>
      </c>
      <c r="M2478" s="4" t="b">
        <v>0</v>
      </c>
      <c r="N2478" s="4">
        <v>182</v>
      </c>
      <c r="O2478" s="4" t="b">
        <v>1</v>
      </c>
      <c r="P2478" s="4" t="s">
        <v>8265</v>
      </c>
      <c r="Q2478" s="9">
        <f t="shared" si="230"/>
        <v>1.050225</v>
      </c>
      <c r="R2478" s="10">
        <f t="shared" si="231"/>
        <v>18.465494505494505</v>
      </c>
      <c r="S2478" s="4" t="str">
        <f t="shared" si="232"/>
        <v>film &amp; video</v>
      </c>
      <c r="T2478" s="4" t="str">
        <f t="shared" si="233"/>
        <v>television</v>
      </c>
    </row>
    <row r="2479" spans="1:20" ht="28.5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7">
        <f t="shared" si="228"/>
        <v>41133.358159722222</v>
      </c>
      <c r="L2479" s="7">
        <f t="shared" si="229"/>
        <v>41088.358159722222</v>
      </c>
      <c r="M2479" s="4" t="b">
        <v>0</v>
      </c>
      <c r="N2479" s="4">
        <v>182</v>
      </c>
      <c r="O2479" s="4" t="b">
        <v>1</v>
      </c>
      <c r="P2479" s="4" t="s">
        <v>8265</v>
      </c>
      <c r="Q2479" s="9">
        <f t="shared" si="230"/>
        <v>1.7133333333333334</v>
      </c>
      <c r="R2479" s="10">
        <f t="shared" si="231"/>
        <v>7.0604395604395602</v>
      </c>
      <c r="S2479" s="4" t="str">
        <f t="shared" si="232"/>
        <v>film &amp; video</v>
      </c>
      <c r="T2479" s="4" t="str">
        <f t="shared" si="233"/>
        <v>television</v>
      </c>
    </row>
    <row r="2480" spans="1:20" ht="42.75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7">
        <f t="shared" si="228"/>
        <v>41287.617048611108</v>
      </c>
      <c r="L2480" s="7">
        <f t="shared" si="229"/>
        <v>41257.617048611108</v>
      </c>
      <c r="M2480" s="4" t="b">
        <v>0</v>
      </c>
      <c r="N2480" s="4">
        <v>182</v>
      </c>
      <c r="O2480" s="4" t="b">
        <v>1</v>
      </c>
      <c r="P2480" s="4" t="s">
        <v>8265</v>
      </c>
      <c r="Q2480" s="9">
        <f t="shared" si="230"/>
        <v>1.2749999999999999</v>
      </c>
      <c r="R2480" s="10">
        <f t="shared" si="231"/>
        <v>56.043956043956044</v>
      </c>
      <c r="S2480" s="4" t="str">
        <f t="shared" si="232"/>
        <v>film &amp; video</v>
      </c>
      <c r="T2480" s="4" t="str">
        <f t="shared" si="233"/>
        <v>television</v>
      </c>
    </row>
    <row r="2481" spans="1:20" ht="28.5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7">
        <f t="shared" si="228"/>
        <v>41117.75</v>
      </c>
      <c r="L2481" s="7">
        <f t="shared" si="229"/>
        <v>41107.393449074072</v>
      </c>
      <c r="M2481" s="4" t="b">
        <v>0</v>
      </c>
      <c r="N2481" s="4">
        <v>182</v>
      </c>
      <c r="O2481" s="4" t="b">
        <v>1</v>
      </c>
      <c r="P2481" s="4" t="s">
        <v>8265</v>
      </c>
      <c r="Q2481" s="9">
        <f t="shared" si="230"/>
        <v>1.3344333333333334</v>
      </c>
      <c r="R2481" s="10">
        <f t="shared" si="231"/>
        <v>2.1996153846153845</v>
      </c>
      <c r="S2481" s="4" t="str">
        <f t="shared" si="232"/>
        <v>film &amp; video</v>
      </c>
      <c r="T2481" s="4" t="str">
        <f t="shared" si="233"/>
        <v>television</v>
      </c>
    </row>
    <row r="2482" spans="1:20" ht="42.75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7">
        <f t="shared" si="228"/>
        <v>42287.602824074071</v>
      </c>
      <c r="L2482" s="7">
        <f t="shared" si="229"/>
        <v>42227.602824074071</v>
      </c>
      <c r="M2482" s="4" t="b">
        <v>0</v>
      </c>
      <c r="N2482" s="4">
        <v>182</v>
      </c>
      <c r="O2482" s="4" t="b">
        <v>1</v>
      </c>
      <c r="P2482" s="4" t="s">
        <v>8265</v>
      </c>
      <c r="Q2482" s="9">
        <f t="shared" si="230"/>
        <v>1</v>
      </c>
      <c r="R2482" s="10">
        <f t="shared" si="231"/>
        <v>10.989010989010989</v>
      </c>
      <c r="S2482" s="4" t="str">
        <f t="shared" si="232"/>
        <v>film &amp; video</v>
      </c>
      <c r="T2482" s="4" t="str">
        <f t="shared" si="233"/>
        <v>television</v>
      </c>
    </row>
    <row r="2483" spans="1:20" ht="42.75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7">
        <f t="shared" si="228"/>
        <v>41029.312592592592</v>
      </c>
      <c r="L2483" s="7">
        <f t="shared" si="229"/>
        <v>40999.312592592592</v>
      </c>
      <c r="M2483" s="4" t="b">
        <v>0</v>
      </c>
      <c r="N2483" s="4">
        <v>182</v>
      </c>
      <c r="O2483" s="4" t="b">
        <v>1</v>
      </c>
      <c r="P2483" s="4" t="s">
        <v>8265</v>
      </c>
      <c r="Q2483" s="9">
        <f t="shared" si="230"/>
        <v>1.1291099999999998</v>
      </c>
      <c r="R2483" s="10">
        <f t="shared" si="231"/>
        <v>24.815604395604392</v>
      </c>
      <c r="S2483" s="4" t="str">
        <f t="shared" si="232"/>
        <v>film &amp; video</v>
      </c>
      <c r="T2483" s="4" t="str">
        <f t="shared" si="233"/>
        <v>television</v>
      </c>
    </row>
    <row r="2484" spans="1:20" ht="42.75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7">
        <f t="shared" si="228"/>
        <v>40756.448877314811</v>
      </c>
      <c r="L2484" s="7">
        <f t="shared" si="229"/>
        <v>40711.448877314811</v>
      </c>
      <c r="M2484" s="4" t="b">
        <v>0</v>
      </c>
      <c r="N2484" s="4">
        <v>182</v>
      </c>
      <c r="O2484" s="4" t="b">
        <v>1</v>
      </c>
      <c r="P2484" s="4" t="s">
        <v>8265</v>
      </c>
      <c r="Q2484" s="9">
        <f t="shared" si="230"/>
        <v>1.0009999999999999</v>
      </c>
      <c r="R2484" s="10">
        <f t="shared" si="231"/>
        <v>5.5</v>
      </c>
      <c r="S2484" s="4" t="str">
        <f t="shared" si="232"/>
        <v>film &amp; video</v>
      </c>
      <c r="T2484" s="4" t="str">
        <f t="shared" si="233"/>
        <v>television</v>
      </c>
    </row>
    <row r="2485" spans="1:20" ht="28.5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7">
        <f t="shared" si="228"/>
        <v>41030.375034722216</v>
      </c>
      <c r="L2485" s="7">
        <f t="shared" si="229"/>
        <v>40970.416701388887</v>
      </c>
      <c r="M2485" s="4" t="b">
        <v>0</v>
      </c>
      <c r="N2485" s="4">
        <v>182</v>
      </c>
      <c r="O2485" s="4" t="b">
        <v>1</v>
      </c>
      <c r="P2485" s="4" t="s">
        <v>8265</v>
      </c>
      <c r="Q2485" s="9">
        <f t="shared" si="230"/>
        <v>1.1372727272727272</v>
      </c>
      <c r="R2485" s="10">
        <f t="shared" si="231"/>
        <v>6.8736263736263732</v>
      </c>
      <c r="S2485" s="4" t="str">
        <f t="shared" si="232"/>
        <v>film &amp; video</v>
      </c>
      <c r="T2485" s="4" t="str">
        <f t="shared" si="233"/>
        <v>television</v>
      </c>
    </row>
    <row r="2486" spans="1:20" ht="42.75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7">
        <f t="shared" si="228"/>
        <v>40801.583368055552</v>
      </c>
      <c r="L2486" s="7">
        <f t="shared" si="229"/>
        <v>40771.583368055552</v>
      </c>
      <c r="M2486" s="4" t="b">
        <v>0</v>
      </c>
      <c r="N2486" s="4">
        <v>182</v>
      </c>
      <c r="O2486" s="4" t="b">
        <v>1</v>
      </c>
      <c r="P2486" s="4" t="s">
        <v>8265</v>
      </c>
      <c r="Q2486" s="9">
        <f t="shared" si="230"/>
        <v>1.1931742857142855</v>
      </c>
      <c r="R2486" s="10">
        <f t="shared" si="231"/>
        <v>22.94565934065934</v>
      </c>
      <c r="S2486" s="4" t="str">
        <f t="shared" si="232"/>
        <v>film &amp; video</v>
      </c>
      <c r="T2486" s="4" t="str">
        <f t="shared" si="233"/>
        <v>television</v>
      </c>
    </row>
    <row r="2487" spans="1:20" ht="42.75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7">
        <f t="shared" si="228"/>
        <v>40828.665266203701</v>
      </c>
      <c r="L2487" s="7">
        <f t="shared" si="229"/>
        <v>40793.665266203701</v>
      </c>
      <c r="M2487" s="4" t="b">
        <v>0</v>
      </c>
      <c r="N2487" s="4">
        <v>182</v>
      </c>
      <c r="O2487" s="4" t="b">
        <v>1</v>
      </c>
      <c r="P2487" s="4" t="s">
        <v>8265</v>
      </c>
      <c r="Q2487" s="9">
        <f t="shared" si="230"/>
        <v>1.0325</v>
      </c>
      <c r="R2487" s="10">
        <f t="shared" si="231"/>
        <v>11.346153846153847</v>
      </c>
      <c r="S2487" s="4" t="str">
        <f t="shared" si="232"/>
        <v>film &amp; video</v>
      </c>
      <c r="T2487" s="4" t="str">
        <f t="shared" si="233"/>
        <v>television</v>
      </c>
    </row>
    <row r="2488" spans="1:20" ht="42.75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7">
        <f t="shared" si="228"/>
        <v>41021.374722222223</v>
      </c>
      <c r="L2488" s="7">
        <f t="shared" si="229"/>
        <v>40991.374722222223</v>
      </c>
      <c r="M2488" s="4" t="b">
        <v>0</v>
      </c>
      <c r="N2488" s="4">
        <v>182</v>
      </c>
      <c r="O2488" s="4" t="b">
        <v>1</v>
      </c>
      <c r="P2488" s="4" t="s">
        <v>8265</v>
      </c>
      <c r="Q2488" s="9">
        <f t="shared" si="230"/>
        <v>2.6566666666666667</v>
      </c>
      <c r="R2488" s="10">
        <f t="shared" si="231"/>
        <v>4.3791208791208796</v>
      </c>
      <c r="S2488" s="4" t="str">
        <f t="shared" si="232"/>
        <v>film &amp; video</v>
      </c>
      <c r="T2488" s="4" t="str">
        <f t="shared" si="233"/>
        <v>television</v>
      </c>
    </row>
    <row r="2489" spans="1:20" ht="42.75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7">
        <f t="shared" si="228"/>
        <v>41055.749965277777</v>
      </c>
      <c r="L2489" s="7">
        <f t="shared" si="229"/>
        <v>41025.749965277777</v>
      </c>
      <c r="M2489" s="4" t="b">
        <v>0</v>
      </c>
      <c r="N2489" s="4">
        <v>182</v>
      </c>
      <c r="O2489" s="4" t="b">
        <v>1</v>
      </c>
      <c r="P2489" s="4" t="s">
        <v>8265</v>
      </c>
      <c r="Q2489" s="9">
        <f t="shared" si="230"/>
        <v>1.0005066666666667</v>
      </c>
      <c r="R2489" s="10">
        <f t="shared" si="231"/>
        <v>8.2459340659340654</v>
      </c>
      <c r="S2489" s="4" t="str">
        <f t="shared" si="232"/>
        <v>film &amp; video</v>
      </c>
      <c r="T2489" s="4" t="str">
        <f t="shared" si="233"/>
        <v>television</v>
      </c>
    </row>
    <row r="2490" spans="1:20" ht="42.75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7">
        <f t="shared" si="228"/>
        <v>40863.341527777775</v>
      </c>
      <c r="L2490" s="7">
        <f t="shared" si="229"/>
        <v>40833.299861111111</v>
      </c>
      <c r="M2490" s="4" t="b">
        <v>0</v>
      </c>
      <c r="N2490" s="4">
        <v>182</v>
      </c>
      <c r="O2490" s="4" t="b">
        <v>1</v>
      </c>
      <c r="P2490" s="4" t="s">
        <v>8265</v>
      </c>
      <c r="Q2490" s="9">
        <f t="shared" si="230"/>
        <v>1.0669999999999999</v>
      </c>
      <c r="R2490" s="10">
        <f t="shared" si="231"/>
        <v>17.587912087912088</v>
      </c>
      <c r="S2490" s="4" t="str">
        <f t="shared" si="232"/>
        <v>film &amp; video</v>
      </c>
      <c r="T2490" s="4" t="str">
        <f t="shared" si="233"/>
        <v>television</v>
      </c>
    </row>
    <row r="2491" spans="1:20" ht="42.75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7">
        <f t="shared" si="228"/>
        <v>41403.356932870367</v>
      </c>
      <c r="L2491" s="7">
        <f t="shared" si="229"/>
        <v>41373.356932870367</v>
      </c>
      <c r="M2491" s="4" t="b">
        <v>0</v>
      </c>
      <c r="N2491" s="4">
        <v>182</v>
      </c>
      <c r="O2491" s="4" t="b">
        <v>1</v>
      </c>
      <c r="P2491" s="4" t="s">
        <v>8265</v>
      </c>
      <c r="Q2491" s="9">
        <f t="shared" si="230"/>
        <v>1.3367142857142857</v>
      </c>
      <c r="R2491" s="10">
        <f t="shared" si="231"/>
        <v>25.706043956043956</v>
      </c>
      <c r="S2491" s="4" t="str">
        <f t="shared" si="232"/>
        <v>film &amp; video</v>
      </c>
      <c r="T2491" s="4" t="str">
        <f t="shared" si="233"/>
        <v>television</v>
      </c>
    </row>
    <row r="2492" spans="1:20" ht="42.75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7">
        <f t="shared" si="228"/>
        <v>41082.89439814815</v>
      </c>
      <c r="L2492" s="7">
        <f t="shared" si="229"/>
        <v>41022.89439814815</v>
      </c>
      <c r="M2492" s="4" t="b">
        <v>0</v>
      </c>
      <c r="N2492" s="4">
        <v>182</v>
      </c>
      <c r="O2492" s="4" t="b">
        <v>1</v>
      </c>
      <c r="P2492" s="4" t="s">
        <v>8265</v>
      </c>
      <c r="Q2492" s="9">
        <f t="shared" si="230"/>
        <v>1.214</v>
      </c>
      <c r="R2492" s="10">
        <f t="shared" si="231"/>
        <v>3.3351648351648353</v>
      </c>
      <c r="S2492" s="4" t="str">
        <f t="shared" si="232"/>
        <v>film &amp; video</v>
      </c>
      <c r="T2492" s="4" t="str">
        <f t="shared" si="233"/>
        <v>television</v>
      </c>
    </row>
    <row r="2493" spans="1:20" ht="42.75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7">
        <f t="shared" si="228"/>
        <v>40558.743750000001</v>
      </c>
      <c r="L2493" s="7">
        <f t="shared" si="229"/>
        <v>40542.505949074075</v>
      </c>
      <c r="M2493" s="4" t="b">
        <v>0</v>
      </c>
      <c r="N2493" s="4">
        <v>182</v>
      </c>
      <c r="O2493" s="4" t="b">
        <v>1</v>
      </c>
      <c r="P2493" s="4" t="s">
        <v>8265</v>
      </c>
      <c r="Q2493" s="9">
        <f t="shared" si="230"/>
        <v>1.032</v>
      </c>
      <c r="R2493" s="10">
        <f t="shared" si="231"/>
        <v>2.8351648351648353</v>
      </c>
      <c r="S2493" s="4" t="str">
        <f t="shared" si="232"/>
        <v>film &amp; video</v>
      </c>
      <c r="T2493" s="4" t="str">
        <f t="shared" si="233"/>
        <v>television</v>
      </c>
    </row>
    <row r="2494" spans="1:20" ht="28.5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7">
        <f t="shared" si="228"/>
        <v>41076.082638888889</v>
      </c>
      <c r="L2494" s="7">
        <f t="shared" si="229"/>
        <v>41024.652638888889</v>
      </c>
      <c r="M2494" s="4" t="b">
        <v>0</v>
      </c>
      <c r="N2494" s="4">
        <v>182</v>
      </c>
      <c r="O2494" s="4" t="b">
        <v>1</v>
      </c>
      <c r="P2494" s="4" t="s">
        <v>8265</v>
      </c>
      <c r="Q2494" s="9">
        <f t="shared" si="230"/>
        <v>1.25</v>
      </c>
      <c r="R2494" s="10">
        <f t="shared" si="231"/>
        <v>4.1208791208791204</v>
      </c>
      <c r="S2494" s="4" t="str">
        <f t="shared" si="232"/>
        <v>film &amp; video</v>
      </c>
      <c r="T2494" s="4" t="str">
        <f t="shared" si="233"/>
        <v>television</v>
      </c>
    </row>
    <row r="2495" spans="1:20" ht="42.75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7">
        <f t="shared" si="228"/>
        <v>41392.834953703699</v>
      </c>
      <c r="L2495" s="7">
        <f t="shared" si="229"/>
        <v>41347.834953703699</v>
      </c>
      <c r="M2495" s="4" t="b">
        <v>0</v>
      </c>
      <c r="N2495" s="4">
        <v>182</v>
      </c>
      <c r="O2495" s="4" t="b">
        <v>1</v>
      </c>
      <c r="P2495" s="4" t="s">
        <v>8265</v>
      </c>
      <c r="Q2495" s="9">
        <f t="shared" si="230"/>
        <v>1.2869999999999999</v>
      </c>
      <c r="R2495" s="10">
        <f t="shared" si="231"/>
        <v>141.42857142857142</v>
      </c>
      <c r="S2495" s="4" t="str">
        <f t="shared" si="232"/>
        <v>film &amp; video</v>
      </c>
      <c r="T2495" s="4" t="str">
        <f t="shared" si="233"/>
        <v>television</v>
      </c>
    </row>
    <row r="2496" spans="1:20" ht="42.75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7">
        <f t="shared" si="228"/>
        <v>41052.311851851853</v>
      </c>
      <c r="L2496" s="7">
        <f t="shared" si="229"/>
        <v>41022.311851851853</v>
      </c>
      <c r="M2496" s="4" t="b">
        <v>0</v>
      </c>
      <c r="N2496" s="4">
        <v>182</v>
      </c>
      <c r="O2496" s="4" t="b">
        <v>1</v>
      </c>
      <c r="P2496" s="4" t="s">
        <v>8265</v>
      </c>
      <c r="Q2496" s="9">
        <f t="shared" si="230"/>
        <v>1.0100533333333332</v>
      </c>
      <c r="R2496" s="10">
        <f t="shared" si="231"/>
        <v>8.3246153846153845</v>
      </c>
      <c r="S2496" s="4" t="str">
        <f t="shared" si="232"/>
        <v>film &amp; video</v>
      </c>
      <c r="T2496" s="4" t="str">
        <f t="shared" si="233"/>
        <v>television</v>
      </c>
    </row>
    <row r="2497" spans="1:20" ht="42.75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7">
        <f t="shared" si="228"/>
        <v>41066.613136574073</v>
      </c>
      <c r="L2497" s="7">
        <f t="shared" si="229"/>
        <v>41036.613136574073</v>
      </c>
      <c r="M2497" s="4" t="b">
        <v>0</v>
      </c>
      <c r="N2497" s="4">
        <v>182</v>
      </c>
      <c r="O2497" s="4" t="b">
        <v>1</v>
      </c>
      <c r="P2497" s="4" t="s">
        <v>8265</v>
      </c>
      <c r="Q2497" s="9">
        <f t="shared" si="230"/>
        <v>1.2753666666666665</v>
      </c>
      <c r="R2497" s="10">
        <f t="shared" si="231"/>
        <v>10.511263736263736</v>
      </c>
      <c r="S2497" s="4" t="str">
        <f t="shared" si="232"/>
        <v>film &amp; video</v>
      </c>
      <c r="T2497" s="4" t="str">
        <f t="shared" si="233"/>
        <v>television</v>
      </c>
    </row>
    <row r="2498" spans="1:20" ht="28.5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7">
        <f t="shared" si="228"/>
        <v>41362.621435185181</v>
      </c>
      <c r="L2498" s="7">
        <f t="shared" si="229"/>
        <v>41327.663101851846</v>
      </c>
      <c r="M2498" s="4" t="b">
        <v>0</v>
      </c>
      <c r="N2498" s="4">
        <v>182</v>
      </c>
      <c r="O2498" s="4" t="b">
        <v>1</v>
      </c>
      <c r="P2498" s="4" t="s">
        <v>8265</v>
      </c>
      <c r="Q2498" s="9">
        <f t="shared" si="230"/>
        <v>1</v>
      </c>
      <c r="R2498" s="10">
        <f t="shared" si="231"/>
        <v>32.967032967032964</v>
      </c>
      <c r="S2498" s="4" t="str">
        <f t="shared" si="232"/>
        <v>film &amp; video</v>
      </c>
      <c r="T2498" s="4" t="str">
        <f t="shared" si="233"/>
        <v>television</v>
      </c>
    </row>
    <row r="2499" spans="1:20" ht="42.75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7">
        <f t="shared" ref="K2499:K2562" si="234">(I2499/86400)+25569+(-8/24)</f>
        <v>40760.545578703699</v>
      </c>
      <c r="L2499" s="7">
        <f t="shared" ref="L2499:L2562" si="235">(J2499/86400)+25569+(-8/24)</f>
        <v>40730.545578703699</v>
      </c>
      <c r="M2499" s="4" t="b">
        <v>0</v>
      </c>
      <c r="N2499" s="4">
        <v>182</v>
      </c>
      <c r="O2499" s="4" t="b">
        <v>1</v>
      </c>
      <c r="P2499" s="4" t="s">
        <v>8265</v>
      </c>
      <c r="Q2499" s="9">
        <f t="shared" ref="Q2499:Q2562" si="236">E2499/D2499</f>
        <v>1.127715</v>
      </c>
      <c r="R2499" s="10">
        <f t="shared" ref="R2499:R2562" si="237">IFERROR(E2499/N2499, "Zero Backers")</f>
        <v>24.784945054945052</v>
      </c>
      <c r="S2499" s="4" t="str">
        <f t="shared" ref="S2499:S2562" si="238">LEFT(P2499,FIND("/",P2499)-1)</f>
        <v>film &amp; video</v>
      </c>
      <c r="T2499" s="4" t="str">
        <f t="shared" ref="T2499:T2562" si="239">RIGHT(P2499,LEN(P2499)-FIND("/",P2499))</f>
        <v>television</v>
      </c>
    </row>
    <row r="2500" spans="1:20" ht="42.75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7">
        <f t="shared" si="234"/>
        <v>42031.634108796294</v>
      </c>
      <c r="L2500" s="7">
        <f t="shared" si="235"/>
        <v>42017.634108796294</v>
      </c>
      <c r="M2500" s="4" t="b">
        <v>0</v>
      </c>
      <c r="N2500" s="4">
        <v>182</v>
      </c>
      <c r="O2500" s="4" t="b">
        <v>1</v>
      </c>
      <c r="P2500" s="4" t="s">
        <v>8265</v>
      </c>
      <c r="Q2500" s="9">
        <f t="shared" si="236"/>
        <v>1.056</v>
      </c>
      <c r="R2500" s="10">
        <f t="shared" si="237"/>
        <v>5.802197802197802</v>
      </c>
      <c r="S2500" s="4" t="str">
        <f t="shared" si="238"/>
        <v>film &amp; video</v>
      </c>
      <c r="T2500" s="4" t="str">
        <f t="shared" si="239"/>
        <v>television</v>
      </c>
    </row>
    <row r="2501" spans="1:20" ht="42.75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7">
        <f t="shared" si="234"/>
        <v>41274.416666666664</v>
      </c>
      <c r="L2501" s="7">
        <f t="shared" si="235"/>
        <v>41226.315243055556</v>
      </c>
      <c r="M2501" s="4" t="b">
        <v>0</v>
      </c>
      <c r="N2501" s="4">
        <v>182</v>
      </c>
      <c r="O2501" s="4" t="b">
        <v>1</v>
      </c>
      <c r="P2501" s="4" t="s">
        <v>8265</v>
      </c>
      <c r="Q2501" s="9">
        <f t="shared" si="236"/>
        <v>2.0262500000000001</v>
      </c>
      <c r="R2501" s="10">
        <f t="shared" si="237"/>
        <v>44.532967032967036</v>
      </c>
      <c r="S2501" s="4" t="str">
        <f t="shared" si="238"/>
        <v>film &amp; video</v>
      </c>
      <c r="T2501" s="4" t="str">
        <f t="shared" si="239"/>
        <v>television</v>
      </c>
    </row>
    <row r="2502" spans="1:20" ht="42.75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7">
        <f t="shared" si="234"/>
        <v>41083.439525462956</v>
      </c>
      <c r="L2502" s="7">
        <f t="shared" si="235"/>
        <v>41053.439525462956</v>
      </c>
      <c r="M2502" s="4" t="b">
        <v>0</v>
      </c>
      <c r="N2502" s="4">
        <v>182</v>
      </c>
      <c r="O2502" s="4" t="b">
        <v>1</v>
      </c>
      <c r="P2502" s="4" t="s">
        <v>8265</v>
      </c>
      <c r="Q2502" s="9">
        <f t="shared" si="236"/>
        <v>1.1333333333333333</v>
      </c>
      <c r="R2502" s="10">
        <f t="shared" si="237"/>
        <v>3.7362637362637363</v>
      </c>
      <c r="S2502" s="4" t="str">
        <f t="shared" si="238"/>
        <v>film &amp; video</v>
      </c>
      <c r="T2502" s="4" t="str">
        <f t="shared" si="239"/>
        <v>television</v>
      </c>
    </row>
    <row r="2503" spans="1:20" ht="42.75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7">
        <f t="shared" si="234"/>
        <v>42274.443333333336</v>
      </c>
      <c r="L2503" s="7">
        <f t="shared" si="235"/>
        <v>42244.443333333336</v>
      </c>
      <c r="M2503" s="4" t="b">
        <v>0</v>
      </c>
      <c r="N2503" s="4">
        <v>182</v>
      </c>
      <c r="O2503" s="4" t="b">
        <v>1</v>
      </c>
      <c r="P2503" s="4" t="s">
        <v>8265</v>
      </c>
      <c r="Q2503" s="9">
        <f t="shared" si="236"/>
        <v>2.5545454545454545E-2</v>
      </c>
      <c r="R2503" s="10">
        <f t="shared" si="237"/>
        <v>1.543956043956044</v>
      </c>
      <c r="S2503" s="4" t="str">
        <f t="shared" si="238"/>
        <v>film &amp; video</v>
      </c>
      <c r="T2503" s="4" t="str">
        <f t="shared" si="239"/>
        <v>television</v>
      </c>
    </row>
    <row r="2504" spans="1:20" ht="42.75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7">
        <f t="shared" si="234"/>
        <v>41903.492106481477</v>
      </c>
      <c r="L2504" s="7">
        <f t="shared" si="235"/>
        <v>41858.492106481477</v>
      </c>
      <c r="M2504" s="4" t="b">
        <v>0</v>
      </c>
      <c r="N2504" s="4">
        <v>182</v>
      </c>
      <c r="O2504" s="4" t="b">
        <v>1</v>
      </c>
      <c r="P2504" s="4" t="s">
        <v>8265</v>
      </c>
      <c r="Q2504" s="9">
        <f t="shared" si="236"/>
        <v>7.8181818181818181E-4</v>
      </c>
      <c r="R2504" s="10">
        <f t="shared" si="237"/>
        <v>0.47252747252747251</v>
      </c>
      <c r="S2504" s="4" t="str">
        <f t="shared" si="238"/>
        <v>film &amp; video</v>
      </c>
      <c r="T2504" s="4" t="str">
        <f t="shared" si="239"/>
        <v>television</v>
      </c>
    </row>
    <row r="2505" spans="1:20" ht="42.75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7">
        <f t="shared" si="234"/>
        <v>42528.54583333333</v>
      </c>
      <c r="L2505" s="7">
        <f t="shared" si="235"/>
        <v>42498.566064814811</v>
      </c>
      <c r="M2505" s="4" t="b">
        <v>0</v>
      </c>
      <c r="N2505" s="4">
        <v>182</v>
      </c>
      <c r="O2505" s="4" t="b">
        <v>1</v>
      </c>
      <c r="P2505" s="4" t="s">
        <v>8265</v>
      </c>
      <c r="Q2505" s="9">
        <f t="shared" si="236"/>
        <v>0</v>
      </c>
      <c r="R2505" s="10">
        <f t="shared" si="237"/>
        <v>0</v>
      </c>
      <c r="S2505" s="4" t="str">
        <f t="shared" si="238"/>
        <v>film &amp; video</v>
      </c>
      <c r="T2505" s="4" t="str">
        <f t="shared" si="239"/>
        <v>television</v>
      </c>
    </row>
    <row r="2506" spans="1:20" ht="28.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7">
        <f t="shared" si="234"/>
        <v>41957.723773148151</v>
      </c>
      <c r="L2506" s="7">
        <f t="shared" si="235"/>
        <v>41927.682106481479</v>
      </c>
      <c r="M2506" s="4" t="b">
        <v>0</v>
      </c>
      <c r="N2506" s="4">
        <v>182</v>
      </c>
      <c r="O2506" s="4" t="b">
        <v>1</v>
      </c>
      <c r="P2506" s="4" t="s">
        <v>8265</v>
      </c>
      <c r="Q2506" s="9">
        <f t="shared" si="236"/>
        <v>0</v>
      </c>
      <c r="R2506" s="10">
        <f t="shared" si="237"/>
        <v>0</v>
      </c>
      <c r="S2506" s="4" t="str">
        <f t="shared" si="238"/>
        <v>film &amp; video</v>
      </c>
      <c r="T2506" s="4" t="str">
        <f t="shared" si="239"/>
        <v>television</v>
      </c>
    </row>
    <row r="2507" spans="1:20" ht="57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7">
        <f t="shared" si="234"/>
        <v>42076.68074074074</v>
      </c>
      <c r="L2507" s="7">
        <f t="shared" si="235"/>
        <v>42046.722407407404</v>
      </c>
      <c r="M2507" s="4" t="b">
        <v>0</v>
      </c>
      <c r="N2507" s="4">
        <v>182</v>
      </c>
      <c r="O2507" s="4" t="b">
        <v>1</v>
      </c>
      <c r="P2507" s="4" t="s">
        <v>8265</v>
      </c>
      <c r="Q2507" s="9">
        <f t="shared" si="236"/>
        <v>0</v>
      </c>
      <c r="R2507" s="10">
        <f t="shared" si="237"/>
        <v>0</v>
      </c>
      <c r="S2507" s="4" t="str">
        <f t="shared" si="238"/>
        <v>film &amp; video</v>
      </c>
      <c r="T2507" s="4" t="str">
        <f t="shared" si="239"/>
        <v>television</v>
      </c>
    </row>
    <row r="2508" spans="1:20" ht="42.75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7">
        <f t="shared" si="234"/>
        <v>42280.541666666664</v>
      </c>
      <c r="L2508" s="7">
        <f t="shared" si="235"/>
        <v>42257.963761574072</v>
      </c>
      <c r="M2508" s="4" t="b">
        <v>0</v>
      </c>
      <c r="N2508" s="4">
        <v>182</v>
      </c>
      <c r="O2508" s="4" t="b">
        <v>1</v>
      </c>
      <c r="P2508" s="4" t="s">
        <v>8265</v>
      </c>
      <c r="Q2508" s="9">
        <f t="shared" si="236"/>
        <v>6.0000000000000001E-3</v>
      </c>
      <c r="R2508" s="10">
        <f t="shared" si="237"/>
        <v>0.16483516483516483</v>
      </c>
      <c r="S2508" s="4" t="str">
        <f t="shared" si="238"/>
        <v>film &amp; video</v>
      </c>
      <c r="T2508" s="4" t="str">
        <f t="shared" si="239"/>
        <v>television</v>
      </c>
    </row>
    <row r="2509" spans="1:20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7">
        <f t="shared" si="234"/>
        <v>42134.739629629628</v>
      </c>
      <c r="L2509" s="7">
        <f t="shared" si="235"/>
        <v>42104.739629629628</v>
      </c>
      <c r="M2509" s="4" t="b">
        <v>0</v>
      </c>
      <c r="N2509" s="4">
        <v>182</v>
      </c>
      <c r="O2509" s="4" t="b">
        <v>1</v>
      </c>
      <c r="P2509" s="4" t="s">
        <v>8265</v>
      </c>
      <c r="Q2509" s="9">
        <f t="shared" si="236"/>
        <v>0</v>
      </c>
      <c r="R2509" s="10">
        <f t="shared" si="237"/>
        <v>0</v>
      </c>
      <c r="S2509" s="4" t="str">
        <f t="shared" si="238"/>
        <v>film &amp; video</v>
      </c>
      <c r="T2509" s="4" t="str">
        <f t="shared" si="239"/>
        <v>television</v>
      </c>
    </row>
    <row r="2510" spans="1:20" ht="42.75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7">
        <f t="shared" si="234"/>
        <v>41865.618449074071</v>
      </c>
      <c r="L2510" s="7">
        <f t="shared" si="235"/>
        <v>41835.618449074071</v>
      </c>
      <c r="M2510" s="4" t="b">
        <v>0</v>
      </c>
      <c r="N2510" s="4">
        <v>182</v>
      </c>
      <c r="O2510" s="4" t="b">
        <v>1</v>
      </c>
      <c r="P2510" s="4" t="s">
        <v>8265</v>
      </c>
      <c r="Q2510" s="9">
        <f t="shared" si="236"/>
        <v>0</v>
      </c>
      <c r="R2510" s="10">
        <f t="shared" si="237"/>
        <v>0</v>
      </c>
      <c r="S2510" s="4" t="str">
        <f t="shared" si="238"/>
        <v>film &amp; video</v>
      </c>
      <c r="T2510" s="4" t="str">
        <f t="shared" si="239"/>
        <v>television</v>
      </c>
    </row>
    <row r="2511" spans="1:20" ht="42.75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7">
        <f t="shared" si="234"/>
        <v>42114.434594907405</v>
      </c>
      <c r="L2511" s="7">
        <f t="shared" si="235"/>
        <v>42058.476261574069</v>
      </c>
      <c r="M2511" s="4" t="b">
        <v>0</v>
      </c>
      <c r="N2511" s="4">
        <v>182</v>
      </c>
      <c r="O2511" s="4" t="b">
        <v>1</v>
      </c>
      <c r="P2511" s="4" t="s">
        <v>8265</v>
      </c>
      <c r="Q2511" s="9">
        <f t="shared" si="236"/>
        <v>1.0526315789473684E-2</v>
      </c>
      <c r="R2511" s="10">
        <f t="shared" si="237"/>
        <v>5.4945054945054945</v>
      </c>
      <c r="S2511" s="4" t="str">
        <f t="shared" si="238"/>
        <v>film &amp; video</v>
      </c>
      <c r="T2511" s="4" t="str">
        <f t="shared" si="239"/>
        <v>television</v>
      </c>
    </row>
    <row r="2512" spans="1:20" ht="42.75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7">
        <f t="shared" si="234"/>
        <v>42138.664027777777</v>
      </c>
      <c r="L2512" s="7">
        <f t="shared" si="235"/>
        <v>42078.664027777777</v>
      </c>
      <c r="M2512" s="4" t="b">
        <v>0</v>
      </c>
      <c r="N2512" s="4">
        <v>182</v>
      </c>
      <c r="O2512" s="4" t="b">
        <v>1</v>
      </c>
      <c r="P2512" s="4" t="s">
        <v>8265</v>
      </c>
      <c r="Q2512" s="9">
        <f t="shared" si="236"/>
        <v>1.5E-3</v>
      </c>
      <c r="R2512" s="10">
        <f t="shared" si="237"/>
        <v>0.41208791208791207</v>
      </c>
      <c r="S2512" s="4" t="str">
        <f t="shared" si="238"/>
        <v>film &amp; video</v>
      </c>
      <c r="T2512" s="4" t="str">
        <f t="shared" si="239"/>
        <v>television</v>
      </c>
    </row>
    <row r="2513" spans="1:20" ht="42.75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7">
        <f t="shared" si="234"/>
        <v>42401.113576388881</v>
      </c>
      <c r="L2513" s="7">
        <f t="shared" si="235"/>
        <v>42371.113576388881</v>
      </c>
      <c r="M2513" s="4" t="b">
        <v>0</v>
      </c>
      <c r="N2513" s="4">
        <v>182</v>
      </c>
      <c r="O2513" s="4" t="b">
        <v>1</v>
      </c>
      <c r="P2513" s="4" t="s">
        <v>8265</v>
      </c>
      <c r="Q2513" s="9">
        <f t="shared" si="236"/>
        <v>0</v>
      </c>
      <c r="R2513" s="10">
        <f t="shared" si="237"/>
        <v>0</v>
      </c>
      <c r="S2513" s="4" t="str">
        <f t="shared" si="238"/>
        <v>film &amp; video</v>
      </c>
      <c r="T2513" s="4" t="str">
        <f t="shared" si="239"/>
        <v>television</v>
      </c>
    </row>
    <row r="2514" spans="1:20" ht="42.75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7">
        <f t="shared" si="234"/>
        <v>41986.543530092589</v>
      </c>
      <c r="L2514" s="7">
        <f t="shared" si="235"/>
        <v>41971.543530092589</v>
      </c>
      <c r="M2514" s="4" t="b">
        <v>0</v>
      </c>
      <c r="N2514" s="4">
        <v>182</v>
      </c>
      <c r="O2514" s="4" t="b">
        <v>1</v>
      </c>
      <c r="P2514" s="4" t="s">
        <v>8265</v>
      </c>
      <c r="Q2514" s="9">
        <f t="shared" si="236"/>
        <v>0</v>
      </c>
      <c r="R2514" s="10">
        <f t="shared" si="237"/>
        <v>0</v>
      </c>
      <c r="S2514" s="4" t="str">
        <f t="shared" si="238"/>
        <v>film &amp; video</v>
      </c>
      <c r="T2514" s="4" t="str">
        <f t="shared" si="239"/>
        <v>television</v>
      </c>
    </row>
    <row r="2515" spans="1:20" ht="42.75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7">
        <f t="shared" si="234"/>
        <v>42791.673483796294</v>
      </c>
      <c r="L2515" s="7">
        <f t="shared" si="235"/>
        <v>42731.673483796294</v>
      </c>
      <c r="M2515" s="4" t="b">
        <v>0</v>
      </c>
      <c r="N2515" s="4">
        <v>182</v>
      </c>
      <c r="O2515" s="4" t="b">
        <v>1</v>
      </c>
      <c r="P2515" s="4" t="s">
        <v>8265</v>
      </c>
      <c r="Q2515" s="9">
        <f t="shared" si="236"/>
        <v>0</v>
      </c>
      <c r="R2515" s="10">
        <f t="shared" si="237"/>
        <v>0</v>
      </c>
      <c r="S2515" s="4" t="str">
        <f t="shared" si="238"/>
        <v>film &amp; video</v>
      </c>
      <c r="T2515" s="4" t="str">
        <f t="shared" si="239"/>
        <v>television</v>
      </c>
    </row>
    <row r="2516" spans="1:20" ht="42.75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7">
        <f t="shared" si="234"/>
        <v>41871.056446759256</v>
      </c>
      <c r="L2516" s="7">
        <f t="shared" si="235"/>
        <v>41854.056446759256</v>
      </c>
      <c r="M2516" s="4" t="b">
        <v>0</v>
      </c>
      <c r="N2516" s="4">
        <v>182</v>
      </c>
      <c r="O2516" s="4" t="b">
        <v>1</v>
      </c>
      <c r="P2516" s="4" t="s">
        <v>8265</v>
      </c>
      <c r="Q2516" s="9">
        <f t="shared" si="236"/>
        <v>1.7500000000000002E-2</v>
      </c>
      <c r="R2516" s="10">
        <f t="shared" si="237"/>
        <v>1.1538461538461537</v>
      </c>
      <c r="S2516" s="4" t="str">
        <f t="shared" si="238"/>
        <v>film &amp; video</v>
      </c>
      <c r="T2516" s="4" t="str">
        <f t="shared" si="239"/>
        <v>television</v>
      </c>
    </row>
    <row r="2517" spans="1:20" ht="42.75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7">
        <f t="shared" si="234"/>
        <v>42057.50640046296</v>
      </c>
      <c r="L2517" s="7">
        <f t="shared" si="235"/>
        <v>42027.50640046296</v>
      </c>
      <c r="M2517" s="4" t="b">
        <v>0</v>
      </c>
      <c r="N2517" s="4">
        <v>182</v>
      </c>
      <c r="O2517" s="4" t="b">
        <v>1</v>
      </c>
      <c r="P2517" s="4" t="s">
        <v>8265</v>
      </c>
      <c r="Q2517" s="9">
        <f t="shared" si="236"/>
        <v>0.186</v>
      </c>
      <c r="R2517" s="10">
        <f t="shared" si="237"/>
        <v>5.1098901098901095</v>
      </c>
      <c r="S2517" s="4" t="str">
        <f t="shared" si="238"/>
        <v>film &amp; video</v>
      </c>
      <c r="T2517" s="4" t="str">
        <f t="shared" si="239"/>
        <v>television</v>
      </c>
    </row>
    <row r="2518" spans="1:20" ht="42.75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7">
        <f t="shared" si="234"/>
        <v>41972.361712962964</v>
      </c>
      <c r="L2518" s="7">
        <f t="shared" si="235"/>
        <v>41942.320046296292</v>
      </c>
      <c r="M2518" s="4" t="b">
        <v>0</v>
      </c>
      <c r="N2518" s="4">
        <v>182</v>
      </c>
      <c r="O2518" s="4" t="b">
        <v>1</v>
      </c>
      <c r="P2518" s="4" t="s">
        <v>8265</v>
      </c>
      <c r="Q2518" s="9">
        <f t="shared" si="236"/>
        <v>0</v>
      </c>
      <c r="R2518" s="10">
        <f t="shared" si="237"/>
        <v>0</v>
      </c>
      <c r="S2518" s="4" t="str">
        <f t="shared" si="238"/>
        <v>film &amp; video</v>
      </c>
      <c r="T2518" s="4" t="str">
        <f t="shared" si="239"/>
        <v>television</v>
      </c>
    </row>
    <row r="2519" spans="1:20" ht="42.75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7">
        <f t="shared" si="234"/>
        <v>42082.427430555552</v>
      </c>
      <c r="L2519" s="7">
        <f t="shared" si="235"/>
        <v>42052.469097222223</v>
      </c>
      <c r="M2519" s="4" t="b">
        <v>0</v>
      </c>
      <c r="N2519" s="4">
        <v>182</v>
      </c>
      <c r="O2519" s="4" t="b">
        <v>1</v>
      </c>
      <c r="P2519" s="4" t="s">
        <v>8265</v>
      </c>
      <c r="Q2519" s="9">
        <f t="shared" si="236"/>
        <v>9.8166666666666666E-2</v>
      </c>
      <c r="R2519" s="10">
        <f t="shared" si="237"/>
        <v>9.708791208791208</v>
      </c>
      <c r="S2519" s="4" t="str">
        <f t="shared" si="238"/>
        <v>film &amp; video</v>
      </c>
      <c r="T2519" s="4" t="str">
        <f t="shared" si="239"/>
        <v>television</v>
      </c>
    </row>
    <row r="2520" spans="1:20" ht="42.75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7">
        <f t="shared" si="234"/>
        <v>41956.38921296296</v>
      </c>
      <c r="L2520" s="7">
        <f t="shared" si="235"/>
        <v>41926.347546296296</v>
      </c>
      <c r="M2520" s="4" t="b">
        <v>0</v>
      </c>
      <c r="N2520" s="4">
        <v>182</v>
      </c>
      <c r="O2520" s="4" t="b">
        <v>1</v>
      </c>
      <c r="P2520" s="4" t="s">
        <v>8265</v>
      </c>
      <c r="Q2520" s="9">
        <f t="shared" si="236"/>
        <v>0</v>
      </c>
      <c r="R2520" s="10">
        <f t="shared" si="237"/>
        <v>0</v>
      </c>
      <c r="S2520" s="4" t="str">
        <f t="shared" si="238"/>
        <v>film &amp; video</v>
      </c>
      <c r="T2520" s="4" t="str">
        <f t="shared" si="239"/>
        <v>television</v>
      </c>
    </row>
    <row r="2521" spans="1:20" ht="28.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7">
        <f t="shared" si="234"/>
        <v>41838.821805555555</v>
      </c>
      <c r="L2521" s="7">
        <f t="shared" si="235"/>
        <v>41808.821805555555</v>
      </c>
      <c r="M2521" s="4" t="b">
        <v>0</v>
      </c>
      <c r="N2521" s="4">
        <v>182</v>
      </c>
      <c r="O2521" s="4" t="b">
        <v>1</v>
      </c>
      <c r="P2521" s="4" t="s">
        <v>8265</v>
      </c>
      <c r="Q2521" s="9">
        <f t="shared" si="236"/>
        <v>4.3333333333333331E-4</v>
      </c>
      <c r="R2521" s="10">
        <f t="shared" si="237"/>
        <v>0.35714285714285715</v>
      </c>
      <c r="S2521" s="4" t="str">
        <f t="shared" si="238"/>
        <v>film &amp; video</v>
      </c>
      <c r="T2521" s="4" t="str">
        <f t="shared" si="239"/>
        <v>television</v>
      </c>
    </row>
    <row r="2522" spans="1:20" ht="42.75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7">
        <f t="shared" si="234"/>
        <v>42658.472916666666</v>
      </c>
      <c r="L2522" s="7">
        <f t="shared" si="235"/>
        <v>42612.267187500001</v>
      </c>
      <c r="M2522" s="4" t="b">
        <v>0</v>
      </c>
      <c r="N2522" s="4">
        <v>182</v>
      </c>
      <c r="O2522" s="4" t="b">
        <v>1</v>
      </c>
      <c r="P2522" s="4" t="s">
        <v>8265</v>
      </c>
      <c r="Q2522" s="9">
        <f t="shared" si="236"/>
        <v>0</v>
      </c>
      <c r="R2522" s="10">
        <f t="shared" si="237"/>
        <v>0</v>
      </c>
      <c r="S2522" s="4" t="str">
        <f t="shared" si="238"/>
        <v>film &amp; video</v>
      </c>
      <c r="T2522" s="4" t="str">
        <f t="shared" si="239"/>
        <v>television</v>
      </c>
    </row>
    <row r="2523" spans="1:20" ht="57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7">
        <f t="shared" si="234"/>
        <v>42290.63450231481</v>
      </c>
      <c r="L2523" s="7">
        <f t="shared" si="235"/>
        <v>42269.63450231481</v>
      </c>
      <c r="M2523" s="4" t="b">
        <v>0</v>
      </c>
      <c r="N2523" s="4">
        <v>182</v>
      </c>
      <c r="O2523" s="4" t="b">
        <v>1</v>
      </c>
      <c r="P2523" s="4" t="s">
        <v>8265</v>
      </c>
      <c r="Q2523" s="9">
        <f t="shared" si="236"/>
        <v>1.0948792000000001</v>
      </c>
      <c r="R2523" s="10">
        <f t="shared" si="237"/>
        <v>75.197747252747249</v>
      </c>
      <c r="S2523" s="4" t="str">
        <f t="shared" si="238"/>
        <v>film &amp; video</v>
      </c>
      <c r="T2523" s="4" t="str">
        <f t="shared" si="239"/>
        <v>television</v>
      </c>
    </row>
    <row r="2524" spans="1:20" ht="42.75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7">
        <f t="shared" si="234"/>
        <v>42482.286111111105</v>
      </c>
      <c r="L2524" s="7">
        <f t="shared" si="235"/>
        <v>42460.240277777775</v>
      </c>
      <c r="M2524" s="4" t="b">
        <v>0</v>
      </c>
      <c r="N2524" s="4">
        <v>182</v>
      </c>
      <c r="O2524" s="4" t="b">
        <v>1</v>
      </c>
      <c r="P2524" s="4" t="s">
        <v>8265</v>
      </c>
      <c r="Q2524" s="9">
        <f t="shared" si="236"/>
        <v>1</v>
      </c>
      <c r="R2524" s="10">
        <f t="shared" si="237"/>
        <v>27.472527472527471</v>
      </c>
      <c r="S2524" s="4" t="str">
        <f t="shared" si="238"/>
        <v>film &amp; video</v>
      </c>
      <c r="T2524" s="4" t="str">
        <f t="shared" si="239"/>
        <v>television</v>
      </c>
    </row>
    <row r="2525" spans="1:20" ht="42.75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7">
        <f t="shared" si="234"/>
        <v>41960.683935185181</v>
      </c>
      <c r="L2525" s="7">
        <f t="shared" si="235"/>
        <v>41930.642268518517</v>
      </c>
      <c r="M2525" s="4" t="b">
        <v>0</v>
      </c>
      <c r="N2525" s="4">
        <v>182</v>
      </c>
      <c r="O2525" s="4" t="b">
        <v>1</v>
      </c>
      <c r="P2525" s="4" t="s">
        <v>8265</v>
      </c>
      <c r="Q2525" s="9">
        <f t="shared" si="236"/>
        <v>1.5644444444444445</v>
      </c>
      <c r="R2525" s="10">
        <f t="shared" si="237"/>
        <v>7.7362637362637363</v>
      </c>
      <c r="S2525" s="4" t="str">
        <f t="shared" si="238"/>
        <v>film &amp; video</v>
      </c>
      <c r="T2525" s="4" t="str">
        <f t="shared" si="239"/>
        <v>television</v>
      </c>
    </row>
    <row r="2526" spans="1:20" ht="28.5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7">
        <f t="shared" si="234"/>
        <v>41993.854166666664</v>
      </c>
      <c r="L2526" s="7">
        <f t="shared" si="235"/>
        <v>41961.474039351851</v>
      </c>
      <c r="M2526" s="4" t="b">
        <v>0</v>
      </c>
      <c r="N2526" s="4">
        <v>182</v>
      </c>
      <c r="O2526" s="4" t="b">
        <v>1</v>
      </c>
      <c r="P2526" s="4" t="s">
        <v>8265</v>
      </c>
      <c r="Q2526" s="9">
        <f t="shared" si="236"/>
        <v>1.016</v>
      </c>
      <c r="R2526" s="10">
        <f t="shared" si="237"/>
        <v>41.868131868131869</v>
      </c>
      <c r="S2526" s="4" t="str">
        <f t="shared" si="238"/>
        <v>film &amp; video</v>
      </c>
      <c r="T2526" s="4" t="str">
        <f t="shared" si="239"/>
        <v>television</v>
      </c>
    </row>
    <row r="2527" spans="1:20" ht="42.75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7">
        <f t="shared" si="234"/>
        <v>41088.511238425919</v>
      </c>
      <c r="L2527" s="7">
        <f t="shared" si="235"/>
        <v>41058.511238425919</v>
      </c>
      <c r="M2527" s="4" t="b">
        <v>0</v>
      </c>
      <c r="N2527" s="4">
        <v>182</v>
      </c>
      <c r="O2527" s="4" t="b">
        <v>1</v>
      </c>
      <c r="P2527" s="4" t="s">
        <v>8265</v>
      </c>
      <c r="Q2527" s="9">
        <f t="shared" si="236"/>
        <v>1.00325</v>
      </c>
      <c r="R2527" s="10">
        <f t="shared" si="237"/>
        <v>44.098901098901102</v>
      </c>
      <c r="S2527" s="4" t="str">
        <f t="shared" si="238"/>
        <v>film &amp; video</v>
      </c>
      <c r="T2527" s="4" t="str">
        <f t="shared" si="239"/>
        <v>television</v>
      </c>
    </row>
    <row r="2528" spans="1:20" ht="42.75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7">
        <f t="shared" si="234"/>
        <v>41980.874305555553</v>
      </c>
      <c r="L2528" s="7">
        <f t="shared" si="235"/>
        <v>41952.757800925923</v>
      </c>
      <c r="M2528" s="4" t="b">
        <v>0</v>
      </c>
      <c r="N2528" s="4">
        <v>182</v>
      </c>
      <c r="O2528" s="4" t="b">
        <v>1</v>
      </c>
      <c r="P2528" s="4" t="s">
        <v>8265</v>
      </c>
      <c r="Q2528" s="9">
        <f t="shared" si="236"/>
        <v>1.1294999999999999</v>
      </c>
      <c r="R2528" s="10">
        <f t="shared" si="237"/>
        <v>24.824175824175825</v>
      </c>
      <c r="S2528" s="4" t="str">
        <f t="shared" si="238"/>
        <v>film &amp; video</v>
      </c>
      <c r="T2528" s="4" t="str">
        <f t="shared" si="239"/>
        <v>television</v>
      </c>
    </row>
    <row r="2529" spans="1:20" ht="42.75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7">
        <f t="shared" si="234"/>
        <v>41564.832638888889</v>
      </c>
      <c r="L2529" s="7">
        <f t="shared" si="235"/>
        <v>41546.417719907404</v>
      </c>
      <c r="M2529" s="4" t="b">
        <v>0</v>
      </c>
      <c r="N2529" s="4">
        <v>182</v>
      </c>
      <c r="O2529" s="4" t="b">
        <v>1</v>
      </c>
      <c r="P2529" s="4" t="s">
        <v>8265</v>
      </c>
      <c r="Q2529" s="9">
        <f t="shared" si="236"/>
        <v>1.02125</v>
      </c>
      <c r="R2529" s="10">
        <f t="shared" si="237"/>
        <v>22.445054945054945</v>
      </c>
      <c r="S2529" s="4" t="str">
        <f t="shared" si="238"/>
        <v>film &amp; video</v>
      </c>
      <c r="T2529" s="4" t="str">
        <f t="shared" si="239"/>
        <v>television</v>
      </c>
    </row>
    <row r="2530" spans="1:20" ht="42.75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7">
        <f t="shared" si="234"/>
        <v>42236.124999999993</v>
      </c>
      <c r="L2530" s="7">
        <f t="shared" si="235"/>
        <v>42217.501192129632</v>
      </c>
      <c r="M2530" s="4" t="b">
        <v>0</v>
      </c>
      <c r="N2530" s="4">
        <v>182</v>
      </c>
      <c r="O2530" s="4" t="b">
        <v>1</v>
      </c>
      <c r="P2530" s="4" t="s">
        <v>8265</v>
      </c>
      <c r="Q2530" s="9">
        <f t="shared" si="236"/>
        <v>1.0724974999999999</v>
      </c>
      <c r="R2530" s="10">
        <f t="shared" si="237"/>
        <v>23.571373626373624</v>
      </c>
      <c r="S2530" s="4" t="str">
        <f t="shared" si="238"/>
        <v>film &amp; video</v>
      </c>
      <c r="T2530" s="4" t="str">
        <f t="shared" si="239"/>
        <v>television</v>
      </c>
    </row>
    <row r="2531" spans="1:20" ht="28.5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7">
        <f t="shared" si="234"/>
        <v>40992.705729166664</v>
      </c>
      <c r="L2531" s="7">
        <f t="shared" si="235"/>
        <v>40947.747395833328</v>
      </c>
      <c r="M2531" s="4" t="b">
        <v>0</v>
      </c>
      <c r="N2531" s="4">
        <v>182</v>
      </c>
      <c r="O2531" s="4" t="b">
        <v>1</v>
      </c>
      <c r="P2531" s="4" t="s">
        <v>8265</v>
      </c>
      <c r="Q2531" s="9">
        <f t="shared" si="236"/>
        <v>1.0428333333333333</v>
      </c>
      <c r="R2531" s="10">
        <f t="shared" si="237"/>
        <v>34.379120879120876</v>
      </c>
      <c r="S2531" s="4" t="str">
        <f t="shared" si="238"/>
        <v>film &amp; video</v>
      </c>
      <c r="T2531" s="4" t="str">
        <f t="shared" si="239"/>
        <v>television</v>
      </c>
    </row>
    <row r="2532" spans="1:20" ht="42.75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7">
        <f t="shared" si="234"/>
        <v>42113.868055555555</v>
      </c>
      <c r="L2532" s="7">
        <f t="shared" si="235"/>
        <v>42081.531307870369</v>
      </c>
      <c r="M2532" s="4" t="b">
        <v>0</v>
      </c>
      <c r="N2532" s="4">
        <v>182</v>
      </c>
      <c r="O2532" s="4" t="b">
        <v>1</v>
      </c>
      <c r="P2532" s="4" t="s">
        <v>8265</v>
      </c>
      <c r="Q2532" s="9">
        <f t="shared" si="236"/>
        <v>1</v>
      </c>
      <c r="R2532" s="10">
        <f t="shared" si="237"/>
        <v>35.714285714285715</v>
      </c>
      <c r="S2532" s="4" t="str">
        <f t="shared" si="238"/>
        <v>film &amp; video</v>
      </c>
      <c r="T2532" s="4" t="str">
        <f t="shared" si="239"/>
        <v>television</v>
      </c>
    </row>
    <row r="2533" spans="1:20" ht="42.75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7">
        <f t="shared" si="234"/>
        <v>42230.832638888889</v>
      </c>
      <c r="L2533" s="7">
        <f t="shared" si="235"/>
        <v>42208.346689814811</v>
      </c>
      <c r="M2533" s="4" t="b">
        <v>0</v>
      </c>
      <c r="N2533" s="4">
        <v>182</v>
      </c>
      <c r="O2533" s="4" t="b">
        <v>1</v>
      </c>
      <c r="P2533" s="4" t="s">
        <v>8265</v>
      </c>
      <c r="Q2533" s="9">
        <f t="shared" si="236"/>
        <v>1.004</v>
      </c>
      <c r="R2533" s="10">
        <f t="shared" si="237"/>
        <v>24.824175824175825</v>
      </c>
      <c r="S2533" s="4" t="str">
        <f t="shared" si="238"/>
        <v>film &amp; video</v>
      </c>
      <c r="T2533" s="4" t="str">
        <f t="shared" si="239"/>
        <v>television</v>
      </c>
    </row>
    <row r="2534" spans="1:20" ht="42.75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7">
        <f t="shared" si="234"/>
        <v>41137.515810185185</v>
      </c>
      <c r="L2534" s="7">
        <f t="shared" si="235"/>
        <v>41107.515810185185</v>
      </c>
      <c r="M2534" s="4" t="b">
        <v>0</v>
      </c>
      <c r="N2534" s="4">
        <v>182</v>
      </c>
      <c r="O2534" s="4" t="b">
        <v>1</v>
      </c>
      <c r="P2534" s="4" t="s">
        <v>8265</v>
      </c>
      <c r="Q2534" s="9">
        <f t="shared" si="236"/>
        <v>1.26125</v>
      </c>
      <c r="R2534" s="10">
        <f t="shared" si="237"/>
        <v>27.719780219780219</v>
      </c>
      <c r="S2534" s="4" t="str">
        <f t="shared" si="238"/>
        <v>film &amp; video</v>
      </c>
      <c r="T2534" s="4" t="str">
        <f t="shared" si="239"/>
        <v>television</v>
      </c>
    </row>
    <row r="2535" spans="1:20" ht="42.75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7">
        <f t="shared" si="234"/>
        <v>41334.417453703703</v>
      </c>
      <c r="L2535" s="7">
        <f t="shared" si="235"/>
        <v>41304.417951388888</v>
      </c>
      <c r="M2535" s="4" t="b">
        <v>0</v>
      </c>
      <c r="N2535" s="4">
        <v>182</v>
      </c>
      <c r="O2535" s="4" t="b">
        <v>1</v>
      </c>
      <c r="P2535" s="4" t="s">
        <v>8265</v>
      </c>
      <c r="Q2535" s="9">
        <f t="shared" si="236"/>
        <v>1.1066666666666667</v>
      </c>
      <c r="R2535" s="10">
        <f t="shared" si="237"/>
        <v>45.604395604395606</v>
      </c>
      <c r="S2535" s="4" t="str">
        <f t="shared" si="238"/>
        <v>film &amp; video</v>
      </c>
      <c r="T2535" s="4" t="str">
        <f t="shared" si="239"/>
        <v>television</v>
      </c>
    </row>
    <row r="2536" spans="1:20" ht="57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7">
        <f t="shared" si="234"/>
        <v>40178.916666666664</v>
      </c>
      <c r="L2536" s="7">
        <f t="shared" si="235"/>
        <v>40127.367037037031</v>
      </c>
      <c r="M2536" s="4" t="b">
        <v>0</v>
      </c>
      <c r="N2536" s="4">
        <v>182</v>
      </c>
      <c r="O2536" s="4" t="b">
        <v>1</v>
      </c>
      <c r="P2536" s="4" t="s">
        <v>8265</v>
      </c>
      <c r="Q2536" s="9">
        <f t="shared" si="236"/>
        <v>1.05</v>
      </c>
      <c r="R2536" s="10">
        <f t="shared" si="237"/>
        <v>11.538461538461538</v>
      </c>
      <c r="S2536" s="4" t="str">
        <f t="shared" si="238"/>
        <v>film &amp; video</v>
      </c>
      <c r="T2536" s="4" t="str">
        <f t="shared" si="239"/>
        <v>television</v>
      </c>
    </row>
    <row r="2537" spans="1:20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7">
        <f t="shared" si="234"/>
        <v>41974.499363425923</v>
      </c>
      <c r="L2537" s="7">
        <f t="shared" si="235"/>
        <v>41943.457696759258</v>
      </c>
      <c r="M2537" s="4" t="b">
        <v>0</v>
      </c>
      <c r="N2537" s="4">
        <v>182</v>
      </c>
      <c r="O2537" s="4" t="b">
        <v>1</v>
      </c>
      <c r="P2537" s="4" t="s">
        <v>8265</v>
      </c>
      <c r="Q2537" s="9">
        <f t="shared" si="236"/>
        <v>1.03775</v>
      </c>
      <c r="R2537" s="10">
        <f t="shared" si="237"/>
        <v>114.03846153846153</v>
      </c>
      <c r="S2537" s="4" t="str">
        <f t="shared" si="238"/>
        <v>film &amp; video</v>
      </c>
      <c r="T2537" s="4" t="str">
        <f t="shared" si="239"/>
        <v>television</v>
      </c>
    </row>
    <row r="2538" spans="1:20" ht="42.75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7">
        <f t="shared" si="234"/>
        <v>41484.77275462963</v>
      </c>
      <c r="L2538" s="7">
        <f t="shared" si="235"/>
        <v>41463.77275462963</v>
      </c>
      <c r="M2538" s="4" t="b">
        <v>0</v>
      </c>
      <c r="N2538" s="4">
        <v>182</v>
      </c>
      <c r="O2538" s="4" t="b">
        <v>1</v>
      </c>
      <c r="P2538" s="4" t="s">
        <v>8265</v>
      </c>
      <c r="Q2538" s="9">
        <f t="shared" si="236"/>
        <v>1.1599999999999999</v>
      </c>
      <c r="R2538" s="10">
        <f t="shared" si="237"/>
        <v>0.15934065934065933</v>
      </c>
      <c r="S2538" s="4" t="str">
        <f t="shared" si="238"/>
        <v>film &amp; video</v>
      </c>
      <c r="T2538" s="4" t="str">
        <f t="shared" si="239"/>
        <v>television</v>
      </c>
    </row>
    <row r="2539" spans="1:20" ht="42.75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7">
        <f t="shared" si="234"/>
        <v>40756.315451388888</v>
      </c>
      <c r="L2539" s="7">
        <f t="shared" si="235"/>
        <v>40696.315451388888</v>
      </c>
      <c r="M2539" s="4" t="b">
        <v>0</v>
      </c>
      <c r="N2539" s="4">
        <v>182</v>
      </c>
      <c r="O2539" s="4" t="b">
        <v>1</v>
      </c>
      <c r="P2539" s="4" t="s">
        <v>8265</v>
      </c>
      <c r="Q2539" s="9">
        <f t="shared" si="236"/>
        <v>1.1000000000000001</v>
      </c>
      <c r="R2539" s="10">
        <f t="shared" si="237"/>
        <v>6.0439560439560438</v>
      </c>
      <c r="S2539" s="4" t="str">
        <f t="shared" si="238"/>
        <v>film &amp; video</v>
      </c>
      <c r="T2539" s="4" t="str">
        <f t="shared" si="239"/>
        <v>television</v>
      </c>
    </row>
    <row r="2540" spans="1:20" ht="28.5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7">
        <f t="shared" si="234"/>
        <v>41328.874305555553</v>
      </c>
      <c r="L2540" s="7">
        <f t="shared" si="235"/>
        <v>41298.176631944443</v>
      </c>
      <c r="M2540" s="4" t="b">
        <v>0</v>
      </c>
      <c r="N2540" s="4">
        <v>182</v>
      </c>
      <c r="O2540" s="4" t="b">
        <v>1</v>
      </c>
      <c r="P2540" s="4" t="s">
        <v>8265</v>
      </c>
      <c r="Q2540" s="9">
        <f t="shared" si="236"/>
        <v>1.130176111111111</v>
      </c>
      <c r="R2540" s="10">
        <f t="shared" si="237"/>
        <v>111.77565934065933</v>
      </c>
      <c r="S2540" s="4" t="str">
        <f t="shared" si="238"/>
        <v>film &amp; video</v>
      </c>
      <c r="T2540" s="4" t="str">
        <f t="shared" si="239"/>
        <v>television</v>
      </c>
    </row>
    <row r="2541" spans="1:20" ht="42.75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7">
        <f t="shared" si="234"/>
        <v>42037.568888888891</v>
      </c>
      <c r="L2541" s="7">
        <f t="shared" si="235"/>
        <v>41977.568888888891</v>
      </c>
      <c r="M2541" s="4" t="b">
        <v>0</v>
      </c>
      <c r="N2541" s="4">
        <v>182</v>
      </c>
      <c r="O2541" s="4" t="b">
        <v>1</v>
      </c>
      <c r="P2541" s="4" t="s">
        <v>8265</v>
      </c>
      <c r="Q2541" s="9">
        <f t="shared" si="236"/>
        <v>1.0024999999999999</v>
      </c>
      <c r="R2541" s="10">
        <f t="shared" si="237"/>
        <v>55.082417582417584</v>
      </c>
      <c r="S2541" s="4" t="str">
        <f t="shared" si="238"/>
        <v>film &amp; video</v>
      </c>
      <c r="T2541" s="4" t="str">
        <f t="shared" si="239"/>
        <v>television</v>
      </c>
    </row>
    <row r="2542" spans="1:20" ht="42.75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7">
        <f t="shared" si="234"/>
        <v>40845.341678240737</v>
      </c>
      <c r="L2542" s="7">
        <f t="shared" si="235"/>
        <v>40785.341678240737</v>
      </c>
      <c r="M2542" s="4" t="b">
        <v>0</v>
      </c>
      <c r="N2542" s="4">
        <v>182</v>
      </c>
      <c r="O2542" s="4" t="b">
        <v>1</v>
      </c>
      <c r="P2542" s="4" t="s">
        <v>8265</v>
      </c>
      <c r="Q2542" s="9">
        <f t="shared" si="236"/>
        <v>1.034</v>
      </c>
      <c r="R2542" s="10">
        <f t="shared" si="237"/>
        <v>14.203296703296703</v>
      </c>
      <c r="S2542" s="4" t="str">
        <f t="shared" si="238"/>
        <v>film &amp; video</v>
      </c>
      <c r="T2542" s="4" t="str">
        <f t="shared" si="239"/>
        <v>television</v>
      </c>
    </row>
    <row r="2543" spans="1:20" ht="57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7">
        <f t="shared" si="234"/>
        <v>41543.115949074076</v>
      </c>
      <c r="L2543" s="7">
        <f t="shared" si="235"/>
        <v>41483.115949074076</v>
      </c>
      <c r="M2543" s="4" t="b">
        <v>0</v>
      </c>
      <c r="N2543" s="4">
        <v>182</v>
      </c>
      <c r="O2543" s="4" t="b">
        <v>1</v>
      </c>
      <c r="P2543" s="4" t="s">
        <v>8265</v>
      </c>
      <c r="Q2543" s="9">
        <f t="shared" si="236"/>
        <v>1.0702857142857143</v>
      </c>
      <c r="R2543" s="10">
        <f t="shared" si="237"/>
        <v>20.582417582417584</v>
      </c>
      <c r="S2543" s="4" t="str">
        <f t="shared" si="238"/>
        <v>film &amp; video</v>
      </c>
      <c r="T2543" s="4" t="str">
        <f t="shared" si="239"/>
        <v>television</v>
      </c>
    </row>
    <row r="2544" spans="1:20" ht="42.75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7">
        <f t="shared" si="234"/>
        <v>41547.832638888889</v>
      </c>
      <c r="L2544" s="7">
        <f t="shared" si="235"/>
        <v>41509.093252314815</v>
      </c>
      <c r="M2544" s="4" t="b">
        <v>0</v>
      </c>
      <c r="N2544" s="4">
        <v>182</v>
      </c>
      <c r="O2544" s="4" t="b">
        <v>1</v>
      </c>
      <c r="P2544" s="4" t="s">
        <v>8265</v>
      </c>
      <c r="Q2544" s="9">
        <f t="shared" si="236"/>
        <v>1.0357142857142858</v>
      </c>
      <c r="R2544" s="10">
        <f t="shared" si="237"/>
        <v>3.9835164835164836</v>
      </c>
      <c r="S2544" s="4" t="str">
        <f t="shared" si="238"/>
        <v>film &amp; video</v>
      </c>
      <c r="T2544" s="4" t="str">
        <f t="shared" si="239"/>
        <v>television</v>
      </c>
    </row>
    <row r="2545" spans="1:20" ht="42.75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7">
        <f t="shared" si="234"/>
        <v>40544.791666666664</v>
      </c>
      <c r="L2545" s="7">
        <f t="shared" si="235"/>
        <v>40513.774282407401</v>
      </c>
      <c r="M2545" s="4" t="b">
        <v>0</v>
      </c>
      <c r="N2545" s="4">
        <v>182</v>
      </c>
      <c r="O2545" s="4" t="b">
        <v>1</v>
      </c>
      <c r="P2545" s="4" t="s">
        <v>8265</v>
      </c>
      <c r="Q2545" s="9">
        <f t="shared" si="236"/>
        <v>1.5640000000000001</v>
      </c>
      <c r="R2545" s="10">
        <f t="shared" si="237"/>
        <v>2.1483516483516483</v>
      </c>
      <c r="S2545" s="4" t="str">
        <f t="shared" si="238"/>
        <v>film &amp; video</v>
      </c>
      <c r="T2545" s="4" t="str">
        <f t="shared" si="239"/>
        <v>television</v>
      </c>
    </row>
    <row r="2546" spans="1:20" ht="42.75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7">
        <f t="shared" si="234"/>
        <v>41098.1871412037</v>
      </c>
      <c r="L2546" s="7">
        <f t="shared" si="235"/>
        <v>41068.1871412037</v>
      </c>
      <c r="M2546" s="4" t="b">
        <v>0</v>
      </c>
      <c r="N2546" s="4">
        <v>182</v>
      </c>
      <c r="O2546" s="4" t="b">
        <v>1</v>
      </c>
      <c r="P2546" s="4" t="s">
        <v>8265</v>
      </c>
      <c r="Q2546" s="9">
        <f t="shared" si="236"/>
        <v>1.0082</v>
      </c>
      <c r="R2546" s="10">
        <f t="shared" si="237"/>
        <v>27.697802197802197</v>
      </c>
      <c r="S2546" s="4" t="str">
        <f t="shared" si="238"/>
        <v>film &amp; video</v>
      </c>
      <c r="T2546" s="4" t="str">
        <f t="shared" si="239"/>
        <v>television</v>
      </c>
    </row>
    <row r="2547" spans="1:20" ht="42.75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7">
        <f t="shared" si="234"/>
        <v>42061.687499999993</v>
      </c>
      <c r="L2547" s="7">
        <f t="shared" si="235"/>
        <v>42026.804837962962</v>
      </c>
      <c r="M2547" s="4" t="b">
        <v>0</v>
      </c>
      <c r="N2547" s="4">
        <v>182</v>
      </c>
      <c r="O2547" s="4" t="b">
        <v>1</v>
      </c>
      <c r="P2547" s="4" t="s">
        <v>8265</v>
      </c>
      <c r="Q2547" s="9">
        <f t="shared" si="236"/>
        <v>1.9530000000000001</v>
      </c>
      <c r="R2547" s="10">
        <f t="shared" si="237"/>
        <v>21.46153846153846</v>
      </c>
      <c r="S2547" s="4" t="str">
        <f t="shared" si="238"/>
        <v>film &amp; video</v>
      </c>
      <c r="T2547" s="4" t="str">
        <f t="shared" si="239"/>
        <v>television</v>
      </c>
    </row>
    <row r="2548" spans="1:20" ht="42.75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7">
        <f t="shared" si="234"/>
        <v>41551.875</v>
      </c>
      <c r="L2548" s="7">
        <f t="shared" si="235"/>
        <v>41524.525219907409</v>
      </c>
      <c r="M2548" s="4" t="b">
        <v>0</v>
      </c>
      <c r="N2548" s="4">
        <v>182</v>
      </c>
      <c r="O2548" s="4" t="b">
        <v>1</v>
      </c>
      <c r="P2548" s="4" t="s">
        <v>8265</v>
      </c>
      <c r="Q2548" s="9">
        <f t="shared" si="236"/>
        <v>1.1171428571428572</v>
      </c>
      <c r="R2548" s="10">
        <f t="shared" si="237"/>
        <v>21.483516483516482</v>
      </c>
      <c r="S2548" s="4" t="str">
        <f t="shared" si="238"/>
        <v>film &amp; video</v>
      </c>
      <c r="T2548" s="4" t="str">
        <f t="shared" si="239"/>
        <v>television</v>
      </c>
    </row>
    <row r="2549" spans="1:20" ht="42.75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7">
        <f t="shared" si="234"/>
        <v>41003.398182870369</v>
      </c>
      <c r="L2549" s="7">
        <f t="shared" si="235"/>
        <v>40973.439849537033</v>
      </c>
      <c r="M2549" s="4" t="b">
        <v>0</v>
      </c>
      <c r="N2549" s="4">
        <v>182</v>
      </c>
      <c r="O2549" s="4" t="b">
        <v>1</v>
      </c>
      <c r="P2549" s="4" t="s">
        <v>8265</v>
      </c>
      <c r="Q2549" s="9">
        <f t="shared" si="236"/>
        <v>1.1985454545454546</v>
      </c>
      <c r="R2549" s="10">
        <f t="shared" si="237"/>
        <v>36.219780219780219</v>
      </c>
      <c r="S2549" s="4" t="str">
        <f t="shared" si="238"/>
        <v>film &amp; video</v>
      </c>
      <c r="T2549" s="4" t="str">
        <f t="shared" si="239"/>
        <v>television</v>
      </c>
    </row>
    <row r="2550" spans="1:20" ht="42.75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7">
        <f t="shared" si="234"/>
        <v>42642.852083333331</v>
      </c>
      <c r="L2550" s="7">
        <f t="shared" si="235"/>
        <v>42618.292094907403</v>
      </c>
      <c r="M2550" s="4" t="b">
        <v>0</v>
      </c>
      <c r="N2550" s="4">
        <v>182</v>
      </c>
      <c r="O2550" s="4" t="b">
        <v>1</v>
      </c>
      <c r="P2550" s="4" t="s">
        <v>8265</v>
      </c>
      <c r="Q2550" s="9">
        <f t="shared" si="236"/>
        <v>1.0185</v>
      </c>
      <c r="R2550" s="10">
        <f t="shared" si="237"/>
        <v>33.57692307692308</v>
      </c>
      <c r="S2550" s="4" t="str">
        <f t="shared" si="238"/>
        <v>film &amp; video</v>
      </c>
      <c r="T2550" s="4" t="str">
        <f t="shared" si="239"/>
        <v>television</v>
      </c>
    </row>
    <row r="2551" spans="1:20" ht="42.75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7">
        <f t="shared" si="234"/>
        <v>41425.375</v>
      </c>
      <c r="L2551" s="7">
        <f t="shared" si="235"/>
        <v>41390.424421296295</v>
      </c>
      <c r="M2551" s="4" t="b">
        <v>0</v>
      </c>
      <c r="N2551" s="4">
        <v>182</v>
      </c>
      <c r="O2551" s="4" t="b">
        <v>1</v>
      </c>
      <c r="P2551" s="4" t="s">
        <v>8265</v>
      </c>
      <c r="Q2551" s="9">
        <f t="shared" si="236"/>
        <v>1.0280254777070064</v>
      </c>
      <c r="R2551" s="10">
        <f t="shared" si="237"/>
        <v>8.8681318681318686</v>
      </c>
      <c r="S2551" s="4" t="str">
        <f t="shared" si="238"/>
        <v>film &amp; video</v>
      </c>
      <c r="T2551" s="4" t="str">
        <f t="shared" si="239"/>
        <v>television</v>
      </c>
    </row>
    <row r="2552" spans="1:20" ht="57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7">
        <f t="shared" si="234"/>
        <v>42284.832638888889</v>
      </c>
      <c r="L2552" s="7">
        <f t="shared" si="235"/>
        <v>42228.300995370366</v>
      </c>
      <c r="M2552" s="4" t="b">
        <v>0</v>
      </c>
      <c r="N2552" s="4">
        <v>182</v>
      </c>
      <c r="O2552" s="4" t="b">
        <v>1</v>
      </c>
      <c r="P2552" s="4" t="s">
        <v>8265</v>
      </c>
      <c r="Q2552" s="9">
        <f t="shared" si="236"/>
        <v>1.0084615384615385</v>
      </c>
      <c r="R2552" s="10">
        <f t="shared" si="237"/>
        <v>36.016483516483518</v>
      </c>
      <c r="S2552" s="4" t="str">
        <f t="shared" si="238"/>
        <v>film &amp; video</v>
      </c>
      <c r="T2552" s="4" t="str">
        <f t="shared" si="239"/>
        <v>television</v>
      </c>
    </row>
    <row r="2553" spans="1:20" ht="42.75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7">
        <f t="shared" si="234"/>
        <v>40989.533333333333</v>
      </c>
      <c r="L2553" s="7">
        <f t="shared" si="235"/>
        <v>40960.918807870366</v>
      </c>
      <c r="M2553" s="4" t="b">
        <v>0</v>
      </c>
      <c r="N2553" s="4">
        <v>182</v>
      </c>
      <c r="O2553" s="4" t="b">
        <v>1</v>
      </c>
      <c r="P2553" s="4" t="s">
        <v>8265</v>
      </c>
      <c r="Q2553" s="9">
        <f t="shared" si="236"/>
        <v>1.0273469387755103</v>
      </c>
      <c r="R2553" s="10">
        <f t="shared" si="237"/>
        <v>20.744505494505493</v>
      </c>
      <c r="S2553" s="4" t="str">
        <f t="shared" si="238"/>
        <v>film &amp; video</v>
      </c>
      <c r="T2553" s="4" t="str">
        <f t="shared" si="239"/>
        <v>television</v>
      </c>
    </row>
    <row r="2554" spans="1:20" ht="42.75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7">
        <f t="shared" si="234"/>
        <v>42799.476631944439</v>
      </c>
      <c r="L2554" s="7">
        <f t="shared" si="235"/>
        <v>42769.476631944439</v>
      </c>
      <c r="M2554" s="4" t="b">
        <v>0</v>
      </c>
      <c r="N2554" s="4">
        <v>182</v>
      </c>
      <c r="O2554" s="4" t="b">
        <v>1</v>
      </c>
      <c r="P2554" s="4" t="s">
        <v>8265</v>
      </c>
      <c r="Q2554" s="9">
        <f t="shared" si="236"/>
        <v>1.0649999999999999</v>
      </c>
      <c r="R2554" s="10">
        <f t="shared" si="237"/>
        <v>17.554945054945055</v>
      </c>
      <c r="S2554" s="4" t="str">
        <f t="shared" si="238"/>
        <v>film &amp; video</v>
      </c>
      <c r="T2554" s="4" t="str">
        <f t="shared" si="239"/>
        <v>television</v>
      </c>
    </row>
    <row r="2555" spans="1:20" ht="42.75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7">
        <f t="shared" si="234"/>
        <v>41172.865821759253</v>
      </c>
      <c r="L2555" s="7">
        <f t="shared" si="235"/>
        <v>41112.865821759253</v>
      </c>
      <c r="M2555" s="4" t="b">
        <v>0</v>
      </c>
      <c r="N2555" s="4">
        <v>182</v>
      </c>
      <c r="O2555" s="4" t="b">
        <v>1</v>
      </c>
      <c r="P2555" s="4" t="s">
        <v>8265</v>
      </c>
      <c r="Q2555" s="9">
        <f t="shared" si="236"/>
        <v>1.5553333333333332</v>
      </c>
      <c r="R2555" s="10">
        <f t="shared" si="237"/>
        <v>12.818681318681319</v>
      </c>
      <c r="S2555" s="4" t="str">
        <f t="shared" si="238"/>
        <v>film &amp; video</v>
      </c>
      <c r="T2555" s="4" t="str">
        <f t="shared" si="239"/>
        <v>television</v>
      </c>
    </row>
    <row r="2556" spans="1:20" ht="42.75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7">
        <f t="shared" si="234"/>
        <v>42155.832638888889</v>
      </c>
      <c r="L2556" s="7">
        <f t="shared" si="235"/>
        <v>42124.744942129626</v>
      </c>
      <c r="M2556" s="4" t="b">
        <v>0</v>
      </c>
      <c r="N2556" s="4">
        <v>182</v>
      </c>
      <c r="O2556" s="4" t="b">
        <v>1</v>
      </c>
      <c r="P2556" s="4" t="s">
        <v>8265</v>
      </c>
      <c r="Q2556" s="9">
        <f t="shared" si="236"/>
        <v>1.228</v>
      </c>
      <c r="R2556" s="10">
        <f t="shared" si="237"/>
        <v>20.241758241758241</v>
      </c>
      <c r="S2556" s="4" t="str">
        <f t="shared" si="238"/>
        <v>film &amp; video</v>
      </c>
      <c r="T2556" s="4" t="str">
        <f t="shared" si="239"/>
        <v>television</v>
      </c>
    </row>
    <row r="2557" spans="1:20" ht="42.75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7">
        <f t="shared" si="234"/>
        <v>41057.32167824074</v>
      </c>
      <c r="L2557" s="7">
        <f t="shared" si="235"/>
        <v>41026.32167824074</v>
      </c>
      <c r="M2557" s="4" t="b">
        <v>0</v>
      </c>
      <c r="N2557" s="4">
        <v>182</v>
      </c>
      <c r="O2557" s="4" t="b">
        <v>1</v>
      </c>
      <c r="P2557" s="4" t="s">
        <v>8265</v>
      </c>
      <c r="Q2557" s="9">
        <f t="shared" si="236"/>
        <v>1.0734999999999999</v>
      </c>
      <c r="R2557" s="10">
        <f t="shared" si="237"/>
        <v>11.796703296703297</v>
      </c>
      <c r="S2557" s="4" t="str">
        <f t="shared" si="238"/>
        <v>film &amp; video</v>
      </c>
      <c r="T2557" s="4" t="str">
        <f t="shared" si="239"/>
        <v>television</v>
      </c>
    </row>
    <row r="2558" spans="1:20" ht="42.75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7">
        <f t="shared" si="234"/>
        <v>41267.658067129625</v>
      </c>
      <c r="L2558" s="7">
        <f t="shared" si="235"/>
        <v>41222.658067129625</v>
      </c>
      <c r="M2558" s="4" t="b">
        <v>0</v>
      </c>
      <c r="N2558" s="4">
        <v>182</v>
      </c>
      <c r="O2558" s="4" t="b">
        <v>1</v>
      </c>
      <c r="P2558" s="4" t="s">
        <v>8265</v>
      </c>
      <c r="Q2558" s="9">
        <f t="shared" si="236"/>
        <v>1.0550335570469798</v>
      </c>
      <c r="R2558" s="10">
        <f t="shared" si="237"/>
        <v>4.3186813186813184</v>
      </c>
      <c r="S2558" s="4" t="str">
        <f t="shared" si="238"/>
        <v>film &amp; video</v>
      </c>
      <c r="T2558" s="4" t="str">
        <f t="shared" si="239"/>
        <v>television</v>
      </c>
    </row>
    <row r="2559" spans="1:20" ht="28.5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7">
        <f t="shared" si="234"/>
        <v>41774.411874999998</v>
      </c>
      <c r="L2559" s="7">
        <f t="shared" si="235"/>
        <v>41744.411874999998</v>
      </c>
      <c r="M2559" s="4" t="b">
        <v>0</v>
      </c>
      <c r="N2559" s="4">
        <v>182</v>
      </c>
      <c r="O2559" s="4" t="b">
        <v>1</v>
      </c>
      <c r="P2559" s="4" t="s">
        <v>8265</v>
      </c>
      <c r="Q2559" s="9">
        <f t="shared" si="236"/>
        <v>1.1844444444444444</v>
      </c>
      <c r="R2559" s="10">
        <f t="shared" si="237"/>
        <v>5.8571428571428568</v>
      </c>
      <c r="S2559" s="4" t="str">
        <f t="shared" si="238"/>
        <v>film &amp; video</v>
      </c>
      <c r="T2559" s="4" t="str">
        <f t="shared" si="239"/>
        <v>television</v>
      </c>
    </row>
    <row r="2560" spans="1:20" ht="28.5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7">
        <f t="shared" si="234"/>
        <v>42125.249305555553</v>
      </c>
      <c r="L2560" s="7">
        <f t="shared" si="235"/>
        <v>42093.526689814811</v>
      </c>
      <c r="M2560" s="4" t="b">
        <v>0</v>
      </c>
      <c r="N2560" s="4">
        <v>182</v>
      </c>
      <c r="O2560" s="4" t="b">
        <v>1</v>
      </c>
      <c r="P2560" s="4" t="s">
        <v>8265</v>
      </c>
      <c r="Q2560" s="9">
        <f t="shared" si="236"/>
        <v>1.0888</v>
      </c>
      <c r="R2560" s="10">
        <f t="shared" si="237"/>
        <v>7.4780219780219781</v>
      </c>
      <c r="S2560" s="4" t="str">
        <f t="shared" si="238"/>
        <v>film &amp; video</v>
      </c>
      <c r="T2560" s="4" t="str">
        <f t="shared" si="239"/>
        <v>television</v>
      </c>
    </row>
    <row r="2561" spans="1:20" ht="42.75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7">
        <f t="shared" si="234"/>
        <v>40862.484027777777</v>
      </c>
      <c r="L2561" s="7">
        <f t="shared" si="235"/>
        <v>40829.540324074071</v>
      </c>
      <c r="M2561" s="4" t="b">
        <v>0</v>
      </c>
      <c r="N2561" s="4">
        <v>182</v>
      </c>
      <c r="O2561" s="4" t="b">
        <v>1</v>
      </c>
      <c r="P2561" s="4" t="s">
        <v>8265</v>
      </c>
      <c r="Q2561" s="9">
        <f t="shared" si="236"/>
        <v>1.1125</v>
      </c>
      <c r="R2561" s="10">
        <f t="shared" si="237"/>
        <v>4.8901098901098905</v>
      </c>
      <c r="S2561" s="4" t="str">
        <f t="shared" si="238"/>
        <v>film &amp; video</v>
      </c>
      <c r="T2561" s="4" t="str">
        <f t="shared" si="239"/>
        <v>television</v>
      </c>
    </row>
    <row r="2562" spans="1:20" ht="42.75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7">
        <f t="shared" si="234"/>
        <v>42069.617754629631</v>
      </c>
      <c r="L2562" s="7">
        <f t="shared" si="235"/>
        <v>42039.617754629631</v>
      </c>
      <c r="M2562" s="4" t="b">
        <v>0</v>
      </c>
      <c r="N2562" s="4">
        <v>182</v>
      </c>
      <c r="O2562" s="4" t="b">
        <v>1</v>
      </c>
      <c r="P2562" s="4" t="s">
        <v>8265</v>
      </c>
      <c r="Q2562" s="9">
        <f t="shared" si="236"/>
        <v>1.0009999999999999</v>
      </c>
      <c r="R2562" s="10">
        <f t="shared" si="237"/>
        <v>16.5</v>
      </c>
      <c r="S2562" s="4" t="str">
        <f t="shared" si="238"/>
        <v>film &amp; video</v>
      </c>
      <c r="T2562" s="4" t="str">
        <f t="shared" si="239"/>
        <v>television</v>
      </c>
    </row>
    <row r="2563" spans="1:20" ht="42.75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7">
        <f t="shared" ref="K2563:K2626" si="240">(I2563/86400)+25569+(-8/24)</f>
        <v>42290.195474537039</v>
      </c>
      <c r="L2563" s="7">
        <f t="shared" ref="L2563:L2626" si="241">(J2563/86400)+25569+(-8/24)</f>
        <v>42260.195474537039</v>
      </c>
      <c r="M2563" s="4" t="b">
        <v>0</v>
      </c>
      <c r="N2563" s="4">
        <v>182</v>
      </c>
      <c r="O2563" s="4" t="b">
        <v>1</v>
      </c>
      <c r="P2563" s="4" t="s">
        <v>8265</v>
      </c>
      <c r="Q2563" s="9">
        <f t="shared" ref="Q2563:Q2626" si="242">E2563/D2563</f>
        <v>0</v>
      </c>
      <c r="R2563" s="10">
        <f t="shared" ref="R2563:R2626" si="243">IFERROR(E2563/N2563, "Zero Backers")</f>
        <v>0</v>
      </c>
      <c r="S2563" s="4" t="str">
        <f t="shared" ref="S2563:S2626" si="244">LEFT(P2563,FIND("/",P2563)-1)</f>
        <v>film &amp; video</v>
      </c>
      <c r="T2563" s="4" t="str">
        <f t="shared" ref="T2563:T2626" si="245">RIGHT(P2563,LEN(P2563)-FIND("/",P2563))</f>
        <v>television</v>
      </c>
    </row>
    <row r="2564" spans="1:20" ht="57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7">
        <f t="shared" si="240"/>
        <v>42654.191423611112</v>
      </c>
      <c r="L2564" s="7">
        <f t="shared" si="241"/>
        <v>42594.191423611112</v>
      </c>
      <c r="M2564" s="4" t="b">
        <v>0</v>
      </c>
      <c r="N2564" s="4">
        <v>182</v>
      </c>
      <c r="O2564" s="4" t="b">
        <v>1</v>
      </c>
      <c r="P2564" s="4" t="s">
        <v>8265</v>
      </c>
      <c r="Q2564" s="9">
        <f t="shared" si="242"/>
        <v>7.4999999999999997E-3</v>
      </c>
      <c r="R2564" s="10">
        <f t="shared" si="243"/>
        <v>0.41208791208791207</v>
      </c>
      <c r="S2564" s="4" t="str">
        <f t="shared" si="244"/>
        <v>film &amp; video</v>
      </c>
      <c r="T2564" s="4" t="str">
        <f t="shared" si="245"/>
        <v>television</v>
      </c>
    </row>
    <row r="2565" spans="1:20" ht="28.5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7">
        <f t="shared" si="240"/>
        <v>42214.806145833332</v>
      </c>
      <c r="L2565" s="7">
        <f t="shared" si="241"/>
        <v>42154.806145833332</v>
      </c>
      <c r="M2565" s="4" t="b">
        <v>0</v>
      </c>
      <c r="N2565" s="4">
        <v>182</v>
      </c>
      <c r="O2565" s="4" t="b">
        <v>1</v>
      </c>
      <c r="P2565" s="4" t="s">
        <v>8265</v>
      </c>
      <c r="Q2565" s="9">
        <f t="shared" si="242"/>
        <v>0</v>
      </c>
      <c r="R2565" s="10">
        <f t="shared" si="243"/>
        <v>0</v>
      </c>
      <c r="S2565" s="4" t="str">
        <f t="shared" si="244"/>
        <v>film &amp; video</v>
      </c>
      <c r="T2565" s="4" t="str">
        <f t="shared" si="245"/>
        <v>television</v>
      </c>
    </row>
    <row r="2566" spans="1:20" ht="42.75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7">
        <f t="shared" si="240"/>
        <v>41851.70716435185</v>
      </c>
      <c r="L2566" s="7">
        <f t="shared" si="241"/>
        <v>41821.70716435185</v>
      </c>
      <c r="M2566" s="4" t="b">
        <v>0</v>
      </c>
      <c r="N2566" s="4">
        <v>182</v>
      </c>
      <c r="O2566" s="4" t="b">
        <v>1</v>
      </c>
      <c r="P2566" s="4" t="s">
        <v>8265</v>
      </c>
      <c r="Q2566" s="9">
        <f t="shared" si="242"/>
        <v>0</v>
      </c>
      <c r="R2566" s="10">
        <f t="shared" si="243"/>
        <v>0</v>
      </c>
      <c r="S2566" s="4" t="str">
        <f t="shared" si="244"/>
        <v>film &amp; video</v>
      </c>
      <c r="T2566" s="4" t="str">
        <f t="shared" si="245"/>
        <v>television</v>
      </c>
    </row>
    <row r="2567" spans="1:20" ht="42.75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7">
        <f t="shared" si="240"/>
        <v>42499.534722222219</v>
      </c>
      <c r="L2567" s="7">
        <f t="shared" si="241"/>
        <v>42440.317002314812</v>
      </c>
      <c r="M2567" s="4" t="b">
        <v>0</v>
      </c>
      <c r="N2567" s="4">
        <v>182</v>
      </c>
      <c r="O2567" s="4" t="b">
        <v>1</v>
      </c>
      <c r="P2567" s="4" t="s">
        <v>8265</v>
      </c>
      <c r="Q2567" s="9">
        <f t="shared" si="242"/>
        <v>0.01</v>
      </c>
      <c r="R2567" s="10">
        <f t="shared" si="243"/>
        <v>0.5494505494505495</v>
      </c>
      <c r="S2567" s="4" t="str">
        <f t="shared" si="244"/>
        <v>film &amp; video</v>
      </c>
      <c r="T2567" s="4" t="str">
        <f t="shared" si="245"/>
        <v>television</v>
      </c>
    </row>
    <row r="2568" spans="1:20" ht="42.75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7">
        <f t="shared" si="240"/>
        <v>41872.647546296292</v>
      </c>
      <c r="L2568" s="7">
        <f t="shared" si="241"/>
        <v>41842.647546296292</v>
      </c>
      <c r="M2568" s="4" t="b">
        <v>0</v>
      </c>
      <c r="N2568" s="4">
        <v>182</v>
      </c>
      <c r="O2568" s="4" t="b">
        <v>1</v>
      </c>
      <c r="P2568" s="4" t="s">
        <v>8265</v>
      </c>
      <c r="Q2568" s="9">
        <f t="shared" si="242"/>
        <v>0</v>
      </c>
      <c r="R2568" s="10">
        <f t="shared" si="243"/>
        <v>0</v>
      </c>
      <c r="S2568" s="4" t="str">
        <f t="shared" si="244"/>
        <v>film &amp; video</v>
      </c>
      <c r="T2568" s="4" t="str">
        <f t="shared" si="245"/>
        <v>television</v>
      </c>
    </row>
    <row r="2569" spans="1:20" ht="42.75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7">
        <f t="shared" si="240"/>
        <v>42117.545578703699</v>
      </c>
      <c r="L2569" s="7">
        <f t="shared" si="241"/>
        <v>42087.545578703699</v>
      </c>
      <c r="M2569" s="4" t="b">
        <v>0</v>
      </c>
      <c r="N2569" s="4">
        <v>182</v>
      </c>
      <c r="O2569" s="4" t="b">
        <v>1</v>
      </c>
      <c r="P2569" s="4" t="s">
        <v>8265</v>
      </c>
      <c r="Q2569" s="9">
        <f t="shared" si="242"/>
        <v>2.6666666666666666E-3</v>
      </c>
      <c r="R2569" s="10">
        <f t="shared" si="243"/>
        <v>0.65934065934065933</v>
      </c>
      <c r="S2569" s="4" t="str">
        <f t="shared" si="244"/>
        <v>film &amp; video</v>
      </c>
      <c r="T2569" s="4" t="str">
        <f t="shared" si="245"/>
        <v>television</v>
      </c>
    </row>
    <row r="2570" spans="1:20" ht="42.75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7">
        <f t="shared" si="240"/>
        <v>42614.33326388889</v>
      </c>
      <c r="L2570" s="7">
        <f t="shared" si="241"/>
        <v>42584.33326388889</v>
      </c>
      <c r="M2570" s="4" t="b">
        <v>0</v>
      </c>
      <c r="N2570" s="4">
        <v>182</v>
      </c>
      <c r="O2570" s="4" t="b">
        <v>1</v>
      </c>
      <c r="P2570" s="4" t="s">
        <v>8265</v>
      </c>
      <c r="Q2570" s="9">
        <f t="shared" si="242"/>
        <v>5.0000000000000001E-3</v>
      </c>
      <c r="R2570" s="10">
        <f t="shared" si="243"/>
        <v>0.27472527472527475</v>
      </c>
      <c r="S2570" s="4" t="str">
        <f t="shared" si="244"/>
        <v>film &amp; video</v>
      </c>
      <c r="T2570" s="4" t="str">
        <f t="shared" si="245"/>
        <v>television</v>
      </c>
    </row>
    <row r="2571" spans="1:20" ht="42.75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7">
        <f t="shared" si="240"/>
        <v>42263.772129629629</v>
      </c>
      <c r="L2571" s="7">
        <f t="shared" si="241"/>
        <v>42233.772129629629</v>
      </c>
      <c r="M2571" s="4" t="b">
        <v>0</v>
      </c>
      <c r="N2571" s="4">
        <v>182</v>
      </c>
      <c r="O2571" s="4" t="b">
        <v>1</v>
      </c>
      <c r="P2571" s="4" t="s">
        <v>8265</v>
      </c>
      <c r="Q2571" s="9">
        <f t="shared" si="242"/>
        <v>2.2307692307692306E-2</v>
      </c>
      <c r="R2571" s="10">
        <f t="shared" si="243"/>
        <v>0.79670329670329665</v>
      </c>
      <c r="S2571" s="4" t="str">
        <f t="shared" si="244"/>
        <v>film &amp; video</v>
      </c>
      <c r="T2571" s="4" t="str">
        <f t="shared" si="245"/>
        <v>television</v>
      </c>
    </row>
    <row r="2572" spans="1:20" ht="42.75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7">
        <f t="shared" si="240"/>
        <v>42774.569849537038</v>
      </c>
      <c r="L2572" s="7">
        <f t="shared" si="241"/>
        <v>42744.569849537038</v>
      </c>
      <c r="M2572" s="4" t="b">
        <v>0</v>
      </c>
      <c r="N2572" s="4">
        <v>182</v>
      </c>
      <c r="O2572" s="4" t="b">
        <v>1</v>
      </c>
      <c r="P2572" s="4" t="s">
        <v>8265</v>
      </c>
      <c r="Q2572" s="9">
        <f t="shared" si="242"/>
        <v>8.4285714285714294E-3</v>
      </c>
      <c r="R2572" s="10">
        <f t="shared" si="243"/>
        <v>0.32417582417582419</v>
      </c>
      <c r="S2572" s="4" t="str">
        <f t="shared" si="244"/>
        <v>film &amp; video</v>
      </c>
      <c r="T2572" s="4" t="str">
        <f t="shared" si="245"/>
        <v>television</v>
      </c>
    </row>
    <row r="2573" spans="1:20" ht="42.75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7">
        <f t="shared" si="240"/>
        <v>42509.008344907408</v>
      </c>
      <c r="L2573" s="7">
        <f t="shared" si="241"/>
        <v>42449.008344907408</v>
      </c>
      <c r="M2573" s="4" t="b">
        <v>0</v>
      </c>
      <c r="N2573" s="4">
        <v>182</v>
      </c>
      <c r="O2573" s="4" t="b">
        <v>1</v>
      </c>
      <c r="P2573" s="4" t="s">
        <v>8265</v>
      </c>
      <c r="Q2573" s="9">
        <f t="shared" si="242"/>
        <v>2.5000000000000001E-3</v>
      </c>
      <c r="R2573" s="10">
        <f t="shared" si="243"/>
        <v>1.3736263736263736</v>
      </c>
      <c r="S2573" s="4" t="str">
        <f t="shared" si="244"/>
        <v>film &amp; video</v>
      </c>
      <c r="T2573" s="4" t="str">
        <f t="shared" si="245"/>
        <v>television</v>
      </c>
    </row>
    <row r="2574" spans="1:20" ht="42.75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7">
        <f t="shared" si="240"/>
        <v>42106.786076388882</v>
      </c>
      <c r="L2574" s="7">
        <f t="shared" si="241"/>
        <v>42076.786076388882</v>
      </c>
      <c r="M2574" s="4" t="b">
        <v>0</v>
      </c>
      <c r="N2574" s="4">
        <v>182</v>
      </c>
      <c r="O2574" s="4" t="b">
        <v>1</v>
      </c>
      <c r="P2574" s="4" t="s">
        <v>8265</v>
      </c>
      <c r="Q2574" s="9">
        <f t="shared" si="242"/>
        <v>0</v>
      </c>
      <c r="R2574" s="10">
        <f t="shared" si="243"/>
        <v>0</v>
      </c>
      <c r="S2574" s="4" t="str">
        <f t="shared" si="244"/>
        <v>film &amp; video</v>
      </c>
      <c r="T2574" s="4" t="str">
        <f t="shared" si="245"/>
        <v>television</v>
      </c>
    </row>
    <row r="2575" spans="1:20" ht="42.75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7">
        <f t="shared" si="240"/>
        <v>41874.258668981478</v>
      </c>
      <c r="L2575" s="7">
        <f t="shared" si="241"/>
        <v>41829.258668981478</v>
      </c>
      <c r="M2575" s="4" t="b">
        <v>0</v>
      </c>
      <c r="N2575" s="4">
        <v>182</v>
      </c>
      <c r="O2575" s="4" t="b">
        <v>1</v>
      </c>
      <c r="P2575" s="4" t="s">
        <v>8265</v>
      </c>
      <c r="Q2575" s="9">
        <f t="shared" si="242"/>
        <v>0</v>
      </c>
      <c r="R2575" s="10">
        <f t="shared" si="243"/>
        <v>0</v>
      </c>
      <c r="S2575" s="4" t="str">
        <f t="shared" si="244"/>
        <v>film &amp; video</v>
      </c>
      <c r="T2575" s="4" t="str">
        <f t="shared" si="245"/>
        <v>television</v>
      </c>
    </row>
    <row r="2576" spans="1:20" ht="42.75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7">
        <f t="shared" si="240"/>
        <v>42508.492418981477</v>
      </c>
      <c r="L2576" s="7">
        <f t="shared" si="241"/>
        <v>42487.492418981477</v>
      </c>
      <c r="M2576" s="4" t="b">
        <v>0</v>
      </c>
      <c r="N2576" s="4">
        <v>182</v>
      </c>
      <c r="O2576" s="4" t="b">
        <v>1</v>
      </c>
      <c r="P2576" s="4" t="s">
        <v>8265</v>
      </c>
      <c r="Q2576" s="9">
        <f t="shared" si="242"/>
        <v>0</v>
      </c>
      <c r="R2576" s="10">
        <f t="shared" si="243"/>
        <v>0</v>
      </c>
      <c r="S2576" s="4" t="str">
        <f t="shared" si="244"/>
        <v>film &amp; video</v>
      </c>
      <c r="T2576" s="4" t="str">
        <f t="shared" si="245"/>
        <v>television</v>
      </c>
    </row>
    <row r="2577" spans="1:20" ht="42.75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7">
        <f t="shared" si="240"/>
        <v>42015.775393518517</v>
      </c>
      <c r="L2577" s="7">
        <f t="shared" si="241"/>
        <v>41985.775393518517</v>
      </c>
      <c r="M2577" s="4" t="b">
        <v>0</v>
      </c>
      <c r="N2577" s="4">
        <v>182</v>
      </c>
      <c r="O2577" s="4" t="b">
        <v>1</v>
      </c>
      <c r="P2577" s="4" t="s">
        <v>8265</v>
      </c>
      <c r="Q2577" s="9">
        <f t="shared" si="242"/>
        <v>0</v>
      </c>
      <c r="R2577" s="10">
        <f t="shared" si="243"/>
        <v>0</v>
      </c>
      <c r="S2577" s="4" t="str">
        <f t="shared" si="244"/>
        <v>film &amp; video</v>
      </c>
      <c r="T2577" s="4" t="str">
        <f t="shared" si="245"/>
        <v>television</v>
      </c>
    </row>
    <row r="2578" spans="1:20" ht="28.5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7">
        <f t="shared" si="240"/>
        <v>42104.634803240733</v>
      </c>
      <c r="L2578" s="7">
        <f t="shared" si="241"/>
        <v>42059.676469907405</v>
      </c>
      <c r="M2578" s="4" t="b">
        <v>0</v>
      </c>
      <c r="N2578" s="4">
        <v>182</v>
      </c>
      <c r="O2578" s="4" t="b">
        <v>1</v>
      </c>
      <c r="P2578" s="4" t="s">
        <v>8265</v>
      </c>
      <c r="Q2578" s="9">
        <f t="shared" si="242"/>
        <v>0</v>
      </c>
      <c r="R2578" s="10">
        <f t="shared" si="243"/>
        <v>0</v>
      </c>
      <c r="S2578" s="4" t="str">
        <f t="shared" si="244"/>
        <v>film &amp; video</v>
      </c>
      <c r="T2578" s="4" t="str">
        <f t="shared" si="245"/>
        <v>television</v>
      </c>
    </row>
    <row r="2579" spans="1:20" ht="42.75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7">
        <f t="shared" si="240"/>
        <v>41855.487233796295</v>
      </c>
      <c r="L2579" s="7">
        <f t="shared" si="241"/>
        <v>41830.487233796295</v>
      </c>
      <c r="M2579" s="4" t="b">
        <v>0</v>
      </c>
      <c r="N2579" s="4">
        <v>182</v>
      </c>
      <c r="O2579" s="4" t="b">
        <v>1</v>
      </c>
      <c r="P2579" s="4" t="s">
        <v>8265</v>
      </c>
      <c r="Q2579" s="9">
        <f t="shared" si="242"/>
        <v>0</v>
      </c>
      <c r="R2579" s="10">
        <f t="shared" si="243"/>
        <v>0</v>
      </c>
      <c r="S2579" s="4" t="str">
        <f t="shared" si="244"/>
        <v>film &amp; video</v>
      </c>
      <c r="T2579" s="4" t="str">
        <f t="shared" si="245"/>
        <v>television</v>
      </c>
    </row>
    <row r="2580" spans="1:20" ht="42.75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7">
        <f t="shared" si="240"/>
        <v>42286.374999999993</v>
      </c>
      <c r="L2580" s="7">
        <f t="shared" si="241"/>
        <v>42237.689571759256</v>
      </c>
      <c r="M2580" s="4" t="b">
        <v>0</v>
      </c>
      <c r="N2580" s="4">
        <v>182</v>
      </c>
      <c r="O2580" s="4" t="b">
        <v>1</v>
      </c>
      <c r="P2580" s="4" t="s">
        <v>8265</v>
      </c>
      <c r="Q2580" s="9">
        <f t="shared" si="242"/>
        <v>0</v>
      </c>
      <c r="R2580" s="10">
        <f t="shared" si="243"/>
        <v>0</v>
      </c>
      <c r="S2580" s="4" t="str">
        <f t="shared" si="244"/>
        <v>film &amp; video</v>
      </c>
      <c r="T2580" s="4" t="str">
        <f t="shared" si="245"/>
        <v>television</v>
      </c>
    </row>
    <row r="2581" spans="1:20" ht="42.75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7">
        <f t="shared" si="240"/>
        <v>41897.496562499997</v>
      </c>
      <c r="L2581" s="7">
        <f t="shared" si="241"/>
        <v>41837.496562499997</v>
      </c>
      <c r="M2581" s="4" t="b">
        <v>0</v>
      </c>
      <c r="N2581" s="4">
        <v>182</v>
      </c>
      <c r="O2581" s="4" t="b">
        <v>1</v>
      </c>
      <c r="P2581" s="4" t="s">
        <v>8265</v>
      </c>
      <c r="Q2581" s="9">
        <f t="shared" si="242"/>
        <v>1.3849999999999999E-3</v>
      </c>
      <c r="R2581" s="10">
        <f t="shared" si="243"/>
        <v>1.5219780219780219</v>
      </c>
      <c r="S2581" s="4" t="str">
        <f t="shared" si="244"/>
        <v>film &amp; video</v>
      </c>
      <c r="T2581" s="4" t="str">
        <f t="shared" si="245"/>
        <v>television</v>
      </c>
    </row>
    <row r="2582" spans="1:20" ht="42.75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7">
        <f t="shared" si="240"/>
        <v>42139.791666666664</v>
      </c>
      <c r="L2582" s="7">
        <f t="shared" si="241"/>
        <v>42109.993090277778</v>
      </c>
      <c r="M2582" s="4" t="b">
        <v>0</v>
      </c>
      <c r="N2582" s="4">
        <v>182</v>
      </c>
      <c r="O2582" s="4" t="b">
        <v>1</v>
      </c>
      <c r="P2582" s="4" t="s">
        <v>8265</v>
      </c>
      <c r="Q2582" s="9">
        <f t="shared" si="242"/>
        <v>6.0000000000000001E-3</v>
      </c>
      <c r="R2582" s="10">
        <f t="shared" si="243"/>
        <v>0.28021978021978022</v>
      </c>
      <c r="S2582" s="4" t="str">
        <f t="shared" si="244"/>
        <v>film &amp; video</v>
      </c>
      <c r="T2582" s="4" t="str">
        <f t="shared" si="245"/>
        <v>television</v>
      </c>
    </row>
    <row r="2583" spans="1:20" ht="42.75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7">
        <f t="shared" si="240"/>
        <v>42324.336782407401</v>
      </c>
      <c r="L2583" s="7">
        <f t="shared" si="241"/>
        <v>42294.295115740737</v>
      </c>
      <c r="M2583" s="4" t="b">
        <v>0</v>
      </c>
      <c r="N2583" s="4">
        <v>182</v>
      </c>
      <c r="O2583" s="4" t="b">
        <v>1</v>
      </c>
      <c r="P2583" s="4" t="s">
        <v>8265</v>
      </c>
      <c r="Q2583" s="9">
        <f t="shared" si="242"/>
        <v>0.106</v>
      </c>
      <c r="R2583" s="10">
        <f t="shared" si="243"/>
        <v>2.912087912087912</v>
      </c>
      <c r="S2583" s="4" t="str">
        <f t="shared" si="244"/>
        <v>film &amp; video</v>
      </c>
      <c r="T2583" s="4" t="str">
        <f t="shared" si="245"/>
        <v>television</v>
      </c>
    </row>
    <row r="2584" spans="1:20" ht="28.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7">
        <f t="shared" si="240"/>
        <v>42672.655486111107</v>
      </c>
      <c r="L2584" s="7">
        <f t="shared" si="241"/>
        <v>42642.655486111107</v>
      </c>
      <c r="M2584" s="4" t="b">
        <v>0</v>
      </c>
      <c r="N2584" s="4">
        <v>182</v>
      </c>
      <c r="O2584" s="4" t="b">
        <v>1</v>
      </c>
      <c r="P2584" s="4" t="s">
        <v>8265</v>
      </c>
      <c r="Q2584" s="9">
        <f t="shared" si="242"/>
        <v>1.1111111111111112E-5</v>
      </c>
      <c r="R2584" s="10">
        <f t="shared" si="243"/>
        <v>5.4945054945054949E-3</v>
      </c>
      <c r="S2584" s="4" t="str">
        <f t="shared" si="244"/>
        <v>film &amp; video</v>
      </c>
      <c r="T2584" s="4" t="str">
        <f t="shared" si="245"/>
        <v>television</v>
      </c>
    </row>
    <row r="2585" spans="1:20" ht="42.7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7">
        <f t="shared" si="240"/>
        <v>42079.394444444442</v>
      </c>
      <c r="L2585" s="7">
        <f t="shared" si="241"/>
        <v>42019.436111111114</v>
      </c>
      <c r="M2585" s="4" t="b">
        <v>0</v>
      </c>
      <c r="N2585" s="4">
        <v>182</v>
      </c>
      <c r="O2585" s="4" t="b">
        <v>1</v>
      </c>
      <c r="P2585" s="4" t="s">
        <v>8265</v>
      </c>
      <c r="Q2585" s="9">
        <f t="shared" si="242"/>
        <v>5.0000000000000001E-3</v>
      </c>
      <c r="R2585" s="10">
        <f t="shared" si="243"/>
        <v>2.7472527472527472E-2</v>
      </c>
      <c r="S2585" s="4" t="str">
        <f t="shared" si="244"/>
        <v>film &amp; video</v>
      </c>
      <c r="T2585" s="4" t="str">
        <f t="shared" si="245"/>
        <v>television</v>
      </c>
    </row>
    <row r="2586" spans="1:20" ht="28.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7">
        <f t="shared" si="240"/>
        <v>42169.839918981474</v>
      </c>
      <c r="L2586" s="7">
        <f t="shared" si="241"/>
        <v>42139.839918981474</v>
      </c>
      <c r="M2586" s="4" t="b">
        <v>0</v>
      </c>
      <c r="N2586" s="4">
        <v>182</v>
      </c>
      <c r="O2586" s="4" t="b">
        <v>1</v>
      </c>
      <c r="P2586" s="4" t="s">
        <v>8265</v>
      </c>
      <c r="Q2586" s="9">
        <f t="shared" si="242"/>
        <v>0</v>
      </c>
      <c r="R2586" s="10">
        <f t="shared" si="243"/>
        <v>0</v>
      </c>
      <c r="S2586" s="4" t="str">
        <f t="shared" si="244"/>
        <v>film &amp; video</v>
      </c>
      <c r="T2586" s="4" t="str">
        <f t="shared" si="245"/>
        <v>television</v>
      </c>
    </row>
    <row r="2587" spans="1:20" ht="42.75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7">
        <f t="shared" si="240"/>
        <v>41825.629999999997</v>
      </c>
      <c r="L2587" s="7">
        <f t="shared" si="241"/>
        <v>41795.629999999997</v>
      </c>
      <c r="M2587" s="4" t="b">
        <v>0</v>
      </c>
      <c r="N2587" s="4">
        <v>182</v>
      </c>
      <c r="O2587" s="4" t="b">
        <v>1</v>
      </c>
      <c r="P2587" s="4" t="s">
        <v>8265</v>
      </c>
      <c r="Q2587" s="9">
        <f t="shared" si="242"/>
        <v>1.6666666666666668E-3</v>
      </c>
      <c r="R2587" s="10">
        <f t="shared" si="243"/>
        <v>0.27472527472527475</v>
      </c>
      <c r="S2587" s="4" t="str">
        <f t="shared" si="244"/>
        <v>film &amp; video</v>
      </c>
      <c r="T2587" s="4" t="str">
        <f t="shared" si="245"/>
        <v>television</v>
      </c>
    </row>
    <row r="2588" spans="1:20" ht="28.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7">
        <f t="shared" si="240"/>
        <v>42362.996944444443</v>
      </c>
      <c r="L2588" s="7">
        <f t="shared" si="241"/>
        <v>42332.996944444443</v>
      </c>
      <c r="M2588" s="4" t="b">
        <v>0</v>
      </c>
      <c r="N2588" s="4">
        <v>182</v>
      </c>
      <c r="O2588" s="4" t="b">
        <v>1</v>
      </c>
      <c r="P2588" s="4" t="s">
        <v>8265</v>
      </c>
      <c r="Q2588" s="9">
        <f t="shared" si="242"/>
        <v>1.6666666666666668E-3</v>
      </c>
      <c r="R2588" s="10">
        <f t="shared" si="243"/>
        <v>2.7472527472527472E-2</v>
      </c>
      <c r="S2588" s="4" t="str">
        <f t="shared" si="244"/>
        <v>film &amp; video</v>
      </c>
      <c r="T2588" s="4" t="str">
        <f t="shared" si="245"/>
        <v>television</v>
      </c>
    </row>
    <row r="2589" spans="1:20" ht="42.75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7">
        <f t="shared" si="240"/>
        <v>42368.342048611106</v>
      </c>
      <c r="L2589" s="7">
        <f t="shared" si="241"/>
        <v>42338.342048611106</v>
      </c>
      <c r="M2589" s="4" t="b">
        <v>0</v>
      </c>
      <c r="N2589" s="4">
        <v>182</v>
      </c>
      <c r="O2589" s="4" t="b">
        <v>1</v>
      </c>
      <c r="P2589" s="4" t="s">
        <v>8265</v>
      </c>
      <c r="Q2589" s="9">
        <f t="shared" si="242"/>
        <v>2.4340000000000001E-2</v>
      </c>
      <c r="R2589" s="10">
        <f t="shared" si="243"/>
        <v>6.686813186813187</v>
      </c>
      <c r="S2589" s="4" t="str">
        <f t="shared" si="244"/>
        <v>film &amp; video</v>
      </c>
      <c r="T2589" s="4" t="str">
        <f t="shared" si="245"/>
        <v>television</v>
      </c>
    </row>
    <row r="2590" spans="1:20" ht="42.75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7">
        <f t="shared" si="240"/>
        <v>42094.218055555553</v>
      </c>
      <c r="L2590" s="7">
        <f t="shared" si="241"/>
        <v>42042.342893518515</v>
      </c>
      <c r="M2590" s="4" t="b">
        <v>0</v>
      </c>
      <c r="N2590" s="4">
        <v>182</v>
      </c>
      <c r="O2590" s="4" t="b">
        <v>1</v>
      </c>
      <c r="P2590" s="4" t="s">
        <v>8265</v>
      </c>
      <c r="Q2590" s="9">
        <f t="shared" si="242"/>
        <v>3.8833333333333331E-2</v>
      </c>
      <c r="R2590" s="10">
        <f t="shared" si="243"/>
        <v>1.2802197802197801</v>
      </c>
      <c r="S2590" s="4" t="str">
        <f t="shared" si="244"/>
        <v>film &amp; video</v>
      </c>
      <c r="T2590" s="4" t="str">
        <f t="shared" si="245"/>
        <v>television</v>
      </c>
    </row>
    <row r="2591" spans="1:20" ht="42.75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7">
        <f t="shared" si="240"/>
        <v>42452.161192129628</v>
      </c>
      <c r="L2591" s="7">
        <f t="shared" si="241"/>
        <v>42422.202858796292</v>
      </c>
      <c r="M2591" s="4" t="b">
        <v>0</v>
      </c>
      <c r="N2591" s="4">
        <v>182</v>
      </c>
      <c r="O2591" s="4" t="b">
        <v>1</v>
      </c>
      <c r="P2591" s="4" t="s">
        <v>8265</v>
      </c>
      <c r="Q2591" s="9">
        <f t="shared" si="242"/>
        <v>1E-4</v>
      </c>
      <c r="R2591" s="10">
        <f t="shared" si="243"/>
        <v>2.7472527472527472E-2</v>
      </c>
      <c r="S2591" s="4" t="str">
        <f t="shared" si="244"/>
        <v>film &amp; video</v>
      </c>
      <c r="T2591" s="4" t="str">
        <f t="shared" si="245"/>
        <v>television</v>
      </c>
    </row>
    <row r="2592" spans="1:20" ht="42.75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7">
        <f t="shared" si="240"/>
        <v>42395.255752314813</v>
      </c>
      <c r="L2592" s="7">
        <f t="shared" si="241"/>
        <v>42388.255752314813</v>
      </c>
      <c r="M2592" s="4" t="b">
        <v>0</v>
      </c>
      <c r="N2592" s="4">
        <v>182</v>
      </c>
      <c r="O2592" s="4" t="b">
        <v>1</v>
      </c>
      <c r="P2592" s="4" t="s">
        <v>8265</v>
      </c>
      <c r="Q2592" s="9">
        <f t="shared" si="242"/>
        <v>0</v>
      </c>
      <c r="R2592" s="10">
        <f t="shared" si="243"/>
        <v>0</v>
      </c>
      <c r="S2592" s="4" t="str">
        <f t="shared" si="244"/>
        <v>film &amp; video</v>
      </c>
      <c r="T2592" s="4" t="str">
        <f t="shared" si="245"/>
        <v>television</v>
      </c>
    </row>
    <row r="2593" spans="1:20" ht="42.75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7">
        <f t="shared" si="240"/>
        <v>42442.531527777777</v>
      </c>
      <c r="L2593" s="7">
        <f t="shared" si="241"/>
        <v>42382.573194444441</v>
      </c>
      <c r="M2593" s="4" t="b">
        <v>0</v>
      </c>
      <c r="N2593" s="4">
        <v>182</v>
      </c>
      <c r="O2593" s="4" t="b">
        <v>1</v>
      </c>
      <c r="P2593" s="4" t="s">
        <v>8265</v>
      </c>
      <c r="Q2593" s="9">
        <f t="shared" si="242"/>
        <v>1.7333333333333333E-2</v>
      </c>
      <c r="R2593" s="10">
        <f t="shared" si="243"/>
        <v>0.14285714285714285</v>
      </c>
      <c r="S2593" s="4" t="str">
        <f t="shared" si="244"/>
        <v>film &amp; video</v>
      </c>
      <c r="T2593" s="4" t="str">
        <f t="shared" si="245"/>
        <v>television</v>
      </c>
    </row>
    <row r="2594" spans="1:20" ht="42.75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7">
        <f t="shared" si="240"/>
        <v>41917.467835648145</v>
      </c>
      <c r="L2594" s="7">
        <f t="shared" si="241"/>
        <v>41887.467835648145</v>
      </c>
      <c r="M2594" s="4" t="b">
        <v>0</v>
      </c>
      <c r="N2594" s="4">
        <v>182</v>
      </c>
      <c r="O2594" s="4" t="b">
        <v>1</v>
      </c>
      <c r="P2594" s="4" t="s">
        <v>8265</v>
      </c>
      <c r="Q2594" s="9">
        <f t="shared" si="242"/>
        <v>1.6666666666666668E-3</v>
      </c>
      <c r="R2594" s="10">
        <f t="shared" si="243"/>
        <v>0.27472527472527475</v>
      </c>
      <c r="S2594" s="4" t="str">
        <f t="shared" si="244"/>
        <v>film &amp; video</v>
      </c>
      <c r="T2594" s="4" t="str">
        <f t="shared" si="245"/>
        <v>television</v>
      </c>
    </row>
    <row r="2595" spans="1:20" ht="42.75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7">
        <f t="shared" si="240"/>
        <v>42119.511874999997</v>
      </c>
      <c r="L2595" s="7">
        <f t="shared" si="241"/>
        <v>42089.511874999997</v>
      </c>
      <c r="M2595" s="4" t="b">
        <v>0</v>
      </c>
      <c r="N2595" s="4">
        <v>182</v>
      </c>
      <c r="O2595" s="4" t="b">
        <v>1</v>
      </c>
      <c r="P2595" s="4" t="s">
        <v>8265</v>
      </c>
      <c r="Q2595" s="9">
        <f t="shared" si="242"/>
        <v>0</v>
      </c>
      <c r="R2595" s="10">
        <f t="shared" si="243"/>
        <v>0</v>
      </c>
      <c r="S2595" s="4" t="str">
        <f t="shared" si="244"/>
        <v>film &amp; video</v>
      </c>
      <c r="T2595" s="4" t="str">
        <f t="shared" si="245"/>
        <v>television</v>
      </c>
    </row>
    <row r="2596" spans="1:20" ht="42.75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7">
        <f t="shared" si="240"/>
        <v>41858.634583333333</v>
      </c>
      <c r="L2596" s="7">
        <f t="shared" si="241"/>
        <v>41828.634583333333</v>
      </c>
      <c r="M2596" s="4" t="b">
        <v>0</v>
      </c>
      <c r="N2596" s="4">
        <v>182</v>
      </c>
      <c r="O2596" s="4" t="b">
        <v>1</v>
      </c>
      <c r="P2596" s="4" t="s">
        <v>8265</v>
      </c>
      <c r="Q2596" s="9">
        <f t="shared" si="242"/>
        <v>1.2500000000000001E-5</v>
      </c>
      <c r="R2596" s="10">
        <f t="shared" si="243"/>
        <v>5.4945054945054949E-3</v>
      </c>
      <c r="S2596" s="4" t="str">
        <f t="shared" si="244"/>
        <v>film &amp; video</v>
      </c>
      <c r="T2596" s="4" t="str">
        <f t="shared" si="245"/>
        <v>television</v>
      </c>
    </row>
    <row r="2597" spans="1:20" ht="28.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7">
        <f t="shared" si="240"/>
        <v>42789.910879629628</v>
      </c>
      <c r="L2597" s="7">
        <f t="shared" si="241"/>
        <v>42759.910879629628</v>
      </c>
      <c r="M2597" s="4" t="b">
        <v>0</v>
      </c>
      <c r="N2597" s="4">
        <v>182</v>
      </c>
      <c r="O2597" s="4" t="b">
        <v>1</v>
      </c>
      <c r="P2597" s="4" t="s">
        <v>8265</v>
      </c>
      <c r="Q2597" s="9">
        <f t="shared" si="242"/>
        <v>0.12166666666666667</v>
      </c>
      <c r="R2597" s="10">
        <f t="shared" si="243"/>
        <v>10.027472527472527</v>
      </c>
      <c r="S2597" s="4" t="str">
        <f t="shared" si="244"/>
        <v>film &amp; video</v>
      </c>
      <c r="T2597" s="4" t="str">
        <f t="shared" si="245"/>
        <v>television</v>
      </c>
    </row>
    <row r="2598" spans="1:20" ht="42.75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7">
        <f t="shared" si="240"/>
        <v>41858.33112268518</v>
      </c>
      <c r="L2598" s="7">
        <f t="shared" si="241"/>
        <v>41828.33112268518</v>
      </c>
      <c r="M2598" s="4" t="b">
        <v>0</v>
      </c>
      <c r="N2598" s="4">
        <v>182</v>
      </c>
      <c r="O2598" s="4" t="b">
        <v>1</v>
      </c>
      <c r="P2598" s="4" t="s">
        <v>8265</v>
      </c>
      <c r="Q2598" s="9">
        <f t="shared" si="242"/>
        <v>0.23588571428571428</v>
      </c>
      <c r="R2598" s="10">
        <f t="shared" si="243"/>
        <v>45.362637362637365</v>
      </c>
      <c r="S2598" s="4" t="str">
        <f t="shared" si="244"/>
        <v>film &amp; video</v>
      </c>
      <c r="T2598" s="4" t="str">
        <f t="shared" si="245"/>
        <v>television</v>
      </c>
    </row>
    <row r="2599" spans="1:20" ht="42.75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7">
        <f t="shared" si="240"/>
        <v>42540.008298611108</v>
      </c>
      <c r="L2599" s="7">
        <f t="shared" si="241"/>
        <v>42510.008298611108</v>
      </c>
      <c r="M2599" s="4" t="b">
        <v>0</v>
      </c>
      <c r="N2599" s="4">
        <v>182</v>
      </c>
      <c r="O2599" s="4" t="b">
        <v>1</v>
      </c>
      <c r="P2599" s="4" t="s">
        <v>8265</v>
      </c>
      <c r="Q2599" s="9">
        <f t="shared" si="242"/>
        <v>5.6666666666666664E-2</v>
      </c>
      <c r="R2599" s="10">
        <f t="shared" si="243"/>
        <v>0.46703296703296704</v>
      </c>
      <c r="S2599" s="4" t="str">
        <f t="shared" si="244"/>
        <v>film &amp; video</v>
      </c>
      <c r="T2599" s="4" t="str">
        <f t="shared" si="245"/>
        <v>television</v>
      </c>
    </row>
    <row r="2600" spans="1:20" ht="42.7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7">
        <f t="shared" si="240"/>
        <v>42270.506956018515</v>
      </c>
      <c r="L2600" s="7">
        <f t="shared" si="241"/>
        <v>42240.506956018515</v>
      </c>
      <c r="M2600" s="4" t="b">
        <v>0</v>
      </c>
      <c r="N2600" s="4">
        <v>182</v>
      </c>
      <c r="O2600" s="4" t="b">
        <v>1</v>
      </c>
      <c r="P2600" s="4" t="s">
        <v>8265</v>
      </c>
      <c r="Q2600" s="9">
        <f t="shared" si="242"/>
        <v>0.39</v>
      </c>
      <c r="R2600" s="10">
        <f t="shared" si="243"/>
        <v>6.4285714285714288</v>
      </c>
      <c r="S2600" s="4" t="str">
        <f t="shared" si="244"/>
        <v>film &amp; video</v>
      </c>
      <c r="T2600" s="4" t="str">
        <f t="shared" si="245"/>
        <v>television</v>
      </c>
    </row>
    <row r="2601" spans="1:20" ht="28.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7">
        <f t="shared" si="240"/>
        <v>41854.420682870368</v>
      </c>
      <c r="L2601" s="7">
        <f t="shared" si="241"/>
        <v>41809.420682870368</v>
      </c>
      <c r="M2601" s="4" t="b">
        <v>0</v>
      </c>
      <c r="N2601" s="4">
        <v>182</v>
      </c>
      <c r="O2601" s="4" t="b">
        <v>1</v>
      </c>
      <c r="P2601" s="4" t="s">
        <v>8265</v>
      </c>
      <c r="Q2601" s="9">
        <f t="shared" si="242"/>
        <v>9.9546510341776348E-3</v>
      </c>
      <c r="R2601" s="10">
        <f t="shared" si="243"/>
        <v>0.49450549450549453</v>
      </c>
      <c r="S2601" s="4" t="str">
        <f t="shared" si="244"/>
        <v>film &amp; video</v>
      </c>
      <c r="T2601" s="4" t="str">
        <f t="shared" si="245"/>
        <v>television</v>
      </c>
    </row>
    <row r="2602" spans="1:20" ht="28.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7">
        <f t="shared" si="240"/>
        <v>42454.525462962956</v>
      </c>
      <c r="L2602" s="7">
        <f t="shared" si="241"/>
        <v>42394.567129629628</v>
      </c>
      <c r="M2602" s="4" t="b">
        <v>0</v>
      </c>
      <c r="N2602" s="4">
        <v>182</v>
      </c>
      <c r="O2602" s="4" t="b">
        <v>1</v>
      </c>
      <c r="P2602" s="4" t="s">
        <v>8265</v>
      </c>
      <c r="Q2602" s="9">
        <f t="shared" si="242"/>
        <v>6.9320000000000007E-2</v>
      </c>
      <c r="R2602" s="10">
        <f t="shared" si="243"/>
        <v>19.043956043956044</v>
      </c>
      <c r="S2602" s="4" t="str">
        <f t="shared" si="244"/>
        <v>film &amp; video</v>
      </c>
      <c r="T2602" s="4" t="str">
        <f t="shared" si="245"/>
        <v>television</v>
      </c>
    </row>
    <row r="2603" spans="1:20" ht="42.75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7">
        <f t="shared" si="240"/>
        <v>41164.832638888889</v>
      </c>
      <c r="L2603" s="7">
        <f t="shared" si="241"/>
        <v>41150.568854166668</v>
      </c>
      <c r="M2603" s="4" t="b">
        <v>0</v>
      </c>
      <c r="N2603" s="4">
        <v>182</v>
      </c>
      <c r="O2603" s="4" t="b">
        <v>1</v>
      </c>
      <c r="P2603" s="4" t="s">
        <v>8265</v>
      </c>
      <c r="Q2603" s="9">
        <f t="shared" si="242"/>
        <v>6.6139999999999999</v>
      </c>
      <c r="R2603" s="10">
        <f t="shared" si="243"/>
        <v>18.170329670329672</v>
      </c>
      <c r="S2603" s="4" t="str">
        <f t="shared" si="244"/>
        <v>film &amp; video</v>
      </c>
      <c r="T2603" s="4" t="str">
        <f t="shared" si="245"/>
        <v>television</v>
      </c>
    </row>
    <row r="2604" spans="1:20" ht="42.75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7">
        <f t="shared" si="240"/>
        <v>41955.555555555555</v>
      </c>
      <c r="L2604" s="7">
        <f t="shared" si="241"/>
        <v>41915.413981481477</v>
      </c>
      <c r="M2604" s="4" t="b">
        <v>0</v>
      </c>
      <c r="N2604" s="4">
        <v>182</v>
      </c>
      <c r="O2604" s="4" t="b">
        <v>1</v>
      </c>
      <c r="P2604" s="4" t="s">
        <v>8265</v>
      </c>
      <c r="Q2604" s="9">
        <f t="shared" si="242"/>
        <v>3.2609166666666667</v>
      </c>
      <c r="R2604" s="10">
        <f t="shared" si="243"/>
        <v>215.00549450549451</v>
      </c>
      <c r="S2604" s="4" t="str">
        <f t="shared" si="244"/>
        <v>film &amp; video</v>
      </c>
      <c r="T2604" s="4" t="str">
        <f t="shared" si="245"/>
        <v>television</v>
      </c>
    </row>
    <row r="2605" spans="1:20" ht="28.5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7">
        <f t="shared" si="240"/>
        <v>41631.579328703701</v>
      </c>
      <c r="L2605" s="7">
        <f t="shared" si="241"/>
        <v>41617.579328703701</v>
      </c>
      <c r="M2605" s="4" t="b">
        <v>0</v>
      </c>
      <c r="N2605" s="4">
        <v>182</v>
      </c>
      <c r="O2605" s="4" t="b">
        <v>1</v>
      </c>
      <c r="P2605" s="4" t="s">
        <v>8265</v>
      </c>
      <c r="Q2605" s="9">
        <f t="shared" si="242"/>
        <v>1.0148571428571429</v>
      </c>
      <c r="R2605" s="10">
        <f t="shared" si="243"/>
        <v>9.7582417582417591</v>
      </c>
      <c r="S2605" s="4" t="str">
        <f t="shared" si="244"/>
        <v>film &amp; video</v>
      </c>
      <c r="T2605" s="4" t="str">
        <f t="shared" si="245"/>
        <v>television</v>
      </c>
    </row>
    <row r="2606" spans="1:20" ht="42.75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7">
        <f t="shared" si="240"/>
        <v>41027.717858796292</v>
      </c>
      <c r="L2606" s="7">
        <f t="shared" si="241"/>
        <v>40997.717858796292</v>
      </c>
      <c r="M2606" s="4" t="b">
        <v>0</v>
      </c>
      <c r="N2606" s="4">
        <v>182</v>
      </c>
      <c r="O2606" s="4" t="b">
        <v>1</v>
      </c>
      <c r="P2606" s="4" t="s">
        <v>8265</v>
      </c>
      <c r="Q2606" s="9">
        <f t="shared" si="242"/>
        <v>1.0421799999999999</v>
      </c>
      <c r="R2606" s="10">
        <f t="shared" si="243"/>
        <v>114.52527472527471</v>
      </c>
      <c r="S2606" s="4" t="str">
        <f t="shared" si="244"/>
        <v>film &amp; video</v>
      </c>
      <c r="T2606" s="4" t="str">
        <f t="shared" si="245"/>
        <v>television</v>
      </c>
    </row>
    <row r="2607" spans="1:20" ht="42.75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7">
        <f t="shared" si="240"/>
        <v>42538.20821759259</v>
      </c>
      <c r="L2607" s="7">
        <f t="shared" si="241"/>
        <v>42508.20821759259</v>
      </c>
      <c r="M2607" s="4" t="b">
        <v>0</v>
      </c>
      <c r="N2607" s="4">
        <v>182</v>
      </c>
      <c r="O2607" s="4" t="b">
        <v>1</v>
      </c>
      <c r="P2607" s="4" t="s">
        <v>8265</v>
      </c>
      <c r="Q2607" s="9">
        <f t="shared" si="242"/>
        <v>1.0742157000000001</v>
      </c>
      <c r="R2607" s="10">
        <f t="shared" si="243"/>
        <v>590.22840659340659</v>
      </c>
      <c r="S2607" s="4" t="str">
        <f t="shared" si="244"/>
        <v>film &amp; video</v>
      </c>
      <c r="T2607" s="4" t="str">
        <f t="shared" si="245"/>
        <v>television</v>
      </c>
    </row>
    <row r="2608" spans="1:20" ht="57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7">
        <f t="shared" si="240"/>
        <v>41758.379421296289</v>
      </c>
      <c r="L2608" s="7">
        <f t="shared" si="241"/>
        <v>41726.379421296289</v>
      </c>
      <c r="M2608" s="4" t="b">
        <v>0</v>
      </c>
      <c r="N2608" s="4">
        <v>182</v>
      </c>
      <c r="O2608" s="4" t="b">
        <v>1</v>
      </c>
      <c r="P2608" s="4" t="s">
        <v>8265</v>
      </c>
      <c r="Q2608" s="9">
        <f t="shared" si="242"/>
        <v>1.1005454545454545</v>
      </c>
      <c r="R2608" s="10">
        <f t="shared" si="243"/>
        <v>66.516483516483518</v>
      </c>
      <c r="S2608" s="4" t="str">
        <f t="shared" si="244"/>
        <v>film &amp; video</v>
      </c>
      <c r="T2608" s="4" t="str">
        <f t="shared" si="245"/>
        <v>television</v>
      </c>
    </row>
    <row r="2609" spans="1:20" ht="42.75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7">
        <f t="shared" si="240"/>
        <v>42227.749999999993</v>
      </c>
      <c r="L2609" s="7">
        <f t="shared" si="241"/>
        <v>42184.541342592587</v>
      </c>
      <c r="M2609" s="4" t="b">
        <v>0</v>
      </c>
      <c r="N2609" s="4">
        <v>182</v>
      </c>
      <c r="O2609" s="4" t="b">
        <v>1</v>
      </c>
      <c r="P2609" s="4" t="s">
        <v>8265</v>
      </c>
      <c r="Q2609" s="9">
        <f t="shared" si="242"/>
        <v>4.077</v>
      </c>
      <c r="R2609" s="10">
        <f t="shared" si="243"/>
        <v>179.20879120879121</v>
      </c>
      <c r="S2609" s="4" t="str">
        <f t="shared" si="244"/>
        <v>film &amp; video</v>
      </c>
      <c r="T2609" s="4" t="str">
        <f t="shared" si="245"/>
        <v>television</v>
      </c>
    </row>
    <row r="2610" spans="1:20" ht="42.75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7">
        <f t="shared" si="240"/>
        <v>42808.666666666664</v>
      </c>
      <c r="L2610" s="7">
        <f t="shared" si="241"/>
        <v>42767.468379629623</v>
      </c>
      <c r="M2610" s="4" t="b">
        <v>0</v>
      </c>
      <c r="N2610" s="4">
        <v>182</v>
      </c>
      <c r="O2610" s="4" t="b">
        <v>1</v>
      </c>
      <c r="P2610" s="4" t="s">
        <v>8265</v>
      </c>
      <c r="Q2610" s="9">
        <f t="shared" si="242"/>
        <v>2.2392500000000002</v>
      </c>
      <c r="R2610" s="10">
        <f t="shared" si="243"/>
        <v>98.428571428571431</v>
      </c>
      <c r="S2610" s="4" t="str">
        <f t="shared" si="244"/>
        <v>film &amp; video</v>
      </c>
      <c r="T2610" s="4" t="str">
        <f t="shared" si="245"/>
        <v>television</v>
      </c>
    </row>
    <row r="2611" spans="1:20" ht="42.75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7">
        <f t="shared" si="240"/>
        <v>41104.90452546296</v>
      </c>
      <c r="L2611" s="7">
        <f t="shared" si="241"/>
        <v>41074.90452546296</v>
      </c>
      <c r="M2611" s="4" t="b">
        <v>0</v>
      </c>
      <c r="N2611" s="4">
        <v>182</v>
      </c>
      <c r="O2611" s="4" t="b">
        <v>1</v>
      </c>
      <c r="P2611" s="4" t="s">
        <v>8265</v>
      </c>
      <c r="Q2611" s="9">
        <f t="shared" si="242"/>
        <v>3.038011142857143</v>
      </c>
      <c r="R2611" s="10">
        <f t="shared" si="243"/>
        <v>584.23291208791204</v>
      </c>
      <c r="S2611" s="4" t="str">
        <f t="shared" si="244"/>
        <v>film &amp; video</v>
      </c>
      <c r="T2611" s="4" t="str">
        <f t="shared" si="245"/>
        <v>television</v>
      </c>
    </row>
    <row r="2612" spans="1:20" ht="28.5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7">
        <f t="shared" si="240"/>
        <v>42603.957638888889</v>
      </c>
      <c r="L2612" s="7">
        <f t="shared" si="241"/>
        <v>42564.547743055555</v>
      </c>
      <c r="M2612" s="4" t="b">
        <v>0</v>
      </c>
      <c r="N2612" s="4">
        <v>182</v>
      </c>
      <c r="O2612" s="4" t="b">
        <v>1</v>
      </c>
      <c r="P2612" s="4" t="s">
        <v>8265</v>
      </c>
      <c r="Q2612" s="9">
        <f t="shared" si="242"/>
        <v>1.4132510432681749</v>
      </c>
      <c r="R2612" s="10">
        <f t="shared" si="243"/>
        <v>176.77285714285713</v>
      </c>
      <c r="S2612" s="4" t="str">
        <f t="shared" si="244"/>
        <v>film &amp; video</v>
      </c>
      <c r="T2612" s="4" t="str">
        <f t="shared" si="245"/>
        <v>television</v>
      </c>
    </row>
    <row r="2613" spans="1:20" ht="42.75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7">
        <f t="shared" si="240"/>
        <v>42737.624305555553</v>
      </c>
      <c r="L2613" s="7">
        <f t="shared" si="241"/>
        <v>42704.002476851849</v>
      </c>
      <c r="M2613" s="4" t="b">
        <v>0</v>
      </c>
      <c r="N2613" s="4">
        <v>182</v>
      </c>
      <c r="O2613" s="4" t="b">
        <v>1</v>
      </c>
      <c r="P2613" s="4" t="s">
        <v>8265</v>
      </c>
      <c r="Q2613" s="9">
        <f t="shared" si="242"/>
        <v>27.906363636363636</v>
      </c>
      <c r="R2613" s="10">
        <f t="shared" si="243"/>
        <v>1686.6483516483515</v>
      </c>
      <c r="S2613" s="4" t="str">
        <f t="shared" si="244"/>
        <v>film &amp; video</v>
      </c>
      <c r="T2613" s="4" t="str">
        <f t="shared" si="245"/>
        <v>television</v>
      </c>
    </row>
    <row r="2614" spans="1:20" ht="42.75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7">
        <f t="shared" si="240"/>
        <v>42012.809837962959</v>
      </c>
      <c r="L2614" s="7">
        <f t="shared" si="241"/>
        <v>41981.809837962959</v>
      </c>
      <c r="M2614" s="4" t="b">
        <v>0</v>
      </c>
      <c r="N2614" s="4">
        <v>182</v>
      </c>
      <c r="O2614" s="4" t="b">
        <v>1</v>
      </c>
      <c r="P2614" s="4" t="s">
        <v>8265</v>
      </c>
      <c r="Q2614" s="9">
        <f t="shared" si="242"/>
        <v>1.7176130000000001</v>
      </c>
      <c r="R2614" s="10">
        <f t="shared" si="243"/>
        <v>94.37434065934066</v>
      </c>
      <c r="S2614" s="4" t="str">
        <f t="shared" si="244"/>
        <v>film &amp; video</v>
      </c>
      <c r="T2614" s="4" t="str">
        <f t="shared" si="245"/>
        <v>television</v>
      </c>
    </row>
    <row r="2615" spans="1:20" ht="42.75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7">
        <f t="shared" si="240"/>
        <v>41173.484884259255</v>
      </c>
      <c r="L2615" s="7">
        <f t="shared" si="241"/>
        <v>41143.484884259255</v>
      </c>
      <c r="M2615" s="4" t="b">
        <v>0</v>
      </c>
      <c r="N2615" s="4">
        <v>182</v>
      </c>
      <c r="O2615" s="4" t="b">
        <v>1</v>
      </c>
      <c r="P2615" s="4" t="s">
        <v>8265</v>
      </c>
      <c r="Q2615" s="9">
        <f t="shared" si="242"/>
        <v>1.0101333333333333</v>
      </c>
      <c r="R2615" s="10">
        <f t="shared" si="243"/>
        <v>41.626373626373628</v>
      </c>
      <c r="S2615" s="4" t="str">
        <f t="shared" si="244"/>
        <v>film &amp; video</v>
      </c>
      <c r="T2615" s="4" t="str">
        <f t="shared" si="245"/>
        <v>television</v>
      </c>
    </row>
    <row r="2616" spans="1:20" ht="42.75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7">
        <f t="shared" si="240"/>
        <v>41758.875</v>
      </c>
      <c r="L2616" s="7">
        <f t="shared" si="241"/>
        <v>41730.375138888885</v>
      </c>
      <c r="M2616" s="4" t="b">
        <v>0</v>
      </c>
      <c r="N2616" s="4">
        <v>182</v>
      </c>
      <c r="O2616" s="4" t="b">
        <v>1</v>
      </c>
      <c r="P2616" s="4" t="s">
        <v>8265</v>
      </c>
      <c r="Q2616" s="9">
        <f t="shared" si="242"/>
        <v>1.02</v>
      </c>
      <c r="R2616" s="10">
        <f t="shared" si="243"/>
        <v>58.846153846153847</v>
      </c>
      <c r="S2616" s="4" t="str">
        <f t="shared" si="244"/>
        <v>film &amp; video</v>
      </c>
      <c r="T2616" s="4" t="str">
        <f t="shared" si="245"/>
        <v>television</v>
      </c>
    </row>
    <row r="2617" spans="1:20" ht="42.75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7">
        <f t="shared" si="240"/>
        <v>42490.166666666664</v>
      </c>
      <c r="L2617" s="7">
        <f t="shared" si="241"/>
        <v>42453.163935185185</v>
      </c>
      <c r="M2617" s="4" t="b">
        <v>0</v>
      </c>
      <c r="N2617" s="4">
        <v>182</v>
      </c>
      <c r="O2617" s="4" t="b">
        <v>1</v>
      </c>
      <c r="P2617" s="4" t="s">
        <v>8265</v>
      </c>
      <c r="Q2617" s="9">
        <f t="shared" si="242"/>
        <v>1.6976511744127936</v>
      </c>
      <c r="R2617" s="10">
        <f t="shared" si="243"/>
        <v>18.664835164835164</v>
      </c>
      <c r="S2617" s="4" t="str">
        <f t="shared" si="244"/>
        <v>film &amp; video</v>
      </c>
      <c r="T2617" s="4" t="str">
        <f t="shared" si="245"/>
        <v>television</v>
      </c>
    </row>
    <row r="2618" spans="1:20" ht="42.75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7">
        <f t="shared" si="240"/>
        <v>42241.661215277774</v>
      </c>
      <c r="L2618" s="7">
        <f t="shared" si="241"/>
        <v>42211.661215277774</v>
      </c>
      <c r="M2618" s="4" t="b">
        <v>0</v>
      </c>
      <c r="N2618" s="4">
        <v>182</v>
      </c>
      <c r="O2618" s="4" t="b">
        <v>1</v>
      </c>
      <c r="P2618" s="4" t="s">
        <v>8265</v>
      </c>
      <c r="Q2618" s="9">
        <f t="shared" si="242"/>
        <v>1.14534</v>
      </c>
      <c r="R2618" s="10">
        <f t="shared" si="243"/>
        <v>157.32692307692307</v>
      </c>
      <c r="S2618" s="4" t="str">
        <f t="shared" si="244"/>
        <v>film &amp; video</v>
      </c>
      <c r="T2618" s="4" t="str">
        <f t="shared" si="245"/>
        <v>television</v>
      </c>
    </row>
    <row r="2619" spans="1:20" ht="42.75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7">
        <f t="shared" si="240"/>
        <v>41932.541099537033</v>
      </c>
      <c r="L2619" s="7">
        <f t="shared" si="241"/>
        <v>41902.541099537033</v>
      </c>
      <c r="M2619" s="4" t="b">
        <v>0</v>
      </c>
      <c r="N2619" s="4">
        <v>182</v>
      </c>
      <c r="O2619" s="4" t="b">
        <v>1</v>
      </c>
      <c r="P2619" s="4" t="s">
        <v>8265</v>
      </c>
      <c r="Q2619" s="9">
        <f t="shared" si="242"/>
        <v>8.7759999999999998</v>
      </c>
      <c r="R2619" s="10">
        <f t="shared" si="243"/>
        <v>24.109890109890109</v>
      </c>
      <c r="S2619" s="4" t="str">
        <f t="shared" si="244"/>
        <v>film &amp; video</v>
      </c>
      <c r="T2619" s="4" t="str">
        <f t="shared" si="245"/>
        <v>television</v>
      </c>
    </row>
    <row r="2620" spans="1:20" ht="28.5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7">
        <f t="shared" si="240"/>
        <v>42339.500706018516</v>
      </c>
      <c r="L2620" s="7">
        <f t="shared" si="241"/>
        <v>42279.459039351852</v>
      </c>
      <c r="M2620" s="4" t="b">
        <v>0</v>
      </c>
      <c r="N2620" s="4">
        <v>182</v>
      </c>
      <c r="O2620" s="4" t="b">
        <v>1</v>
      </c>
      <c r="P2620" s="4" t="s">
        <v>8265</v>
      </c>
      <c r="Q2620" s="9">
        <f t="shared" si="242"/>
        <v>1.0538666666666667</v>
      </c>
      <c r="R2620" s="10">
        <f t="shared" si="243"/>
        <v>86.857142857142861</v>
      </c>
      <c r="S2620" s="4" t="str">
        <f t="shared" si="244"/>
        <v>film &amp; video</v>
      </c>
      <c r="T2620" s="4" t="str">
        <f t="shared" si="245"/>
        <v>television</v>
      </c>
    </row>
    <row r="2621" spans="1:20" ht="42.75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7">
        <f t="shared" si="240"/>
        <v>42300.124999999993</v>
      </c>
      <c r="L2621" s="7">
        <f t="shared" si="241"/>
        <v>42273.55097222222</v>
      </c>
      <c r="M2621" s="4" t="b">
        <v>0</v>
      </c>
      <c r="N2621" s="4">
        <v>182</v>
      </c>
      <c r="O2621" s="4" t="b">
        <v>1</v>
      </c>
      <c r="P2621" s="4" t="s">
        <v>8265</v>
      </c>
      <c r="Q2621" s="9">
        <f t="shared" si="242"/>
        <v>1.8839999999999999</v>
      </c>
      <c r="R2621" s="10">
        <f t="shared" si="243"/>
        <v>10.351648351648352</v>
      </c>
      <c r="S2621" s="4" t="str">
        <f t="shared" si="244"/>
        <v>film &amp; video</v>
      </c>
      <c r="T2621" s="4" t="str">
        <f t="shared" si="245"/>
        <v>television</v>
      </c>
    </row>
    <row r="2622" spans="1:20" ht="42.75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7">
        <f t="shared" si="240"/>
        <v>42287.708333333336</v>
      </c>
      <c r="L2622" s="7">
        <f t="shared" si="241"/>
        <v>42250.833819444444</v>
      </c>
      <c r="M2622" s="4" t="b">
        <v>0</v>
      </c>
      <c r="N2622" s="4">
        <v>182</v>
      </c>
      <c r="O2622" s="4" t="b">
        <v>1</v>
      </c>
      <c r="P2622" s="4" t="s">
        <v>8265</v>
      </c>
      <c r="Q2622" s="9">
        <f t="shared" si="242"/>
        <v>1.436523076923077</v>
      </c>
      <c r="R2622" s="10">
        <f t="shared" si="243"/>
        <v>513.04395604395609</v>
      </c>
      <c r="S2622" s="4" t="str">
        <f t="shared" si="244"/>
        <v>film &amp; video</v>
      </c>
      <c r="T2622" s="4" t="str">
        <f t="shared" si="245"/>
        <v>television</v>
      </c>
    </row>
    <row r="2623" spans="1:20" ht="42.75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7">
        <f t="shared" si="240"/>
        <v>42145.414212962962</v>
      </c>
      <c r="L2623" s="7">
        <f t="shared" si="241"/>
        <v>42115.414212962962</v>
      </c>
      <c r="M2623" s="4" t="b">
        <v>0</v>
      </c>
      <c r="N2623" s="4">
        <v>182</v>
      </c>
      <c r="O2623" s="4" t="b">
        <v>1</v>
      </c>
      <c r="P2623" s="4" t="s">
        <v>8265</v>
      </c>
      <c r="Q2623" s="9">
        <f t="shared" si="242"/>
        <v>1.4588000000000001</v>
      </c>
      <c r="R2623" s="10">
        <f t="shared" si="243"/>
        <v>120.23076923076923</v>
      </c>
      <c r="S2623" s="4" t="str">
        <f t="shared" si="244"/>
        <v>film &amp; video</v>
      </c>
      <c r="T2623" s="4" t="str">
        <f t="shared" si="245"/>
        <v>television</v>
      </c>
    </row>
    <row r="2624" spans="1:20" ht="42.75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7">
        <f t="shared" si="240"/>
        <v>42734.409907407404</v>
      </c>
      <c r="L2624" s="7">
        <f t="shared" si="241"/>
        <v>42689.409907407404</v>
      </c>
      <c r="M2624" s="4" t="b">
        <v>0</v>
      </c>
      <c r="N2624" s="4">
        <v>182</v>
      </c>
      <c r="O2624" s="4" t="b">
        <v>1</v>
      </c>
      <c r="P2624" s="4" t="s">
        <v>8265</v>
      </c>
      <c r="Q2624" s="9">
        <f t="shared" si="242"/>
        <v>1.3118399999999999</v>
      </c>
      <c r="R2624" s="10">
        <f t="shared" si="243"/>
        <v>10.811868131868131</v>
      </c>
      <c r="S2624" s="4" t="str">
        <f t="shared" si="244"/>
        <v>film &amp; video</v>
      </c>
      <c r="T2624" s="4" t="str">
        <f t="shared" si="245"/>
        <v>television</v>
      </c>
    </row>
    <row r="2625" spans="1:20" ht="42.75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7">
        <f t="shared" si="240"/>
        <v>42705.923217592594</v>
      </c>
      <c r="L2625" s="7">
        <f t="shared" si="241"/>
        <v>42691.923217592594</v>
      </c>
      <c r="M2625" s="4" t="b">
        <v>0</v>
      </c>
      <c r="N2625" s="4">
        <v>182</v>
      </c>
      <c r="O2625" s="4" t="b">
        <v>1</v>
      </c>
      <c r="P2625" s="4" t="s">
        <v>8265</v>
      </c>
      <c r="Q2625" s="9">
        <f t="shared" si="242"/>
        <v>1.1399999999999999</v>
      </c>
      <c r="R2625" s="10">
        <f t="shared" si="243"/>
        <v>12.527472527472527</v>
      </c>
      <c r="S2625" s="4" t="str">
        <f t="shared" si="244"/>
        <v>film &amp; video</v>
      </c>
      <c r="T2625" s="4" t="str">
        <f t="shared" si="245"/>
        <v>television</v>
      </c>
    </row>
    <row r="2626" spans="1:20" ht="42.75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7">
        <f t="shared" si="240"/>
        <v>41165.088217592587</v>
      </c>
      <c r="L2626" s="7">
        <f t="shared" si="241"/>
        <v>41144.088217592587</v>
      </c>
      <c r="M2626" s="4" t="b">
        <v>0</v>
      </c>
      <c r="N2626" s="4">
        <v>182</v>
      </c>
      <c r="O2626" s="4" t="b">
        <v>1</v>
      </c>
      <c r="P2626" s="4" t="s">
        <v>8265</v>
      </c>
      <c r="Q2626" s="9">
        <f t="shared" si="242"/>
        <v>13.794206249999998</v>
      </c>
      <c r="R2626" s="10">
        <f t="shared" si="243"/>
        <v>606.33873626373622</v>
      </c>
      <c r="S2626" s="4" t="str">
        <f t="shared" si="244"/>
        <v>film &amp; video</v>
      </c>
      <c r="T2626" s="4" t="str">
        <f t="shared" si="245"/>
        <v>television</v>
      </c>
    </row>
    <row r="2627" spans="1:20" ht="42.75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7">
        <f t="shared" ref="K2627:K2690" si="246">(I2627/86400)+25569+(-8/24)</f>
        <v>42683.518611111103</v>
      </c>
      <c r="L2627" s="7">
        <f t="shared" ref="L2627:L2690" si="247">(J2627/86400)+25569+(-8/24)</f>
        <v>42658.476944444446</v>
      </c>
      <c r="M2627" s="4" t="b">
        <v>0</v>
      </c>
      <c r="N2627" s="4">
        <v>182</v>
      </c>
      <c r="O2627" s="4" t="b">
        <v>1</v>
      </c>
      <c r="P2627" s="4" t="s">
        <v>8265</v>
      </c>
      <c r="Q2627" s="9">
        <f t="shared" ref="Q2627:Q2690" si="248">E2627/D2627</f>
        <v>9.56</v>
      </c>
      <c r="R2627" s="10">
        <f t="shared" ref="R2627:R2690" si="249">IFERROR(E2627/N2627, "Zero Backers")</f>
        <v>7.8791208791208796</v>
      </c>
      <c r="S2627" s="4" t="str">
        <f t="shared" ref="S2627:S2690" si="250">LEFT(P2627,FIND("/",P2627)-1)</f>
        <v>film &amp; video</v>
      </c>
      <c r="T2627" s="4" t="str">
        <f t="shared" ref="T2627:T2690" si="251">RIGHT(P2627,LEN(P2627)-FIND("/",P2627))</f>
        <v>television</v>
      </c>
    </row>
    <row r="2628" spans="1:20" ht="42.75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7">
        <f t="shared" si="246"/>
        <v>42158.29478009259</v>
      </c>
      <c r="L2628" s="7">
        <f t="shared" si="247"/>
        <v>42128.29478009259</v>
      </c>
      <c r="M2628" s="4" t="b">
        <v>0</v>
      </c>
      <c r="N2628" s="4">
        <v>182</v>
      </c>
      <c r="O2628" s="4" t="b">
        <v>1</v>
      </c>
      <c r="P2628" s="4" t="s">
        <v>8265</v>
      </c>
      <c r="Q2628" s="9">
        <f t="shared" si="248"/>
        <v>1.1200000000000001</v>
      </c>
      <c r="R2628" s="10">
        <f t="shared" si="249"/>
        <v>15.384615384615385</v>
      </c>
      <c r="S2628" s="4" t="str">
        <f t="shared" si="250"/>
        <v>film &amp; video</v>
      </c>
      <c r="T2628" s="4" t="str">
        <f t="shared" si="251"/>
        <v>television</v>
      </c>
    </row>
    <row r="2629" spans="1:20" ht="42.75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7">
        <f t="shared" si="246"/>
        <v>42334.537743055553</v>
      </c>
      <c r="L2629" s="7">
        <f t="shared" si="247"/>
        <v>42304.496076388888</v>
      </c>
      <c r="M2629" s="4" t="b">
        <v>0</v>
      </c>
      <c r="N2629" s="4">
        <v>182</v>
      </c>
      <c r="O2629" s="4" t="b">
        <v>1</v>
      </c>
      <c r="P2629" s="4" t="s">
        <v>8265</v>
      </c>
      <c r="Q2629" s="9">
        <f t="shared" si="248"/>
        <v>6.4666666666666668</v>
      </c>
      <c r="R2629" s="10">
        <f t="shared" si="249"/>
        <v>5.3296703296703294</v>
      </c>
      <c r="S2629" s="4" t="str">
        <f t="shared" si="250"/>
        <v>film &amp; video</v>
      </c>
      <c r="T2629" s="4" t="str">
        <f t="shared" si="251"/>
        <v>television</v>
      </c>
    </row>
    <row r="2630" spans="1:20" ht="28.5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7">
        <f t="shared" si="246"/>
        <v>41973.632719907408</v>
      </c>
      <c r="L2630" s="7">
        <f t="shared" si="247"/>
        <v>41953.632719907408</v>
      </c>
      <c r="M2630" s="4" t="b">
        <v>0</v>
      </c>
      <c r="N2630" s="4">
        <v>182</v>
      </c>
      <c r="O2630" s="4" t="b">
        <v>1</v>
      </c>
      <c r="P2630" s="4" t="s">
        <v>8265</v>
      </c>
      <c r="Q2630" s="9">
        <f t="shared" si="248"/>
        <v>1.1036948748510131</v>
      </c>
      <c r="R2630" s="10">
        <f t="shared" si="249"/>
        <v>5.0879120879120876</v>
      </c>
      <c r="S2630" s="4" t="str">
        <f t="shared" si="250"/>
        <v>film &amp; video</v>
      </c>
      <c r="T2630" s="4" t="str">
        <f t="shared" si="251"/>
        <v>television</v>
      </c>
    </row>
    <row r="2631" spans="1:20" ht="28.5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7">
        <f t="shared" si="246"/>
        <v>42138.205115740733</v>
      </c>
      <c r="L2631" s="7">
        <f t="shared" si="247"/>
        <v>42108.205115740733</v>
      </c>
      <c r="M2631" s="4" t="b">
        <v>0</v>
      </c>
      <c r="N2631" s="4">
        <v>182</v>
      </c>
      <c r="O2631" s="4" t="b">
        <v>1</v>
      </c>
      <c r="P2631" s="4" t="s">
        <v>8265</v>
      </c>
      <c r="Q2631" s="9">
        <f t="shared" si="248"/>
        <v>1.2774000000000001</v>
      </c>
      <c r="R2631" s="10">
        <f t="shared" si="249"/>
        <v>35.093406593406591</v>
      </c>
      <c r="S2631" s="4" t="str">
        <f t="shared" si="250"/>
        <v>film &amp; video</v>
      </c>
      <c r="T2631" s="4" t="str">
        <f t="shared" si="251"/>
        <v>television</v>
      </c>
    </row>
    <row r="2632" spans="1:20" ht="42.75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7">
        <f t="shared" si="246"/>
        <v>42551.083333333336</v>
      </c>
      <c r="L2632" s="7">
        <f t="shared" si="247"/>
        <v>42523.772129629629</v>
      </c>
      <c r="M2632" s="4" t="b">
        <v>0</v>
      </c>
      <c r="N2632" s="4">
        <v>182</v>
      </c>
      <c r="O2632" s="4" t="b">
        <v>1</v>
      </c>
      <c r="P2632" s="4" t="s">
        <v>8265</v>
      </c>
      <c r="Q2632" s="9">
        <f t="shared" si="248"/>
        <v>1.579</v>
      </c>
      <c r="R2632" s="10">
        <f t="shared" si="249"/>
        <v>17.35164835164835</v>
      </c>
      <c r="S2632" s="4" t="str">
        <f t="shared" si="250"/>
        <v>film &amp; video</v>
      </c>
      <c r="T2632" s="4" t="str">
        <f t="shared" si="251"/>
        <v>television</v>
      </c>
    </row>
    <row r="2633" spans="1:20" ht="42.75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7">
        <f t="shared" si="246"/>
        <v>42245.835960648146</v>
      </c>
      <c r="L2633" s="7">
        <f t="shared" si="247"/>
        <v>42217.835960648146</v>
      </c>
      <c r="M2633" s="4" t="b">
        <v>0</v>
      </c>
      <c r="N2633" s="4">
        <v>182</v>
      </c>
      <c r="O2633" s="4" t="b">
        <v>1</v>
      </c>
      <c r="P2633" s="4" t="s">
        <v>8265</v>
      </c>
      <c r="Q2633" s="9">
        <f t="shared" si="248"/>
        <v>1.1466525000000001</v>
      </c>
      <c r="R2633" s="10">
        <f t="shared" si="249"/>
        <v>126.00576923076923</v>
      </c>
      <c r="S2633" s="4" t="str">
        <f t="shared" si="250"/>
        <v>film &amp; video</v>
      </c>
      <c r="T2633" s="4" t="str">
        <f t="shared" si="251"/>
        <v>television</v>
      </c>
    </row>
    <row r="2634" spans="1:20" ht="42.75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7">
        <f t="shared" si="246"/>
        <v>42518.728460648148</v>
      </c>
      <c r="L2634" s="7">
        <f t="shared" si="247"/>
        <v>42493.728460648148</v>
      </c>
      <c r="M2634" s="4" t="b">
        <v>0</v>
      </c>
      <c r="N2634" s="4">
        <v>182</v>
      </c>
      <c r="O2634" s="4" t="b">
        <v>1</v>
      </c>
      <c r="P2634" s="4" t="s">
        <v>8265</v>
      </c>
      <c r="Q2634" s="9">
        <f t="shared" si="248"/>
        <v>1.3700934579439252</v>
      </c>
      <c r="R2634" s="10">
        <f t="shared" si="249"/>
        <v>8.0549450549450547</v>
      </c>
      <c r="S2634" s="4" t="str">
        <f t="shared" si="250"/>
        <v>film &amp; video</v>
      </c>
      <c r="T2634" s="4" t="str">
        <f t="shared" si="251"/>
        <v>television</v>
      </c>
    </row>
    <row r="2635" spans="1:20" ht="42.75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7">
        <f t="shared" si="246"/>
        <v>41697.625</v>
      </c>
      <c r="L2635" s="7">
        <f t="shared" si="247"/>
        <v>41667.489953703705</v>
      </c>
      <c r="M2635" s="4" t="b">
        <v>0</v>
      </c>
      <c r="N2635" s="4">
        <v>182</v>
      </c>
      <c r="O2635" s="4" t="b">
        <v>1</v>
      </c>
      <c r="P2635" s="4" t="s">
        <v>8265</v>
      </c>
      <c r="Q2635" s="9">
        <f t="shared" si="248"/>
        <v>3.5461999999999998</v>
      </c>
      <c r="R2635" s="10">
        <f t="shared" si="249"/>
        <v>97.42307692307692</v>
      </c>
      <c r="S2635" s="4" t="str">
        <f t="shared" si="250"/>
        <v>film &amp; video</v>
      </c>
      <c r="T2635" s="4" t="str">
        <f t="shared" si="251"/>
        <v>television</v>
      </c>
    </row>
    <row r="2636" spans="1:20" ht="42.75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7">
        <f t="shared" si="246"/>
        <v>42642.323159722218</v>
      </c>
      <c r="L2636" s="7">
        <f t="shared" si="247"/>
        <v>42612.323159722218</v>
      </c>
      <c r="M2636" s="4" t="b">
        <v>0</v>
      </c>
      <c r="N2636" s="4">
        <v>182</v>
      </c>
      <c r="O2636" s="4" t="b">
        <v>1</v>
      </c>
      <c r="P2636" s="4" t="s">
        <v>8265</v>
      </c>
      <c r="Q2636" s="9">
        <f t="shared" si="248"/>
        <v>1.0602150537634409</v>
      </c>
      <c r="R2636" s="10">
        <f t="shared" si="249"/>
        <v>5.4175824175824179</v>
      </c>
      <c r="S2636" s="4" t="str">
        <f t="shared" si="250"/>
        <v>film &amp; video</v>
      </c>
      <c r="T2636" s="4" t="str">
        <f t="shared" si="251"/>
        <v>television</v>
      </c>
    </row>
    <row r="2637" spans="1:20" ht="42.75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7">
        <f t="shared" si="246"/>
        <v>42072.575937499998</v>
      </c>
      <c r="L2637" s="7">
        <f t="shared" si="247"/>
        <v>42037.617604166669</v>
      </c>
      <c r="M2637" s="4" t="b">
        <v>0</v>
      </c>
      <c r="N2637" s="4">
        <v>182</v>
      </c>
      <c r="O2637" s="4" t="b">
        <v>1</v>
      </c>
      <c r="P2637" s="4" t="s">
        <v>8265</v>
      </c>
      <c r="Q2637" s="9">
        <f t="shared" si="248"/>
        <v>1</v>
      </c>
      <c r="R2637" s="10">
        <f t="shared" si="249"/>
        <v>63.18681318681319</v>
      </c>
      <c r="S2637" s="4" t="str">
        <f t="shared" si="250"/>
        <v>film &amp; video</v>
      </c>
      <c r="T2637" s="4" t="str">
        <f t="shared" si="251"/>
        <v>television</v>
      </c>
    </row>
    <row r="2638" spans="1:20" ht="42.75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7">
        <f t="shared" si="246"/>
        <v>42658.708333333336</v>
      </c>
      <c r="L2638" s="7">
        <f t="shared" si="247"/>
        <v>42636.281412037039</v>
      </c>
      <c r="M2638" s="4" t="b">
        <v>0</v>
      </c>
      <c r="N2638" s="4">
        <v>182</v>
      </c>
      <c r="O2638" s="4" t="b">
        <v>1</v>
      </c>
      <c r="P2638" s="4" t="s">
        <v>8265</v>
      </c>
      <c r="Q2638" s="9">
        <f t="shared" si="248"/>
        <v>1.873</v>
      </c>
      <c r="R2638" s="10">
        <f t="shared" si="249"/>
        <v>10.291208791208792</v>
      </c>
      <c r="S2638" s="4" t="str">
        <f t="shared" si="250"/>
        <v>film &amp; video</v>
      </c>
      <c r="T2638" s="4" t="str">
        <f t="shared" si="251"/>
        <v>television</v>
      </c>
    </row>
    <row r="2639" spans="1:20" ht="28.5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7">
        <f t="shared" si="246"/>
        <v>42655.216145833336</v>
      </c>
      <c r="L2639" s="7">
        <f t="shared" si="247"/>
        <v>42639.216145833336</v>
      </c>
      <c r="M2639" s="4" t="b">
        <v>0</v>
      </c>
      <c r="N2639" s="4">
        <v>182</v>
      </c>
      <c r="O2639" s="4" t="b">
        <v>1</v>
      </c>
      <c r="P2639" s="4" t="s">
        <v>8265</v>
      </c>
      <c r="Q2639" s="9">
        <f t="shared" si="248"/>
        <v>1.6619999999999999</v>
      </c>
      <c r="R2639" s="10">
        <f t="shared" si="249"/>
        <v>4.5659340659340657</v>
      </c>
      <c r="S2639" s="4" t="str">
        <f t="shared" si="250"/>
        <v>film &amp; video</v>
      </c>
      <c r="T2639" s="4" t="str">
        <f t="shared" si="251"/>
        <v>television</v>
      </c>
    </row>
    <row r="2640" spans="1:20" ht="42.75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7">
        <f t="shared" si="246"/>
        <v>42019.57980324074</v>
      </c>
      <c r="L2640" s="7">
        <f t="shared" si="247"/>
        <v>41989.57980324074</v>
      </c>
      <c r="M2640" s="4" t="b">
        <v>0</v>
      </c>
      <c r="N2640" s="4">
        <v>182</v>
      </c>
      <c r="O2640" s="4" t="b">
        <v>1</v>
      </c>
      <c r="P2640" s="4" t="s">
        <v>8265</v>
      </c>
      <c r="Q2640" s="9">
        <f t="shared" si="248"/>
        <v>1.0172910662824208</v>
      </c>
      <c r="R2640" s="10">
        <f t="shared" si="249"/>
        <v>1.9395604395604396</v>
      </c>
      <c r="S2640" s="4" t="str">
        <f t="shared" si="250"/>
        <v>film &amp; video</v>
      </c>
      <c r="T2640" s="4" t="str">
        <f t="shared" si="251"/>
        <v>television</v>
      </c>
    </row>
    <row r="2641" spans="1:20" ht="42.75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7">
        <f t="shared" si="246"/>
        <v>42054.531805555554</v>
      </c>
      <c r="L2641" s="7">
        <f t="shared" si="247"/>
        <v>42024.531805555554</v>
      </c>
      <c r="M2641" s="4" t="b">
        <v>0</v>
      </c>
      <c r="N2641" s="4">
        <v>182</v>
      </c>
      <c r="O2641" s="4" t="b">
        <v>1</v>
      </c>
      <c r="P2641" s="4" t="s">
        <v>8265</v>
      </c>
      <c r="Q2641" s="9">
        <f t="shared" si="248"/>
        <v>1.64</v>
      </c>
      <c r="R2641" s="10">
        <f t="shared" si="249"/>
        <v>2.7032967032967035</v>
      </c>
      <c r="S2641" s="4" t="str">
        <f t="shared" si="250"/>
        <v>film &amp; video</v>
      </c>
      <c r="T2641" s="4" t="str">
        <f t="shared" si="251"/>
        <v>television</v>
      </c>
    </row>
    <row r="2642" spans="1:20" ht="57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7">
        <f t="shared" si="246"/>
        <v>42162.827245370368</v>
      </c>
      <c r="L2642" s="7">
        <f t="shared" si="247"/>
        <v>42102.827245370368</v>
      </c>
      <c r="M2642" s="4" t="b">
        <v>0</v>
      </c>
      <c r="N2642" s="4">
        <v>182</v>
      </c>
      <c r="O2642" s="4" t="b">
        <v>1</v>
      </c>
      <c r="P2642" s="4" t="s">
        <v>8265</v>
      </c>
      <c r="Q2642" s="9">
        <f t="shared" si="248"/>
        <v>1.0566666666666666</v>
      </c>
      <c r="R2642" s="10">
        <f t="shared" si="249"/>
        <v>17.417582417582416</v>
      </c>
      <c r="S2642" s="4" t="str">
        <f t="shared" si="250"/>
        <v>film &amp; video</v>
      </c>
      <c r="T2642" s="4" t="str">
        <f t="shared" si="251"/>
        <v>television</v>
      </c>
    </row>
    <row r="2643" spans="1:20" ht="28.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7">
        <f t="shared" si="246"/>
        <v>41897.506249999999</v>
      </c>
      <c r="L2643" s="7">
        <f t="shared" si="247"/>
        <v>41880.493784722217</v>
      </c>
      <c r="M2643" s="4" t="b">
        <v>0</v>
      </c>
      <c r="N2643" s="4">
        <v>182</v>
      </c>
      <c r="O2643" s="4" t="b">
        <v>1</v>
      </c>
      <c r="P2643" s="4" t="s">
        <v>8265</v>
      </c>
      <c r="Q2643" s="9">
        <f t="shared" si="248"/>
        <v>0.01</v>
      </c>
      <c r="R2643" s="10">
        <f t="shared" si="249"/>
        <v>8.2417582417582416E-2</v>
      </c>
      <c r="S2643" s="4" t="str">
        <f t="shared" si="250"/>
        <v>film &amp; video</v>
      </c>
      <c r="T2643" s="4" t="str">
        <f t="shared" si="251"/>
        <v>television</v>
      </c>
    </row>
    <row r="2644" spans="1:20" ht="57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7">
        <f t="shared" si="246"/>
        <v>42565.956249999996</v>
      </c>
      <c r="L2644" s="7">
        <f t="shared" si="247"/>
        <v>42535.91328703703</v>
      </c>
      <c r="M2644" s="4" t="b">
        <v>0</v>
      </c>
      <c r="N2644" s="4">
        <v>182</v>
      </c>
      <c r="O2644" s="4" t="b">
        <v>1</v>
      </c>
      <c r="P2644" s="4" t="s">
        <v>8265</v>
      </c>
      <c r="Q2644" s="9">
        <f t="shared" si="248"/>
        <v>0</v>
      </c>
      <c r="R2644" s="10">
        <f t="shared" si="249"/>
        <v>0</v>
      </c>
      <c r="S2644" s="4" t="str">
        <f t="shared" si="250"/>
        <v>film &amp; video</v>
      </c>
      <c r="T2644" s="4" t="str">
        <f t="shared" si="251"/>
        <v>television</v>
      </c>
    </row>
    <row r="2645" spans="1:20" ht="42.75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7">
        <f t="shared" si="246"/>
        <v>42724.999305555553</v>
      </c>
      <c r="L2645" s="7">
        <f t="shared" si="247"/>
        <v>42689.249016203707</v>
      </c>
      <c r="M2645" s="4" t="b">
        <v>0</v>
      </c>
      <c r="N2645" s="4">
        <v>182</v>
      </c>
      <c r="O2645" s="4" t="b">
        <v>1</v>
      </c>
      <c r="P2645" s="4" t="s">
        <v>8265</v>
      </c>
      <c r="Q2645" s="9">
        <f t="shared" si="248"/>
        <v>0.33559730999999998</v>
      </c>
      <c r="R2645" s="10">
        <f t="shared" si="249"/>
        <v>1843.9412637362636</v>
      </c>
      <c r="S2645" s="4" t="str">
        <f t="shared" si="250"/>
        <v>film &amp; video</v>
      </c>
      <c r="T2645" s="4" t="str">
        <f t="shared" si="251"/>
        <v>television</v>
      </c>
    </row>
    <row r="2646" spans="1:20" ht="42.75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7">
        <f t="shared" si="246"/>
        <v>42804.458738425928</v>
      </c>
      <c r="L2646" s="7">
        <f t="shared" si="247"/>
        <v>42774.458738425928</v>
      </c>
      <c r="M2646" s="4" t="b">
        <v>0</v>
      </c>
      <c r="N2646" s="4">
        <v>182</v>
      </c>
      <c r="O2646" s="4" t="b">
        <v>1</v>
      </c>
      <c r="P2646" s="4" t="s">
        <v>8265</v>
      </c>
      <c r="Q2646" s="9">
        <f t="shared" si="248"/>
        <v>2.053E-2</v>
      </c>
      <c r="R2646" s="10">
        <f t="shared" si="249"/>
        <v>11.280219780219781</v>
      </c>
      <c r="S2646" s="4" t="str">
        <f t="shared" si="250"/>
        <v>film &amp; video</v>
      </c>
      <c r="T2646" s="4" t="str">
        <f t="shared" si="251"/>
        <v>television</v>
      </c>
    </row>
    <row r="2647" spans="1:20" ht="42.75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7">
        <f t="shared" si="246"/>
        <v>41951.550960648143</v>
      </c>
      <c r="L2647" s="7">
        <f t="shared" si="247"/>
        <v>41921.509293981479</v>
      </c>
      <c r="M2647" s="4" t="b">
        <v>0</v>
      </c>
      <c r="N2647" s="4">
        <v>182</v>
      </c>
      <c r="O2647" s="4" t="b">
        <v>1</v>
      </c>
      <c r="P2647" s="4" t="s">
        <v>8265</v>
      </c>
      <c r="Q2647" s="9">
        <f t="shared" si="248"/>
        <v>0.105</v>
      </c>
      <c r="R2647" s="10">
        <f t="shared" si="249"/>
        <v>11.538461538461538</v>
      </c>
      <c r="S2647" s="4" t="str">
        <f t="shared" si="250"/>
        <v>film &amp; video</v>
      </c>
      <c r="T2647" s="4" t="str">
        <f t="shared" si="251"/>
        <v>television</v>
      </c>
    </row>
    <row r="2648" spans="1:20" ht="42.75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7">
        <f t="shared" si="246"/>
        <v>42255.97996527778</v>
      </c>
      <c r="L2648" s="7">
        <f t="shared" si="247"/>
        <v>42225.97996527778</v>
      </c>
      <c r="M2648" s="4" t="b">
        <v>0</v>
      </c>
      <c r="N2648" s="4">
        <v>182</v>
      </c>
      <c r="O2648" s="4" t="b">
        <v>1</v>
      </c>
      <c r="P2648" s="4" t="s">
        <v>8265</v>
      </c>
      <c r="Q2648" s="9">
        <f t="shared" si="248"/>
        <v>8.4172839999999999E-2</v>
      </c>
      <c r="R2648" s="10">
        <f t="shared" si="249"/>
        <v>231.24406593406593</v>
      </c>
      <c r="S2648" s="4" t="str">
        <f t="shared" si="250"/>
        <v>film &amp; video</v>
      </c>
      <c r="T2648" s="4" t="str">
        <f t="shared" si="251"/>
        <v>television</v>
      </c>
    </row>
    <row r="2649" spans="1:20" ht="42.75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7">
        <f t="shared" si="246"/>
        <v>42229.928460648145</v>
      </c>
      <c r="L2649" s="7">
        <f t="shared" si="247"/>
        <v>42199.928460648145</v>
      </c>
      <c r="M2649" s="4" t="b">
        <v>0</v>
      </c>
      <c r="N2649" s="4">
        <v>182</v>
      </c>
      <c r="O2649" s="4" t="b">
        <v>1</v>
      </c>
      <c r="P2649" s="4" t="s">
        <v>8265</v>
      </c>
      <c r="Q2649" s="9">
        <f t="shared" si="248"/>
        <v>1.44E-2</v>
      </c>
      <c r="R2649" s="10">
        <f t="shared" si="249"/>
        <v>0.19780219780219779</v>
      </c>
      <c r="S2649" s="4" t="str">
        <f t="shared" si="250"/>
        <v>film &amp; video</v>
      </c>
      <c r="T2649" s="4" t="str">
        <f t="shared" si="251"/>
        <v>television</v>
      </c>
    </row>
    <row r="2650" spans="1:20" ht="42.75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7">
        <f t="shared" si="246"/>
        <v>42438.381481481476</v>
      </c>
      <c r="L2650" s="7">
        <f t="shared" si="247"/>
        <v>42408.381481481476</v>
      </c>
      <c r="M2650" s="4" t="b">
        <v>0</v>
      </c>
      <c r="N2650" s="4">
        <v>182</v>
      </c>
      <c r="O2650" s="4" t="b">
        <v>1</v>
      </c>
      <c r="P2650" s="4" t="s">
        <v>8265</v>
      </c>
      <c r="Q2650" s="9">
        <f t="shared" si="248"/>
        <v>8.8333333333333337E-3</v>
      </c>
      <c r="R2650" s="10">
        <f t="shared" si="249"/>
        <v>0.58241758241758246</v>
      </c>
      <c r="S2650" s="4" t="str">
        <f t="shared" si="250"/>
        <v>film &amp; video</v>
      </c>
      <c r="T2650" s="4" t="str">
        <f t="shared" si="251"/>
        <v>television</v>
      </c>
    </row>
    <row r="2651" spans="1:20" ht="28.5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7">
        <f t="shared" si="246"/>
        <v>42401.663668981484</v>
      </c>
      <c r="L2651" s="7">
        <f t="shared" si="247"/>
        <v>42341.663668981484</v>
      </c>
      <c r="M2651" s="4" t="b">
        <v>0</v>
      </c>
      <c r="N2651" s="4">
        <v>182</v>
      </c>
      <c r="O2651" s="4" t="b">
        <v>1</v>
      </c>
      <c r="P2651" s="4" t="s">
        <v>8265</v>
      </c>
      <c r="Q2651" s="9">
        <f t="shared" si="248"/>
        <v>9.9200000000000004E-4</v>
      </c>
      <c r="R2651" s="10">
        <f t="shared" si="249"/>
        <v>0.68131868131868134</v>
      </c>
      <c r="S2651" s="4" t="str">
        <f t="shared" si="250"/>
        <v>film &amp; video</v>
      </c>
      <c r="T2651" s="4" t="str">
        <f t="shared" si="251"/>
        <v>television</v>
      </c>
    </row>
    <row r="2652" spans="1:20" ht="57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7">
        <f t="shared" si="246"/>
        <v>42725.291006944441</v>
      </c>
      <c r="L2652" s="7">
        <f t="shared" si="247"/>
        <v>42695.291006944441</v>
      </c>
      <c r="M2652" s="4" t="b">
        <v>0</v>
      </c>
      <c r="N2652" s="4">
        <v>182</v>
      </c>
      <c r="O2652" s="4" t="b">
        <v>1</v>
      </c>
      <c r="P2652" s="4" t="s">
        <v>8265</v>
      </c>
      <c r="Q2652" s="9">
        <f t="shared" si="248"/>
        <v>5.966666666666667E-3</v>
      </c>
      <c r="R2652" s="10">
        <f t="shared" si="249"/>
        <v>1.9670329670329669</v>
      </c>
      <c r="S2652" s="4" t="str">
        <f t="shared" si="250"/>
        <v>film &amp; video</v>
      </c>
      <c r="T2652" s="4" t="str">
        <f t="shared" si="251"/>
        <v>television</v>
      </c>
    </row>
    <row r="2653" spans="1:20" ht="42.75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7">
        <f t="shared" si="246"/>
        <v>42355.472326388888</v>
      </c>
      <c r="L2653" s="7">
        <f t="shared" si="247"/>
        <v>42327.472326388888</v>
      </c>
      <c r="M2653" s="4" t="b">
        <v>0</v>
      </c>
      <c r="N2653" s="4">
        <v>182</v>
      </c>
      <c r="O2653" s="4" t="b">
        <v>1</v>
      </c>
      <c r="P2653" s="4" t="s">
        <v>8265</v>
      </c>
      <c r="Q2653" s="9">
        <f t="shared" si="248"/>
        <v>1.8689285714285714E-2</v>
      </c>
      <c r="R2653" s="10">
        <f t="shared" si="249"/>
        <v>28.752747252747252</v>
      </c>
      <c r="S2653" s="4" t="str">
        <f t="shared" si="250"/>
        <v>film &amp; video</v>
      </c>
      <c r="T2653" s="4" t="str">
        <f t="shared" si="251"/>
        <v>television</v>
      </c>
    </row>
    <row r="2654" spans="1:20" ht="42.75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7">
        <f t="shared" si="246"/>
        <v>41982.825520833336</v>
      </c>
      <c r="L2654" s="7">
        <f t="shared" si="247"/>
        <v>41952.825520833336</v>
      </c>
      <c r="M2654" s="4" t="b">
        <v>0</v>
      </c>
      <c r="N2654" s="4">
        <v>182</v>
      </c>
      <c r="O2654" s="4" t="b">
        <v>1</v>
      </c>
      <c r="P2654" s="4" t="s">
        <v>8265</v>
      </c>
      <c r="Q2654" s="9">
        <f t="shared" si="248"/>
        <v>8.8500000000000002E-3</v>
      </c>
      <c r="R2654" s="10">
        <f t="shared" si="249"/>
        <v>4.8626373626373622</v>
      </c>
      <c r="S2654" s="4" t="str">
        <f t="shared" si="250"/>
        <v>film &amp; video</v>
      </c>
      <c r="T2654" s="4" t="str">
        <f t="shared" si="251"/>
        <v>television</v>
      </c>
    </row>
    <row r="2655" spans="1:20" ht="42.75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7">
        <f t="shared" si="246"/>
        <v>41802.833333333328</v>
      </c>
      <c r="L2655" s="7">
        <f t="shared" si="247"/>
        <v>41771.318599537037</v>
      </c>
      <c r="M2655" s="4" t="b">
        <v>0</v>
      </c>
      <c r="N2655" s="4">
        <v>182</v>
      </c>
      <c r="O2655" s="4" t="b">
        <v>1</v>
      </c>
      <c r="P2655" s="4" t="s">
        <v>8265</v>
      </c>
      <c r="Q2655" s="9">
        <f t="shared" si="248"/>
        <v>0.1152156862745098</v>
      </c>
      <c r="R2655" s="10">
        <f t="shared" si="249"/>
        <v>32.285714285714285</v>
      </c>
      <c r="S2655" s="4" t="str">
        <f t="shared" si="250"/>
        <v>film &amp; video</v>
      </c>
      <c r="T2655" s="4" t="str">
        <f t="shared" si="251"/>
        <v>television</v>
      </c>
    </row>
    <row r="2656" spans="1:20" ht="42.75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7">
        <f t="shared" si="246"/>
        <v>42115.225995370369</v>
      </c>
      <c r="L2656" s="7">
        <f t="shared" si="247"/>
        <v>42055.267662037033</v>
      </c>
      <c r="M2656" s="4" t="b">
        <v>0</v>
      </c>
      <c r="N2656" s="4">
        <v>182</v>
      </c>
      <c r="O2656" s="4" t="b">
        <v>1</v>
      </c>
      <c r="P2656" s="4" t="s">
        <v>8265</v>
      </c>
      <c r="Q2656" s="9">
        <f t="shared" si="248"/>
        <v>5.1000000000000004E-4</v>
      </c>
      <c r="R2656" s="10">
        <f t="shared" si="249"/>
        <v>0.28021978021978022</v>
      </c>
      <c r="S2656" s="4" t="str">
        <f t="shared" si="250"/>
        <v>film &amp; video</v>
      </c>
      <c r="T2656" s="4" t="str">
        <f t="shared" si="251"/>
        <v>television</v>
      </c>
    </row>
    <row r="2657" spans="1:20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7">
        <f t="shared" si="246"/>
        <v>42409.499999999993</v>
      </c>
      <c r="L2657" s="7">
        <f t="shared" si="247"/>
        <v>42381.532951388886</v>
      </c>
      <c r="M2657" s="4" t="b">
        <v>0</v>
      </c>
      <c r="N2657" s="4">
        <v>182</v>
      </c>
      <c r="O2657" s="4" t="b">
        <v>1</v>
      </c>
      <c r="P2657" s="4" t="s">
        <v>8265</v>
      </c>
      <c r="Q2657" s="9">
        <f t="shared" si="248"/>
        <v>0.21033333333333334</v>
      </c>
      <c r="R2657" s="10">
        <f t="shared" si="249"/>
        <v>17.335164835164836</v>
      </c>
      <c r="S2657" s="4" t="str">
        <f t="shared" si="250"/>
        <v>film &amp; video</v>
      </c>
      <c r="T2657" s="4" t="str">
        <f t="shared" si="251"/>
        <v>television</v>
      </c>
    </row>
    <row r="2658" spans="1:20" ht="28.5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7">
        <f t="shared" si="246"/>
        <v>42806.458333333336</v>
      </c>
      <c r="L2658" s="7">
        <f t="shared" si="247"/>
        <v>42767.355185185188</v>
      </c>
      <c r="M2658" s="4" t="b">
        <v>0</v>
      </c>
      <c r="N2658" s="4">
        <v>182</v>
      </c>
      <c r="O2658" s="4" t="b">
        <v>1</v>
      </c>
      <c r="P2658" s="4" t="s">
        <v>8265</v>
      </c>
      <c r="Q2658" s="9">
        <f t="shared" si="248"/>
        <v>0.11436666666666667</v>
      </c>
      <c r="R2658" s="10">
        <f t="shared" si="249"/>
        <v>94.258241758241752</v>
      </c>
      <c r="S2658" s="4" t="str">
        <f t="shared" si="250"/>
        <v>film &amp; video</v>
      </c>
      <c r="T2658" s="4" t="str">
        <f t="shared" si="251"/>
        <v>television</v>
      </c>
    </row>
    <row r="2659" spans="1:20" ht="42.75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7">
        <f t="shared" si="246"/>
        <v>42584.729166666664</v>
      </c>
      <c r="L2659" s="7">
        <f t="shared" si="247"/>
        <v>42551.595520833333</v>
      </c>
      <c r="M2659" s="4" t="b">
        <v>0</v>
      </c>
      <c r="N2659" s="4">
        <v>182</v>
      </c>
      <c r="O2659" s="4" t="b">
        <v>1</v>
      </c>
      <c r="P2659" s="4" t="s">
        <v>8265</v>
      </c>
      <c r="Q2659" s="9">
        <f t="shared" si="248"/>
        <v>0.18737933333333334</v>
      </c>
      <c r="R2659" s="10">
        <f t="shared" si="249"/>
        <v>30.886703296703299</v>
      </c>
      <c r="S2659" s="4" t="str">
        <f t="shared" si="250"/>
        <v>film &amp; video</v>
      </c>
      <c r="T2659" s="4" t="str">
        <f t="shared" si="251"/>
        <v>television</v>
      </c>
    </row>
    <row r="2660" spans="1:20" ht="42.75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7">
        <f t="shared" si="246"/>
        <v>42581.550856481474</v>
      </c>
      <c r="L2660" s="7">
        <f t="shared" si="247"/>
        <v>42551.550856481474</v>
      </c>
      <c r="M2660" s="4" t="b">
        <v>0</v>
      </c>
      <c r="N2660" s="4">
        <v>182</v>
      </c>
      <c r="O2660" s="4" t="b">
        <v>1</v>
      </c>
      <c r="P2660" s="4" t="s">
        <v>8265</v>
      </c>
      <c r="Q2660" s="9">
        <f t="shared" si="248"/>
        <v>9.2857142857142856E-4</v>
      </c>
      <c r="R2660" s="10">
        <f t="shared" si="249"/>
        <v>0.5</v>
      </c>
      <c r="S2660" s="4" t="str">
        <f t="shared" si="250"/>
        <v>film &amp; video</v>
      </c>
      <c r="T2660" s="4" t="str">
        <f t="shared" si="251"/>
        <v>television</v>
      </c>
    </row>
    <row r="2661" spans="1:20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7">
        <f t="shared" si="246"/>
        <v>42111.736226851848</v>
      </c>
      <c r="L2661" s="7">
        <f t="shared" si="247"/>
        <v>42081.736226851848</v>
      </c>
      <c r="M2661" s="4" t="b">
        <v>0</v>
      </c>
      <c r="N2661" s="4">
        <v>182</v>
      </c>
      <c r="O2661" s="4" t="b">
        <v>1</v>
      </c>
      <c r="P2661" s="4" t="s">
        <v>8265</v>
      </c>
      <c r="Q2661" s="9">
        <f t="shared" si="248"/>
        <v>2.720408163265306E-2</v>
      </c>
      <c r="R2661" s="10">
        <f t="shared" si="249"/>
        <v>7.3241758241758239</v>
      </c>
      <c r="S2661" s="4" t="str">
        <f t="shared" si="250"/>
        <v>film &amp; video</v>
      </c>
      <c r="T2661" s="4" t="str">
        <f t="shared" si="251"/>
        <v>television</v>
      </c>
    </row>
    <row r="2662" spans="1:20" ht="42.75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7">
        <f t="shared" si="246"/>
        <v>42332.421504629623</v>
      </c>
      <c r="L2662" s="7">
        <f t="shared" si="247"/>
        <v>42272.379837962959</v>
      </c>
      <c r="M2662" s="4" t="b">
        <v>0</v>
      </c>
      <c r="N2662" s="4">
        <v>182</v>
      </c>
      <c r="O2662" s="4" t="b">
        <v>1</v>
      </c>
      <c r="P2662" s="4" t="s">
        <v>8265</v>
      </c>
      <c r="Q2662" s="9">
        <f t="shared" si="248"/>
        <v>9.5E-4</v>
      </c>
      <c r="R2662" s="10">
        <f t="shared" si="249"/>
        <v>0.1043956043956044</v>
      </c>
      <c r="S2662" s="4" t="str">
        <f t="shared" si="250"/>
        <v>film &amp; video</v>
      </c>
      <c r="T2662" s="4" t="str">
        <f t="shared" si="251"/>
        <v>television</v>
      </c>
    </row>
    <row r="2663" spans="1:20" ht="42.75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7">
        <f t="shared" si="246"/>
        <v>41572.625115740739</v>
      </c>
      <c r="L2663" s="7">
        <f t="shared" si="247"/>
        <v>41542.625115740739</v>
      </c>
      <c r="M2663" s="4" t="b">
        <v>0</v>
      </c>
      <c r="N2663" s="4">
        <v>182</v>
      </c>
      <c r="O2663" s="4" t="b">
        <v>1</v>
      </c>
      <c r="P2663" s="4" t="s">
        <v>8265</v>
      </c>
      <c r="Q2663" s="9">
        <f t="shared" si="248"/>
        <v>1.0289999999999999</v>
      </c>
      <c r="R2663" s="10">
        <f t="shared" si="249"/>
        <v>28.26923076923077</v>
      </c>
      <c r="S2663" s="4" t="str">
        <f t="shared" si="250"/>
        <v>film &amp; video</v>
      </c>
      <c r="T2663" s="4" t="str">
        <f t="shared" si="251"/>
        <v>television</v>
      </c>
    </row>
    <row r="2664" spans="1:20" ht="42.75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7">
        <f t="shared" si="246"/>
        <v>42237.413344907407</v>
      </c>
      <c r="L2664" s="7">
        <f t="shared" si="247"/>
        <v>42207.413344907407</v>
      </c>
      <c r="M2664" s="4" t="b">
        <v>0</v>
      </c>
      <c r="N2664" s="4">
        <v>182</v>
      </c>
      <c r="O2664" s="4" t="b">
        <v>1</v>
      </c>
      <c r="P2664" s="4" t="s">
        <v>8265</v>
      </c>
      <c r="Q2664" s="9">
        <f t="shared" si="248"/>
        <v>1.0680000000000001</v>
      </c>
      <c r="R2664" s="10">
        <f t="shared" si="249"/>
        <v>117.36263736263736</v>
      </c>
      <c r="S2664" s="4" t="str">
        <f t="shared" si="250"/>
        <v>film &amp; video</v>
      </c>
      <c r="T2664" s="4" t="str">
        <f t="shared" si="251"/>
        <v>television</v>
      </c>
    </row>
    <row r="2665" spans="1:20" ht="42.75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7">
        <f t="shared" si="246"/>
        <v>42251.291666666664</v>
      </c>
      <c r="L2665" s="7">
        <f t="shared" si="247"/>
        <v>42222.28943287037</v>
      </c>
      <c r="M2665" s="4" t="b">
        <v>0</v>
      </c>
      <c r="N2665" s="4">
        <v>182</v>
      </c>
      <c r="O2665" s="4" t="b">
        <v>1</v>
      </c>
      <c r="P2665" s="4" t="s">
        <v>8265</v>
      </c>
      <c r="Q2665" s="9">
        <f t="shared" si="248"/>
        <v>1.0459624999999999</v>
      </c>
      <c r="R2665" s="10">
        <f t="shared" si="249"/>
        <v>114.94093406593407</v>
      </c>
      <c r="S2665" s="4" t="str">
        <f t="shared" si="250"/>
        <v>film &amp; video</v>
      </c>
      <c r="T2665" s="4" t="str">
        <f t="shared" si="251"/>
        <v>television</v>
      </c>
    </row>
    <row r="2666" spans="1:20" ht="42.75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7">
        <f t="shared" si="246"/>
        <v>42346.957638888889</v>
      </c>
      <c r="L2666" s="7">
        <f t="shared" si="247"/>
        <v>42312.692094907405</v>
      </c>
      <c r="M2666" s="4" t="b">
        <v>0</v>
      </c>
      <c r="N2666" s="4">
        <v>182</v>
      </c>
      <c r="O2666" s="4" t="b">
        <v>1</v>
      </c>
      <c r="P2666" s="4" t="s">
        <v>8265</v>
      </c>
      <c r="Q2666" s="9">
        <f t="shared" si="248"/>
        <v>1.0342857142857143</v>
      </c>
      <c r="R2666" s="10">
        <f t="shared" si="249"/>
        <v>99.450549450549445</v>
      </c>
      <c r="S2666" s="4" t="str">
        <f t="shared" si="250"/>
        <v>film &amp; video</v>
      </c>
      <c r="T2666" s="4" t="str">
        <f t="shared" si="251"/>
        <v>television</v>
      </c>
    </row>
    <row r="2667" spans="1:20" ht="42.75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7">
        <f t="shared" si="246"/>
        <v>42128.562199074069</v>
      </c>
      <c r="L2667" s="7">
        <f t="shared" si="247"/>
        <v>42083.562199074069</v>
      </c>
      <c r="M2667" s="4" t="b">
        <v>0</v>
      </c>
      <c r="N2667" s="4">
        <v>182</v>
      </c>
      <c r="O2667" s="4" t="b">
        <v>1</v>
      </c>
      <c r="P2667" s="4" t="s">
        <v>8265</v>
      </c>
      <c r="Q2667" s="9">
        <f t="shared" si="248"/>
        <v>1.2314285714285715</v>
      </c>
      <c r="R2667" s="10">
        <f t="shared" si="249"/>
        <v>23.681318681318682</v>
      </c>
      <c r="S2667" s="4" t="str">
        <f t="shared" si="250"/>
        <v>film &amp; video</v>
      </c>
      <c r="T2667" s="4" t="str">
        <f t="shared" si="251"/>
        <v>television</v>
      </c>
    </row>
    <row r="2668" spans="1:20" ht="42.75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7">
        <f t="shared" si="246"/>
        <v>42272.541666666664</v>
      </c>
      <c r="L2668" s="7">
        <f t="shared" si="247"/>
        <v>42235.43100694444</v>
      </c>
      <c r="M2668" s="4" t="b">
        <v>0</v>
      </c>
      <c r="N2668" s="4">
        <v>182</v>
      </c>
      <c r="O2668" s="4" t="b">
        <v>1</v>
      </c>
      <c r="P2668" s="4" t="s">
        <v>8265</v>
      </c>
      <c r="Q2668" s="9">
        <f t="shared" si="248"/>
        <v>1.592951</v>
      </c>
      <c r="R2668" s="10">
        <f t="shared" si="249"/>
        <v>87.524780219780226</v>
      </c>
      <c r="S2668" s="4" t="str">
        <f t="shared" si="250"/>
        <v>film &amp; video</v>
      </c>
      <c r="T2668" s="4" t="str">
        <f t="shared" si="251"/>
        <v>television</v>
      </c>
    </row>
    <row r="2669" spans="1:20" ht="42.75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7">
        <f t="shared" si="246"/>
        <v>42410.592777777776</v>
      </c>
      <c r="L2669" s="7">
        <f t="shared" si="247"/>
        <v>42380.592777777776</v>
      </c>
      <c r="M2669" s="4" t="b">
        <v>0</v>
      </c>
      <c r="N2669" s="4">
        <v>182</v>
      </c>
      <c r="O2669" s="4" t="b">
        <v>1</v>
      </c>
      <c r="P2669" s="4" t="s">
        <v>8265</v>
      </c>
      <c r="Q2669" s="9">
        <f t="shared" si="248"/>
        <v>1.1066666666666667</v>
      </c>
      <c r="R2669" s="10">
        <f t="shared" si="249"/>
        <v>9.1208791208791204</v>
      </c>
      <c r="S2669" s="4" t="str">
        <f t="shared" si="250"/>
        <v>film &amp; video</v>
      </c>
      <c r="T2669" s="4" t="str">
        <f t="shared" si="251"/>
        <v>television</v>
      </c>
    </row>
    <row r="2670" spans="1:20" ht="28.5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7">
        <f t="shared" si="246"/>
        <v>42317.272222222215</v>
      </c>
      <c r="L2670" s="7">
        <f t="shared" si="247"/>
        <v>42275.255381944444</v>
      </c>
      <c r="M2670" s="4" t="b">
        <v>0</v>
      </c>
      <c r="N2670" s="4">
        <v>182</v>
      </c>
      <c r="O2670" s="4" t="b">
        <v>1</v>
      </c>
      <c r="P2670" s="4" t="s">
        <v>8265</v>
      </c>
      <c r="Q2670" s="9">
        <f t="shared" si="248"/>
        <v>1.7070000000000001</v>
      </c>
      <c r="R2670" s="10">
        <f t="shared" si="249"/>
        <v>9.3791208791208796</v>
      </c>
      <c r="S2670" s="4" t="str">
        <f t="shared" si="250"/>
        <v>film &amp; video</v>
      </c>
      <c r="T2670" s="4" t="str">
        <f t="shared" si="251"/>
        <v>television</v>
      </c>
    </row>
    <row r="2671" spans="1:20" ht="42.75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7">
        <f t="shared" si="246"/>
        <v>42378.702499999992</v>
      </c>
      <c r="L2671" s="7">
        <f t="shared" si="247"/>
        <v>42318.702499999992</v>
      </c>
      <c r="M2671" s="4" t="b">
        <v>0</v>
      </c>
      <c r="N2671" s="4">
        <v>182</v>
      </c>
      <c r="O2671" s="4" t="b">
        <v>1</v>
      </c>
      <c r="P2671" s="4" t="s">
        <v>8265</v>
      </c>
      <c r="Q2671" s="9">
        <f t="shared" si="248"/>
        <v>1.25125</v>
      </c>
      <c r="R2671" s="10">
        <f t="shared" si="249"/>
        <v>5.5</v>
      </c>
      <c r="S2671" s="4" t="str">
        <f t="shared" si="250"/>
        <v>film &amp; video</v>
      </c>
      <c r="T2671" s="4" t="str">
        <f t="shared" si="251"/>
        <v>television</v>
      </c>
    </row>
    <row r="2672" spans="1:20" ht="42.75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7">
        <f t="shared" si="246"/>
        <v>41848.687268518515</v>
      </c>
      <c r="L2672" s="7">
        <f t="shared" si="247"/>
        <v>41820.687268518515</v>
      </c>
      <c r="M2672" s="4" t="b">
        <v>0</v>
      </c>
      <c r="N2672" s="4">
        <v>182</v>
      </c>
      <c r="O2672" s="4" t="b">
        <v>1</v>
      </c>
      <c r="P2672" s="4" t="s">
        <v>8265</v>
      </c>
      <c r="Q2672" s="9">
        <f t="shared" si="248"/>
        <v>6.4158609339642042E-2</v>
      </c>
      <c r="R2672" s="10">
        <f t="shared" si="249"/>
        <v>13.708791208791208</v>
      </c>
      <c r="S2672" s="4" t="str">
        <f t="shared" si="250"/>
        <v>film &amp; video</v>
      </c>
      <c r="T2672" s="4" t="str">
        <f t="shared" si="251"/>
        <v>television</v>
      </c>
    </row>
    <row r="2673" spans="1:20" ht="42.75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7">
        <f t="shared" si="246"/>
        <v>41992.484722222223</v>
      </c>
      <c r="L2673" s="7">
        <f t="shared" si="247"/>
        <v>41962.41569444444</v>
      </c>
      <c r="M2673" s="4" t="b">
        <v>0</v>
      </c>
      <c r="N2673" s="4">
        <v>182</v>
      </c>
      <c r="O2673" s="4" t="b">
        <v>1</v>
      </c>
      <c r="P2673" s="4" t="s">
        <v>8265</v>
      </c>
      <c r="Q2673" s="9">
        <f t="shared" si="248"/>
        <v>0.11344</v>
      </c>
      <c r="R2673" s="10">
        <f t="shared" si="249"/>
        <v>15.582417582417582</v>
      </c>
      <c r="S2673" s="4" t="str">
        <f t="shared" si="250"/>
        <v>film &amp; video</v>
      </c>
      <c r="T2673" s="4" t="str">
        <f t="shared" si="251"/>
        <v>television</v>
      </c>
    </row>
    <row r="2674" spans="1:20" ht="42.75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7">
        <f t="shared" si="246"/>
        <v>42365.916666666664</v>
      </c>
      <c r="L2674" s="7">
        <f t="shared" si="247"/>
        <v>42344.550810185181</v>
      </c>
      <c r="M2674" s="4" t="b">
        <v>0</v>
      </c>
      <c r="N2674" s="4">
        <v>182</v>
      </c>
      <c r="O2674" s="4" t="b">
        <v>1</v>
      </c>
      <c r="P2674" s="4" t="s">
        <v>8265</v>
      </c>
      <c r="Q2674" s="9">
        <f t="shared" si="248"/>
        <v>0.33189999999999997</v>
      </c>
      <c r="R2674" s="10">
        <f t="shared" si="249"/>
        <v>18.236263736263737</v>
      </c>
      <c r="S2674" s="4" t="str">
        <f t="shared" si="250"/>
        <v>film &amp; video</v>
      </c>
      <c r="T2674" s="4" t="str">
        <f t="shared" si="251"/>
        <v>television</v>
      </c>
    </row>
    <row r="2675" spans="1:20" ht="42.75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7">
        <f t="shared" si="246"/>
        <v>41941.614583333328</v>
      </c>
      <c r="L2675" s="7">
        <f t="shared" si="247"/>
        <v>41912.208321759259</v>
      </c>
      <c r="M2675" s="4" t="b">
        <v>0</v>
      </c>
      <c r="N2675" s="4">
        <v>182</v>
      </c>
      <c r="O2675" s="4" t="b">
        <v>1</v>
      </c>
      <c r="P2675" s="4" t="s">
        <v>8265</v>
      </c>
      <c r="Q2675" s="9">
        <f t="shared" si="248"/>
        <v>0.27579999999999999</v>
      </c>
      <c r="R2675" s="10">
        <f t="shared" si="249"/>
        <v>60.615384615384613</v>
      </c>
      <c r="S2675" s="4" t="str">
        <f t="shared" si="250"/>
        <v>film &amp; video</v>
      </c>
      <c r="T2675" s="4" t="str">
        <f t="shared" si="251"/>
        <v>television</v>
      </c>
    </row>
    <row r="2676" spans="1:20" ht="57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7">
        <f t="shared" si="246"/>
        <v>42555.874305555553</v>
      </c>
      <c r="L2676" s="7">
        <f t="shared" si="247"/>
        <v>42529.299421296295</v>
      </c>
      <c r="M2676" s="4" t="b">
        <v>0</v>
      </c>
      <c r="N2676" s="4">
        <v>182</v>
      </c>
      <c r="O2676" s="4" t="b">
        <v>1</v>
      </c>
      <c r="P2676" s="4" t="s">
        <v>8265</v>
      </c>
      <c r="Q2676" s="9">
        <f t="shared" si="248"/>
        <v>0.62839999999999996</v>
      </c>
      <c r="R2676" s="10">
        <f t="shared" si="249"/>
        <v>120.84615384615384</v>
      </c>
      <c r="S2676" s="4" t="str">
        <f t="shared" si="250"/>
        <v>film &amp; video</v>
      </c>
      <c r="T2676" s="4" t="str">
        <f t="shared" si="251"/>
        <v>television</v>
      </c>
    </row>
    <row r="2677" spans="1:20" ht="42.75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7">
        <f t="shared" si="246"/>
        <v>41953.565844907404</v>
      </c>
      <c r="L2677" s="7">
        <f t="shared" si="247"/>
        <v>41923.524178240739</v>
      </c>
      <c r="M2677" s="4" t="b">
        <v>0</v>
      </c>
      <c r="N2677" s="4">
        <v>182</v>
      </c>
      <c r="O2677" s="4" t="b">
        <v>1</v>
      </c>
      <c r="P2677" s="4" t="s">
        <v>8265</v>
      </c>
      <c r="Q2677" s="9">
        <f t="shared" si="248"/>
        <v>7.5880000000000003E-2</v>
      </c>
      <c r="R2677" s="10">
        <f t="shared" si="249"/>
        <v>10.423076923076923</v>
      </c>
      <c r="S2677" s="4" t="str">
        <f t="shared" si="250"/>
        <v>film &amp; video</v>
      </c>
      <c r="T2677" s="4" t="str">
        <f t="shared" si="251"/>
        <v>television</v>
      </c>
    </row>
    <row r="2678" spans="1:20" ht="42.75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7">
        <f t="shared" si="246"/>
        <v>42512.291365740741</v>
      </c>
      <c r="L2678" s="7">
        <f t="shared" si="247"/>
        <v>42482.291365740741</v>
      </c>
      <c r="M2678" s="4" t="b">
        <v>0</v>
      </c>
      <c r="N2678" s="4">
        <v>182</v>
      </c>
      <c r="O2678" s="4" t="b">
        <v>1</v>
      </c>
      <c r="P2678" s="4" t="s">
        <v>8265</v>
      </c>
      <c r="Q2678" s="9">
        <f t="shared" si="248"/>
        <v>0.50380952380952382</v>
      </c>
      <c r="R2678" s="10">
        <f t="shared" si="249"/>
        <v>5.813186813186813</v>
      </c>
      <c r="S2678" s="4" t="str">
        <f t="shared" si="250"/>
        <v>film &amp; video</v>
      </c>
      <c r="T2678" s="4" t="str">
        <f t="shared" si="251"/>
        <v>television</v>
      </c>
    </row>
    <row r="2679" spans="1:20" ht="42.75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7">
        <f t="shared" si="246"/>
        <v>41822.696099537039</v>
      </c>
      <c r="L2679" s="7">
        <f t="shared" si="247"/>
        <v>41792.696099537039</v>
      </c>
      <c r="M2679" s="4" t="b">
        <v>0</v>
      </c>
      <c r="N2679" s="4">
        <v>182</v>
      </c>
      <c r="O2679" s="4" t="b">
        <v>1</v>
      </c>
      <c r="P2679" s="4" t="s">
        <v>8265</v>
      </c>
      <c r="Q2679" s="9">
        <f t="shared" si="248"/>
        <v>0.17512820512820512</v>
      </c>
      <c r="R2679" s="10">
        <f t="shared" si="249"/>
        <v>18.763736263736263</v>
      </c>
      <c r="S2679" s="4" t="str">
        <f t="shared" si="250"/>
        <v>film &amp; video</v>
      </c>
      <c r="T2679" s="4" t="str">
        <f t="shared" si="251"/>
        <v>television</v>
      </c>
    </row>
    <row r="2680" spans="1:20" ht="42.75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7">
        <f t="shared" si="246"/>
        <v>42271.464872685181</v>
      </c>
      <c r="L2680" s="7">
        <f t="shared" si="247"/>
        <v>42241.464872685181</v>
      </c>
      <c r="M2680" s="4" t="b">
        <v>0</v>
      </c>
      <c r="N2680" s="4">
        <v>182</v>
      </c>
      <c r="O2680" s="4" t="b">
        <v>1</v>
      </c>
      <c r="P2680" s="4" t="s">
        <v>8265</v>
      </c>
      <c r="Q2680" s="9">
        <f t="shared" si="248"/>
        <v>1.3750000000000001E-4</v>
      </c>
      <c r="R2680" s="10">
        <f t="shared" si="249"/>
        <v>6.0439560439560438</v>
      </c>
      <c r="S2680" s="4" t="str">
        <f t="shared" si="250"/>
        <v>film &amp; video</v>
      </c>
      <c r="T2680" s="4" t="str">
        <f t="shared" si="251"/>
        <v>television</v>
      </c>
    </row>
    <row r="2681" spans="1:20" ht="42.75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7">
        <f t="shared" si="246"/>
        <v>42062.667754629627</v>
      </c>
      <c r="L2681" s="7">
        <f t="shared" si="247"/>
        <v>42032.667754629627</v>
      </c>
      <c r="M2681" s="4" t="b">
        <v>0</v>
      </c>
      <c r="N2681" s="4">
        <v>182</v>
      </c>
      <c r="O2681" s="4" t="b">
        <v>1</v>
      </c>
      <c r="P2681" s="4" t="s">
        <v>8265</v>
      </c>
      <c r="Q2681" s="9">
        <f t="shared" si="248"/>
        <v>3.3E-3</v>
      </c>
      <c r="R2681" s="10">
        <f t="shared" si="249"/>
        <v>0.72527472527472525</v>
      </c>
      <c r="S2681" s="4" t="str">
        <f t="shared" si="250"/>
        <v>film &amp; video</v>
      </c>
      <c r="T2681" s="4" t="str">
        <f t="shared" si="251"/>
        <v>television</v>
      </c>
    </row>
    <row r="2682" spans="1:20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7">
        <f t="shared" si="246"/>
        <v>42465.836701388886</v>
      </c>
      <c r="L2682" s="7">
        <f t="shared" si="247"/>
        <v>42435.878368055557</v>
      </c>
      <c r="M2682" s="4" t="b">
        <v>0</v>
      </c>
      <c r="N2682" s="4">
        <v>182</v>
      </c>
      <c r="O2682" s="4" t="b">
        <v>1</v>
      </c>
      <c r="P2682" s="4" t="s">
        <v>8265</v>
      </c>
      <c r="Q2682" s="9">
        <f t="shared" si="248"/>
        <v>8.6250000000000007E-3</v>
      </c>
      <c r="R2682" s="10">
        <f t="shared" si="249"/>
        <v>1.5164835164835164</v>
      </c>
      <c r="S2682" s="4" t="str">
        <f t="shared" si="250"/>
        <v>film &amp; video</v>
      </c>
      <c r="T2682" s="4" t="str">
        <f t="shared" si="251"/>
        <v>television</v>
      </c>
    </row>
    <row r="2683" spans="1:20" ht="42.75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7">
        <f t="shared" si="246"/>
        <v>41830.561921296292</v>
      </c>
      <c r="L2683" s="7">
        <f t="shared" si="247"/>
        <v>41805.561921296292</v>
      </c>
      <c r="M2683" s="4" t="b">
        <v>0</v>
      </c>
      <c r="N2683" s="4">
        <v>182</v>
      </c>
      <c r="O2683" s="4" t="b">
        <v>1</v>
      </c>
      <c r="P2683" s="4" t="s">
        <v>8265</v>
      </c>
      <c r="Q2683" s="9">
        <f t="shared" si="248"/>
        <v>6.875E-3</v>
      </c>
      <c r="R2683" s="10">
        <f t="shared" si="249"/>
        <v>0.30219780219780218</v>
      </c>
      <c r="S2683" s="4" t="str">
        <f t="shared" si="250"/>
        <v>film &amp; video</v>
      </c>
      <c r="T2683" s="4" t="str">
        <f t="shared" si="251"/>
        <v>television</v>
      </c>
    </row>
    <row r="2684" spans="1:20" ht="42.75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7">
        <f t="shared" si="246"/>
        <v>41964.915972222218</v>
      </c>
      <c r="L2684" s="7">
        <f t="shared" si="247"/>
        <v>41932.538657407407</v>
      </c>
      <c r="M2684" s="4" t="b">
        <v>0</v>
      </c>
      <c r="N2684" s="4">
        <v>182</v>
      </c>
      <c r="O2684" s="4" t="b">
        <v>1</v>
      </c>
      <c r="P2684" s="4" t="s">
        <v>8265</v>
      </c>
      <c r="Q2684" s="9">
        <f t="shared" si="248"/>
        <v>0.28299999999999997</v>
      </c>
      <c r="R2684" s="10">
        <f t="shared" si="249"/>
        <v>9.3296703296703303</v>
      </c>
      <c r="S2684" s="4" t="str">
        <f t="shared" si="250"/>
        <v>film &amp; video</v>
      </c>
      <c r="T2684" s="4" t="str">
        <f t="shared" si="251"/>
        <v>television</v>
      </c>
    </row>
    <row r="2685" spans="1:20" ht="42.75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7">
        <f t="shared" si="246"/>
        <v>42064.421759259254</v>
      </c>
      <c r="L2685" s="7">
        <f t="shared" si="247"/>
        <v>42034.421759259254</v>
      </c>
      <c r="M2685" s="4" t="b">
        <v>0</v>
      </c>
      <c r="N2685" s="4">
        <v>182</v>
      </c>
      <c r="O2685" s="4" t="b">
        <v>1</v>
      </c>
      <c r="P2685" s="4" t="s">
        <v>8265</v>
      </c>
      <c r="Q2685" s="9">
        <f t="shared" si="248"/>
        <v>2.3999999999999998E-3</v>
      </c>
      <c r="R2685" s="10">
        <f t="shared" si="249"/>
        <v>0.19780219780219779</v>
      </c>
      <c r="S2685" s="4" t="str">
        <f t="shared" si="250"/>
        <v>film &amp; video</v>
      </c>
      <c r="T2685" s="4" t="str">
        <f t="shared" si="251"/>
        <v>television</v>
      </c>
    </row>
    <row r="2686" spans="1:20" ht="42.75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7">
        <f t="shared" si="246"/>
        <v>41860.581307870372</v>
      </c>
      <c r="L2686" s="7">
        <f t="shared" si="247"/>
        <v>41820.581307870372</v>
      </c>
      <c r="M2686" s="4" t="b">
        <v>0</v>
      </c>
      <c r="N2686" s="4">
        <v>182</v>
      </c>
      <c r="O2686" s="4" t="b">
        <v>1</v>
      </c>
      <c r="P2686" s="4" t="s">
        <v>8265</v>
      </c>
      <c r="Q2686" s="9">
        <f t="shared" si="248"/>
        <v>1.1428571428571429E-2</v>
      </c>
      <c r="R2686" s="10">
        <f t="shared" si="249"/>
        <v>4.395604395604396</v>
      </c>
      <c r="S2686" s="4" t="str">
        <f t="shared" si="250"/>
        <v>film &amp; video</v>
      </c>
      <c r="T2686" s="4" t="str">
        <f t="shared" si="251"/>
        <v>television</v>
      </c>
    </row>
    <row r="2687" spans="1:20" ht="42.75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7">
        <f t="shared" si="246"/>
        <v>42121.32094907407</v>
      </c>
      <c r="L2687" s="7">
        <f t="shared" si="247"/>
        <v>42061.362615740734</v>
      </c>
      <c r="M2687" s="4" t="b">
        <v>0</v>
      </c>
      <c r="N2687" s="4">
        <v>182</v>
      </c>
      <c r="O2687" s="4" t="b">
        <v>1</v>
      </c>
      <c r="P2687" s="4" t="s">
        <v>8265</v>
      </c>
      <c r="Q2687" s="9">
        <f t="shared" si="248"/>
        <v>2.0000000000000001E-4</v>
      </c>
      <c r="R2687" s="10">
        <f t="shared" si="249"/>
        <v>5.4945054945054944E-2</v>
      </c>
      <c r="S2687" s="4" t="str">
        <f t="shared" si="250"/>
        <v>film &amp; video</v>
      </c>
      <c r="T2687" s="4" t="str">
        <f t="shared" si="251"/>
        <v>television</v>
      </c>
    </row>
    <row r="2688" spans="1:20" ht="42.75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7">
        <f t="shared" si="246"/>
        <v>41912.641469907401</v>
      </c>
      <c r="L2688" s="7">
        <f t="shared" si="247"/>
        <v>41892.641469907401</v>
      </c>
      <c r="M2688" s="4" t="b">
        <v>0</v>
      </c>
      <c r="N2688" s="4">
        <v>182</v>
      </c>
      <c r="O2688" s="4" t="b">
        <v>1</v>
      </c>
      <c r="P2688" s="4" t="s">
        <v>8265</v>
      </c>
      <c r="Q2688" s="9">
        <f t="shared" si="248"/>
        <v>0</v>
      </c>
      <c r="R2688" s="10">
        <f t="shared" si="249"/>
        <v>0</v>
      </c>
      <c r="S2688" s="4" t="str">
        <f t="shared" si="250"/>
        <v>film &amp; video</v>
      </c>
      <c r="T2688" s="4" t="str">
        <f t="shared" si="251"/>
        <v>television</v>
      </c>
    </row>
    <row r="2689" spans="1:20" ht="42.75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7">
        <f t="shared" si="246"/>
        <v>42184.306921296295</v>
      </c>
      <c r="L2689" s="7">
        <f t="shared" si="247"/>
        <v>42154.306921296295</v>
      </c>
      <c r="M2689" s="4" t="b">
        <v>0</v>
      </c>
      <c r="N2689" s="4">
        <v>182</v>
      </c>
      <c r="O2689" s="4" t="b">
        <v>1</v>
      </c>
      <c r="P2689" s="4" t="s">
        <v>8265</v>
      </c>
      <c r="Q2689" s="9">
        <f t="shared" si="248"/>
        <v>0</v>
      </c>
      <c r="R2689" s="10">
        <f t="shared" si="249"/>
        <v>0</v>
      </c>
      <c r="S2689" s="4" t="str">
        <f t="shared" si="250"/>
        <v>film &amp; video</v>
      </c>
      <c r="T2689" s="4" t="str">
        <f t="shared" si="251"/>
        <v>television</v>
      </c>
    </row>
    <row r="2690" spans="1:20" ht="28.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7">
        <f t="shared" si="246"/>
        <v>42058.791666666664</v>
      </c>
      <c r="L2690" s="7">
        <f t="shared" si="247"/>
        <v>42027.785532407404</v>
      </c>
      <c r="M2690" s="4" t="b">
        <v>0</v>
      </c>
      <c r="N2690" s="4">
        <v>182</v>
      </c>
      <c r="O2690" s="4" t="b">
        <v>1</v>
      </c>
      <c r="P2690" s="4" t="s">
        <v>8265</v>
      </c>
      <c r="Q2690" s="9">
        <f t="shared" si="248"/>
        <v>1.48E-3</v>
      </c>
      <c r="R2690" s="10">
        <f t="shared" si="249"/>
        <v>0.40659340659340659</v>
      </c>
      <c r="S2690" s="4" t="str">
        <f t="shared" si="250"/>
        <v>film &amp; video</v>
      </c>
      <c r="T2690" s="4" t="str">
        <f t="shared" si="251"/>
        <v>television</v>
      </c>
    </row>
    <row r="2691" spans="1:20" ht="42.75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7">
        <f t="shared" ref="K2691:K2754" si="252">(I2691/86400)+25569+(-8/24)</f>
        <v>42581.62835648148</v>
      </c>
      <c r="L2691" s="7">
        <f t="shared" ref="L2691:L2754" si="253">(J2691/86400)+25569+(-8/24)</f>
        <v>42551.62835648148</v>
      </c>
      <c r="M2691" s="4" t="b">
        <v>0</v>
      </c>
      <c r="N2691" s="4">
        <v>182</v>
      </c>
      <c r="O2691" s="4" t="b">
        <v>1</v>
      </c>
      <c r="P2691" s="4" t="s">
        <v>8265</v>
      </c>
      <c r="Q2691" s="9">
        <f t="shared" ref="Q2691:Q2754" si="254">E2691/D2691</f>
        <v>2.8571428571428571E-5</v>
      </c>
      <c r="R2691" s="10">
        <f t="shared" ref="R2691:R2754" si="255">IFERROR(E2691/N2691, "Zero Backers")</f>
        <v>5.4945054945054949E-3</v>
      </c>
      <c r="S2691" s="4" t="str">
        <f t="shared" ref="S2691:S2754" si="256">LEFT(P2691,FIND("/",P2691)-1)</f>
        <v>film &amp; video</v>
      </c>
      <c r="T2691" s="4" t="str">
        <f t="shared" ref="T2691:T2754" si="257">RIGHT(P2691,LEN(P2691)-FIND("/",P2691))</f>
        <v>television</v>
      </c>
    </row>
    <row r="2692" spans="1:20" ht="42.75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7">
        <f t="shared" si="252"/>
        <v>42157.77171296296</v>
      </c>
      <c r="L2692" s="7">
        <f t="shared" si="253"/>
        <v>42112.77171296296</v>
      </c>
      <c r="M2692" s="4" t="b">
        <v>0</v>
      </c>
      <c r="N2692" s="4">
        <v>182</v>
      </c>
      <c r="O2692" s="4" t="b">
        <v>1</v>
      </c>
      <c r="P2692" s="4" t="s">
        <v>8265</v>
      </c>
      <c r="Q2692" s="9">
        <f t="shared" si="254"/>
        <v>0.107325</v>
      </c>
      <c r="R2692" s="10">
        <f t="shared" si="255"/>
        <v>47.175824175824175</v>
      </c>
      <c r="S2692" s="4" t="str">
        <f t="shared" si="256"/>
        <v>film &amp; video</v>
      </c>
      <c r="T2692" s="4" t="str">
        <f t="shared" si="257"/>
        <v>television</v>
      </c>
    </row>
    <row r="2693" spans="1:20" ht="28.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7">
        <f t="shared" si="252"/>
        <v>42134.390706018516</v>
      </c>
      <c r="L2693" s="7">
        <f t="shared" si="253"/>
        <v>42089.390706018516</v>
      </c>
      <c r="M2693" s="4" t="b">
        <v>0</v>
      </c>
      <c r="N2693" s="4">
        <v>182</v>
      </c>
      <c r="O2693" s="4" t="b">
        <v>1</v>
      </c>
      <c r="P2693" s="4" t="s">
        <v>8265</v>
      </c>
      <c r="Q2693" s="9">
        <f t="shared" si="254"/>
        <v>5.3846153846153844E-4</v>
      </c>
      <c r="R2693" s="10">
        <f t="shared" si="255"/>
        <v>0.19230769230769232</v>
      </c>
      <c r="S2693" s="4" t="str">
        <f t="shared" si="256"/>
        <v>film &amp; video</v>
      </c>
      <c r="T2693" s="4" t="str">
        <f t="shared" si="257"/>
        <v>television</v>
      </c>
    </row>
    <row r="2694" spans="1:20" ht="42.75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7">
        <f t="shared" si="252"/>
        <v>42087.959027777775</v>
      </c>
      <c r="L2694" s="7">
        <f t="shared" si="253"/>
        <v>42058.000694444439</v>
      </c>
      <c r="M2694" s="4" t="b">
        <v>0</v>
      </c>
      <c r="N2694" s="4">
        <v>182</v>
      </c>
      <c r="O2694" s="4" t="b">
        <v>1</v>
      </c>
      <c r="P2694" s="4" t="s">
        <v>8265</v>
      </c>
      <c r="Q2694" s="9">
        <f t="shared" si="254"/>
        <v>7.1428571428571426E-3</v>
      </c>
      <c r="R2694" s="10">
        <f t="shared" si="255"/>
        <v>0.13736263736263737</v>
      </c>
      <c r="S2694" s="4" t="str">
        <f t="shared" si="256"/>
        <v>film &amp; video</v>
      </c>
      <c r="T2694" s="4" t="str">
        <f t="shared" si="257"/>
        <v>television</v>
      </c>
    </row>
    <row r="2695" spans="1:20" ht="42.75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7">
        <f t="shared" si="252"/>
        <v>41863.805162037032</v>
      </c>
      <c r="L2695" s="7">
        <f t="shared" si="253"/>
        <v>41833.805162037032</v>
      </c>
      <c r="M2695" s="4" t="b">
        <v>0</v>
      </c>
      <c r="N2695" s="4">
        <v>182</v>
      </c>
      <c r="O2695" s="4" t="b">
        <v>1</v>
      </c>
      <c r="P2695" s="4" t="s">
        <v>8265</v>
      </c>
      <c r="Q2695" s="9">
        <f t="shared" si="254"/>
        <v>8.0000000000000002E-3</v>
      </c>
      <c r="R2695" s="10">
        <f t="shared" si="255"/>
        <v>0.21978021978021978</v>
      </c>
      <c r="S2695" s="4" t="str">
        <f t="shared" si="256"/>
        <v>film &amp; video</v>
      </c>
      <c r="T2695" s="4" t="str">
        <f t="shared" si="257"/>
        <v>television</v>
      </c>
    </row>
    <row r="2696" spans="1:20" ht="42.75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7">
        <f t="shared" si="252"/>
        <v>41907.807164351849</v>
      </c>
      <c r="L2696" s="7">
        <f t="shared" si="253"/>
        <v>41877.807164351849</v>
      </c>
      <c r="M2696" s="4" t="b">
        <v>0</v>
      </c>
      <c r="N2696" s="4">
        <v>182</v>
      </c>
      <c r="O2696" s="4" t="b">
        <v>1</v>
      </c>
      <c r="P2696" s="4" t="s">
        <v>8265</v>
      </c>
      <c r="Q2696" s="9">
        <f t="shared" si="254"/>
        <v>3.3333333333333335E-5</v>
      </c>
      <c r="R2696" s="10">
        <f t="shared" si="255"/>
        <v>5.4945054945054949E-3</v>
      </c>
      <c r="S2696" s="4" t="str">
        <f t="shared" si="256"/>
        <v>film &amp; video</v>
      </c>
      <c r="T2696" s="4" t="str">
        <f t="shared" si="257"/>
        <v>television</v>
      </c>
    </row>
    <row r="2697" spans="1:20" ht="28.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7">
        <f t="shared" si="252"/>
        <v>42107.806921296295</v>
      </c>
      <c r="L2697" s="7">
        <f t="shared" si="253"/>
        <v>42047.848587962959</v>
      </c>
      <c r="M2697" s="4" t="b">
        <v>0</v>
      </c>
      <c r="N2697" s="4">
        <v>182</v>
      </c>
      <c r="O2697" s="4" t="b">
        <v>1</v>
      </c>
      <c r="P2697" s="4" t="s">
        <v>8265</v>
      </c>
      <c r="Q2697" s="9">
        <f t="shared" si="254"/>
        <v>4.7333333333333333E-3</v>
      </c>
      <c r="R2697" s="10">
        <f t="shared" si="255"/>
        <v>0.39010989010989011</v>
      </c>
      <c r="S2697" s="4" t="str">
        <f t="shared" si="256"/>
        <v>film &amp; video</v>
      </c>
      <c r="T2697" s="4" t="str">
        <f t="shared" si="257"/>
        <v>television</v>
      </c>
    </row>
    <row r="2698" spans="1:20" ht="42.75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7">
        <f t="shared" si="252"/>
        <v>41998.511111111111</v>
      </c>
      <c r="L2698" s="7">
        <f t="shared" si="253"/>
        <v>41964.511111111111</v>
      </c>
      <c r="M2698" s="4" t="b">
        <v>0</v>
      </c>
      <c r="N2698" s="4">
        <v>182</v>
      </c>
      <c r="O2698" s="4" t="b">
        <v>1</v>
      </c>
      <c r="P2698" s="4" t="s">
        <v>8265</v>
      </c>
      <c r="Q2698" s="9">
        <f t="shared" si="254"/>
        <v>5.6500000000000002E-2</v>
      </c>
      <c r="R2698" s="10">
        <f t="shared" si="255"/>
        <v>18.626373626373628</v>
      </c>
      <c r="S2698" s="4" t="str">
        <f t="shared" si="256"/>
        <v>film &amp; video</v>
      </c>
      <c r="T2698" s="4" t="str">
        <f t="shared" si="257"/>
        <v>television</v>
      </c>
    </row>
    <row r="2699" spans="1:20" ht="42.7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7">
        <f t="shared" si="252"/>
        <v>42218.583333333336</v>
      </c>
      <c r="L2699" s="7">
        <f t="shared" si="253"/>
        <v>42187.606747685182</v>
      </c>
      <c r="M2699" s="4" t="b">
        <v>0</v>
      </c>
      <c r="N2699" s="4">
        <v>182</v>
      </c>
      <c r="O2699" s="4" t="b">
        <v>1</v>
      </c>
      <c r="P2699" s="4" t="s">
        <v>8265</v>
      </c>
      <c r="Q2699" s="9">
        <f t="shared" si="254"/>
        <v>0.26352173913043481</v>
      </c>
      <c r="R2699" s="10">
        <f t="shared" si="255"/>
        <v>33.302197802197803</v>
      </c>
      <c r="S2699" s="4" t="str">
        <f t="shared" si="256"/>
        <v>film &amp; video</v>
      </c>
      <c r="T2699" s="4" t="str">
        <f t="shared" si="257"/>
        <v>television</v>
      </c>
    </row>
    <row r="2700" spans="1:20" ht="42.75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7">
        <f t="shared" si="252"/>
        <v>41817.564907407403</v>
      </c>
      <c r="L2700" s="7">
        <f t="shared" si="253"/>
        <v>41787.564907407403</v>
      </c>
      <c r="M2700" s="4" t="b">
        <v>0</v>
      </c>
      <c r="N2700" s="4">
        <v>182</v>
      </c>
      <c r="O2700" s="4" t="b">
        <v>1</v>
      </c>
      <c r="P2700" s="4" t="s">
        <v>8265</v>
      </c>
      <c r="Q2700" s="9">
        <f t="shared" si="254"/>
        <v>3.2512500000000002E-3</v>
      </c>
      <c r="R2700" s="10">
        <f t="shared" si="255"/>
        <v>0.14291208791208793</v>
      </c>
      <c r="S2700" s="4" t="str">
        <f t="shared" si="256"/>
        <v>film &amp; video</v>
      </c>
      <c r="T2700" s="4" t="str">
        <f t="shared" si="257"/>
        <v>television</v>
      </c>
    </row>
    <row r="2701" spans="1:20" ht="42.75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7">
        <f t="shared" si="252"/>
        <v>41859.563229166662</v>
      </c>
      <c r="L2701" s="7">
        <f t="shared" si="253"/>
        <v>41829.563229166662</v>
      </c>
      <c r="M2701" s="4" t="b">
        <v>0</v>
      </c>
      <c r="N2701" s="4">
        <v>182</v>
      </c>
      <c r="O2701" s="4" t="b">
        <v>1</v>
      </c>
      <c r="P2701" s="4" t="s">
        <v>8265</v>
      </c>
      <c r="Q2701" s="9">
        <f t="shared" si="254"/>
        <v>0</v>
      </c>
      <c r="R2701" s="10">
        <f t="shared" si="255"/>
        <v>0</v>
      </c>
      <c r="S2701" s="4" t="str">
        <f t="shared" si="256"/>
        <v>film &amp; video</v>
      </c>
      <c r="T2701" s="4" t="str">
        <f t="shared" si="257"/>
        <v>television</v>
      </c>
    </row>
    <row r="2702" spans="1:20" ht="42.75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7">
        <f t="shared" si="252"/>
        <v>41900.541342592587</v>
      </c>
      <c r="L2702" s="7">
        <f t="shared" si="253"/>
        <v>41870.541342592587</v>
      </c>
      <c r="M2702" s="4" t="b">
        <v>0</v>
      </c>
      <c r="N2702" s="4">
        <v>182</v>
      </c>
      <c r="O2702" s="4" t="b">
        <v>1</v>
      </c>
      <c r="P2702" s="4" t="s">
        <v>8265</v>
      </c>
      <c r="Q2702" s="9">
        <f t="shared" si="254"/>
        <v>7.0007000700070005E-3</v>
      </c>
      <c r="R2702" s="10">
        <f t="shared" si="255"/>
        <v>0.38461538461538464</v>
      </c>
      <c r="S2702" s="4" t="str">
        <f t="shared" si="256"/>
        <v>film &amp; video</v>
      </c>
      <c r="T2702" s="4" t="str">
        <f t="shared" si="257"/>
        <v>television</v>
      </c>
    </row>
    <row r="2703" spans="1:20" ht="42.75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7">
        <f t="shared" si="252"/>
        <v>42832.399699074071</v>
      </c>
      <c r="L2703" s="7">
        <f t="shared" si="253"/>
        <v>42801.441365740735</v>
      </c>
      <c r="M2703" s="4" t="b">
        <v>0</v>
      </c>
      <c r="N2703" s="4">
        <v>182</v>
      </c>
      <c r="O2703" s="4" t="b">
        <v>1</v>
      </c>
      <c r="P2703" s="4" t="s">
        <v>8265</v>
      </c>
      <c r="Q2703" s="9">
        <f t="shared" si="254"/>
        <v>0.46176470588235297</v>
      </c>
      <c r="R2703" s="10">
        <f t="shared" si="255"/>
        <v>8.6263736263736259</v>
      </c>
      <c r="S2703" s="4" t="str">
        <f t="shared" si="256"/>
        <v>film &amp; video</v>
      </c>
      <c r="T2703" s="4" t="str">
        <f t="shared" si="257"/>
        <v>television</v>
      </c>
    </row>
    <row r="2704" spans="1:20" ht="42.75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7">
        <f t="shared" si="252"/>
        <v>42830.426817129628</v>
      </c>
      <c r="L2704" s="7">
        <f t="shared" si="253"/>
        <v>42800.468483796292</v>
      </c>
      <c r="M2704" s="4" t="b">
        <v>0</v>
      </c>
      <c r="N2704" s="4">
        <v>182</v>
      </c>
      <c r="O2704" s="4" t="b">
        <v>1</v>
      </c>
      <c r="P2704" s="4" t="s">
        <v>8265</v>
      </c>
      <c r="Q2704" s="9">
        <f t="shared" si="254"/>
        <v>0.34410000000000002</v>
      </c>
      <c r="R2704" s="10">
        <f t="shared" si="255"/>
        <v>18.906593406593405</v>
      </c>
      <c r="S2704" s="4" t="str">
        <f t="shared" si="256"/>
        <v>film &amp; video</v>
      </c>
      <c r="T2704" s="4" t="str">
        <f t="shared" si="257"/>
        <v>television</v>
      </c>
    </row>
    <row r="2705" spans="1:20" ht="28.5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7">
        <f t="shared" si="252"/>
        <v>42816.315162037034</v>
      </c>
      <c r="L2705" s="7">
        <f t="shared" si="253"/>
        <v>42756.356828703698</v>
      </c>
      <c r="M2705" s="4" t="b">
        <v>0</v>
      </c>
      <c r="N2705" s="4">
        <v>182</v>
      </c>
      <c r="O2705" s="4" t="b">
        <v>1</v>
      </c>
      <c r="P2705" s="4" t="s">
        <v>8265</v>
      </c>
      <c r="Q2705" s="9">
        <f t="shared" si="254"/>
        <v>1.0375000000000001</v>
      </c>
      <c r="R2705" s="10">
        <f t="shared" si="255"/>
        <v>228.02197802197801</v>
      </c>
      <c r="S2705" s="4" t="str">
        <f t="shared" si="256"/>
        <v>film &amp; video</v>
      </c>
      <c r="T2705" s="4" t="str">
        <f t="shared" si="257"/>
        <v>television</v>
      </c>
    </row>
    <row r="2706" spans="1:20" ht="42.75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7">
        <f t="shared" si="252"/>
        <v>42830.48743055555</v>
      </c>
      <c r="L2706" s="7">
        <f t="shared" si="253"/>
        <v>42787.529097222221</v>
      </c>
      <c r="M2706" s="4" t="b">
        <v>0</v>
      </c>
      <c r="N2706" s="4">
        <v>182</v>
      </c>
      <c r="O2706" s="4" t="b">
        <v>1</v>
      </c>
      <c r="P2706" s="4" t="s">
        <v>8265</v>
      </c>
      <c r="Q2706" s="9">
        <f t="shared" si="254"/>
        <v>6.0263157894736845E-2</v>
      </c>
      <c r="R2706" s="10">
        <f t="shared" si="255"/>
        <v>6.2912087912087911</v>
      </c>
      <c r="S2706" s="4" t="str">
        <f t="shared" si="256"/>
        <v>film &amp; video</v>
      </c>
      <c r="T2706" s="4" t="str">
        <f t="shared" si="257"/>
        <v>television</v>
      </c>
    </row>
    <row r="2707" spans="1:20" ht="28.5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7">
        <f t="shared" si="252"/>
        <v>42818.541180555556</v>
      </c>
      <c r="L2707" s="7">
        <f t="shared" si="253"/>
        <v>42773.58284722222</v>
      </c>
      <c r="M2707" s="4" t="b">
        <v>0</v>
      </c>
      <c r="N2707" s="4">
        <v>182</v>
      </c>
      <c r="O2707" s="4" t="b">
        <v>1</v>
      </c>
      <c r="P2707" s="4" t="s">
        <v>8265</v>
      </c>
      <c r="Q2707" s="9">
        <f t="shared" si="254"/>
        <v>0.10539393939393939</v>
      </c>
      <c r="R2707" s="10">
        <f t="shared" si="255"/>
        <v>9.5549450549450547</v>
      </c>
      <c r="S2707" s="4" t="str">
        <f t="shared" si="256"/>
        <v>film &amp; video</v>
      </c>
      <c r="T2707" s="4" t="str">
        <f t="shared" si="257"/>
        <v>television</v>
      </c>
    </row>
    <row r="2708" spans="1:20" ht="42.75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7">
        <f t="shared" si="252"/>
        <v>41927.957638888889</v>
      </c>
      <c r="L2708" s="7">
        <f t="shared" si="253"/>
        <v>41898.961608796293</v>
      </c>
      <c r="M2708" s="4" t="b">
        <v>0</v>
      </c>
      <c r="N2708" s="4">
        <v>182</v>
      </c>
      <c r="O2708" s="4" t="b">
        <v>1</v>
      </c>
      <c r="P2708" s="4" t="s">
        <v>8265</v>
      </c>
      <c r="Q2708" s="9">
        <f t="shared" si="254"/>
        <v>1.1229714285714285</v>
      </c>
      <c r="R2708" s="10">
        <f t="shared" si="255"/>
        <v>215.95604395604394</v>
      </c>
      <c r="S2708" s="4" t="str">
        <f t="shared" si="256"/>
        <v>film &amp; video</v>
      </c>
      <c r="T2708" s="4" t="str">
        <f t="shared" si="257"/>
        <v>television</v>
      </c>
    </row>
    <row r="2709" spans="1:20" ht="42.75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7">
        <f t="shared" si="252"/>
        <v>41420.957638888889</v>
      </c>
      <c r="L2709" s="7">
        <f t="shared" si="253"/>
        <v>41391.449571759258</v>
      </c>
      <c r="M2709" s="4" t="b">
        <v>0</v>
      </c>
      <c r="N2709" s="4">
        <v>182</v>
      </c>
      <c r="O2709" s="4" t="b">
        <v>1</v>
      </c>
      <c r="P2709" s="4" t="s">
        <v>8265</v>
      </c>
      <c r="Q2709" s="9">
        <f t="shared" si="254"/>
        <v>3.50844625</v>
      </c>
      <c r="R2709" s="10">
        <f t="shared" si="255"/>
        <v>154.21741758241757</v>
      </c>
      <c r="S2709" s="4" t="str">
        <f t="shared" si="256"/>
        <v>film &amp; video</v>
      </c>
      <c r="T2709" s="4" t="str">
        <f t="shared" si="257"/>
        <v>television</v>
      </c>
    </row>
    <row r="2710" spans="1:20" ht="42.75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7">
        <f t="shared" si="252"/>
        <v>42572.364884259259</v>
      </c>
      <c r="L2710" s="7">
        <f t="shared" si="253"/>
        <v>42512.364884259259</v>
      </c>
      <c r="M2710" s="4" t="b">
        <v>0</v>
      </c>
      <c r="N2710" s="4">
        <v>182</v>
      </c>
      <c r="O2710" s="4" t="b">
        <v>1</v>
      </c>
      <c r="P2710" s="4" t="s">
        <v>8265</v>
      </c>
      <c r="Q2710" s="9">
        <f t="shared" si="254"/>
        <v>2.3321535</v>
      </c>
      <c r="R2710" s="10">
        <f t="shared" si="255"/>
        <v>256.28060439560437</v>
      </c>
      <c r="S2710" s="4" t="str">
        <f t="shared" si="256"/>
        <v>film &amp; video</v>
      </c>
      <c r="T2710" s="4" t="str">
        <f t="shared" si="257"/>
        <v>television</v>
      </c>
    </row>
    <row r="2711" spans="1:20" ht="42.75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7">
        <f t="shared" si="252"/>
        <v>42646.832638888889</v>
      </c>
      <c r="L2711" s="7">
        <f t="shared" si="253"/>
        <v>42611.816446759258</v>
      </c>
      <c r="M2711" s="4" t="b">
        <v>0</v>
      </c>
      <c r="N2711" s="4">
        <v>182</v>
      </c>
      <c r="O2711" s="4" t="b">
        <v>1</v>
      </c>
      <c r="P2711" s="4" t="s">
        <v>8265</v>
      </c>
      <c r="Q2711" s="9">
        <f t="shared" si="254"/>
        <v>1.01606</v>
      </c>
      <c r="R2711" s="10">
        <f t="shared" si="255"/>
        <v>279.13736263736263</v>
      </c>
      <c r="S2711" s="4" t="str">
        <f t="shared" si="256"/>
        <v>film &amp; video</v>
      </c>
      <c r="T2711" s="4" t="str">
        <f t="shared" si="257"/>
        <v>television</v>
      </c>
    </row>
    <row r="2712" spans="1:20" ht="28.5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7">
        <f t="shared" si="252"/>
        <v>41859.75</v>
      </c>
      <c r="L2712" s="7">
        <f t="shared" si="253"/>
        <v>41827.896157407406</v>
      </c>
      <c r="M2712" s="4" t="b">
        <v>0</v>
      </c>
      <c r="N2712" s="4">
        <v>182</v>
      </c>
      <c r="O2712" s="4" t="b">
        <v>1</v>
      </c>
      <c r="P2712" s="4" t="s">
        <v>8265</v>
      </c>
      <c r="Q2712" s="9">
        <f t="shared" si="254"/>
        <v>1.5390035000000002</v>
      </c>
      <c r="R2712" s="10">
        <f t="shared" si="255"/>
        <v>507.36379120879127</v>
      </c>
      <c r="S2712" s="4" t="str">
        <f t="shared" si="256"/>
        <v>film &amp; video</v>
      </c>
      <c r="T2712" s="4" t="str">
        <f t="shared" si="257"/>
        <v>television</v>
      </c>
    </row>
    <row r="2713" spans="1:20" ht="42.75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7">
        <f t="shared" si="252"/>
        <v>41810.584027777775</v>
      </c>
      <c r="L2713" s="7">
        <f t="shared" si="253"/>
        <v>41780.411921296291</v>
      </c>
      <c r="M2713" s="4" t="b">
        <v>0</v>
      </c>
      <c r="N2713" s="4">
        <v>182</v>
      </c>
      <c r="O2713" s="4" t="b">
        <v>1</v>
      </c>
      <c r="P2713" s="4" t="s">
        <v>8265</v>
      </c>
      <c r="Q2713" s="9">
        <f t="shared" si="254"/>
        <v>1.007161125319693</v>
      </c>
      <c r="R2713" s="10">
        <f t="shared" si="255"/>
        <v>21.637362637362639</v>
      </c>
      <c r="S2713" s="4" t="str">
        <f t="shared" si="256"/>
        <v>film &amp; video</v>
      </c>
      <c r="T2713" s="4" t="str">
        <f t="shared" si="257"/>
        <v>television</v>
      </c>
    </row>
    <row r="2714" spans="1:20" ht="42.75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7">
        <f t="shared" si="252"/>
        <v>41468.416666666664</v>
      </c>
      <c r="L2714" s="7">
        <f t="shared" si="253"/>
        <v>41431.728703703702</v>
      </c>
      <c r="M2714" s="4" t="b">
        <v>0</v>
      </c>
      <c r="N2714" s="4">
        <v>182</v>
      </c>
      <c r="O2714" s="4" t="b">
        <v>1</v>
      </c>
      <c r="P2714" s="4" t="s">
        <v>8265</v>
      </c>
      <c r="Q2714" s="9">
        <f t="shared" si="254"/>
        <v>1.3138181818181818</v>
      </c>
      <c r="R2714" s="10">
        <f t="shared" si="255"/>
        <v>39.703296703296701</v>
      </c>
      <c r="S2714" s="4" t="str">
        <f t="shared" si="256"/>
        <v>film &amp; video</v>
      </c>
      <c r="T2714" s="4" t="str">
        <f t="shared" si="257"/>
        <v>television</v>
      </c>
    </row>
    <row r="2715" spans="1:20" ht="42.75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7">
        <f t="shared" si="252"/>
        <v>42362.320416666662</v>
      </c>
      <c r="L2715" s="7">
        <f t="shared" si="253"/>
        <v>42322.320416666662</v>
      </c>
      <c r="M2715" s="4" t="b">
        <v>0</v>
      </c>
      <c r="N2715" s="4">
        <v>182</v>
      </c>
      <c r="O2715" s="4" t="b">
        <v>1</v>
      </c>
      <c r="P2715" s="4" t="s">
        <v>8265</v>
      </c>
      <c r="Q2715" s="9">
        <f t="shared" si="254"/>
        <v>1.0224133333333334</v>
      </c>
      <c r="R2715" s="10">
        <f t="shared" si="255"/>
        <v>842.64835164835165</v>
      </c>
      <c r="S2715" s="4" t="str">
        <f t="shared" si="256"/>
        <v>film &amp; video</v>
      </c>
      <c r="T2715" s="4" t="str">
        <f t="shared" si="257"/>
        <v>television</v>
      </c>
    </row>
    <row r="2716" spans="1:20" ht="28.5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7">
        <f t="shared" si="252"/>
        <v>42657.624999999993</v>
      </c>
      <c r="L2716" s="7">
        <f t="shared" si="253"/>
        <v>42629.321712962956</v>
      </c>
      <c r="M2716" s="4" t="b">
        <v>0</v>
      </c>
      <c r="N2716" s="4">
        <v>182</v>
      </c>
      <c r="O2716" s="4" t="b">
        <v>1</v>
      </c>
      <c r="P2716" s="4" t="s">
        <v>8265</v>
      </c>
      <c r="Q2716" s="9">
        <f t="shared" si="254"/>
        <v>1.1635599999999999</v>
      </c>
      <c r="R2716" s="10">
        <f t="shared" si="255"/>
        <v>159.82967032967034</v>
      </c>
      <c r="S2716" s="4" t="str">
        <f t="shared" si="256"/>
        <v>film &amp; video</v>
      </c>
      <c r="T2716" s="4" t="str">
        <f t="shared" si="257"/>
        <v>television</v>
      </c>
    </row>
    <row r="2717" spans="1:20" ht="42.75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7">
        <f t="shared" si="252"/>
        <v>42421.065138888887</v>
      </c>
      <c r="L2717" s="7">
        <f t="shared" si="253"/>
        <v>42387.065138888887</v>
      </c>
      <c r="M2717" s="4" t="b">
        <v>0</v>
      </c>
      <c r="N2717" s="4">
        <v>182</v>
      </c>
      <c r="O2717" s="4" t="b">
        <v>1</v>
      </c>
      <c r="P2717" s="4" t="s">
        <v>8265</v>
      </c>
      <c r="Q2717" s="9">
        <f t="shared" si="254"/>
        <v>2.6462241666666664</v>
      </c>
      <c r="R2717" s="10">
        <f t="shared" si="255"/>
        <v>174.47631868131867</v>
      </c>
      <c r="S2717" s="4" t="str">
        <f t="shared" si="256"/>
        <v>film &amp; video</v>
      </c>
      <c r="T2717" s="4" t="str">
        <f t="shared" si="257"/>
        <v>television</v>
      </c>
    </row>
    <row r="2718" spans="1:20" ht="57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7">
        <f t="shared" si="252"/>
        <v>42284.999918981477</v>
      </c>
      <c r="L2718" s="7">
        <f t="shared" si="253"/>
        <v>42254.999918981477</v>
      </c>
      <c r="M2718" s="4" t="b">
        <v>0</v>
      </c>
      <c r="N2718" s="4">
        <v>182</v>
      </c>
      <c r="O2718" s="4" t="b">
        <v>1</v>
      </c>
      <c r="P2718" s="4" t="s">
        <v>8265</v>
      </c>
      <c r="Q2718" s="9">
        <f t="shared" si="254"/>
        <v>1.1998010000000001</v>
      </c>
      <c r="R2718" s="10">
        <f t="shared" si="255"/>
        <v>65.923131868131875</v>
      </c>
      <c r="S2718" s="4" t="str">
        <f t="shared" si="256"/>
        <v>film &amp; video</v>
      </c>
      <c r="T2718" s="4" t="str">
        <f t="shared" si="257"/>
        <v>television</v>
      </c>
    </row>
    <row r="2719" spans="1:20" ht="42.75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7">
        <f t="shared" si="252"/>
        <v>41979.623252314814</v>
      </c>
      <c r="L2719" s="7">
        <f t="shared" si="253"/>
        <v>41934.581585648142</v>
      </c>
      <c r="M2719" s="4" t="b">
        <v>0</v>
      </c>
      <c r="N2719" s="4">
        <v>182</v>
      </c>
      <c r="O2719" s="4" t="b">
        <v>1</v>
      </c>
      <c r="P2719" s="4" t="s">
        <v>8265</v>
      </c>
      <c r="Q2719" s="9">
        <f t="shared" si="254"/>
        <v>1.2010400000000001</v>
      </c>
      <c r="R2719" s="10">
        <f t="shared" si="255"/>
        <v>164.97802197802199</v>
      </c>
      <c r="S2719" s="4" t="str">
        <f t="shared" si="256"/>
        <v>film &amp; video</v>
      </c>
      <c r="T2719" s="4" t="str">
        <f t="shared" si="257"/>
        <v>television</v>
      </c>
    </row>
    <row r="2720" spans="1:20" ht="42.75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7">
        <f t="shared" si="252"/>
        <v>42493.624999999993</v>
      </c>
      <c r="L2720" s="7">
        <f t="shared" si="253"/>
        <v>42465.263252314813</v>
      </c>
      <c r="M2720" s="4" t="b">
        <v>0</v>
      </c>
      <c r="N2720" s="4">
        <v>182</v>
      </c>
      <c r="O2720" s="4" t="b">
        <v>1</v>
      </c>
      <c r="P2720" s="4" t="s">
        <v>8265</v>
      </c>
      <c r="Q2720" s="9">
        <f t="shared" si="254"/>
        <v>1.0358333333333334</v>
      </c>
      <c r="R2720" s="10">
        <f t="shared" si="255"/>
        <v>102.44505494505495</v>
      </c>
      <c r="S2720" s="4" t="str">
        <f t="shared" si="256"/>
        <v>film &amp; video</v>
      </c>
      <c r="T2720" s="4" t="str">
        <f t="shared" si="257"/>
        <v>television</v>
      </c>
    </row>
    <row r="2721" spans="1:20" ht="42.75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7">
        <f t="shared" si="252"/>
        <v>42477.656180555554</v>
      </c>
      <c r="L2721" s="7">
        <f t="shared" si="253"/>
        <v>42417.697847222218</v>
      </c>
      <c r="M2721" s="4" t="b">
        <v>0</v>
      </c>
      <c r="N2721" s="4">
        <v>182</v>
      </c>
      <c r="O2721" s="4" t="b">
        <v>1</v>
      </c>
      <c r="P2721" s="4" t="s">
        <v>8265</v>
      </c>
      <c r="Q2721" s="9">
        <f t="shared" si="254"/>
        <v>1.0883333333333334</v>
      </c>
      <c r="R2721" s="10">
        <f t="shared" si="255"/>
        <v>35.879120879120876</v>
      </c>
      <c r="S2721" s="4" t="str">
        <f t="shared" si="256"/>
        <v>film &amp; video</v>
      </c>
      <c r="T2721" s="4" t="str">
        <f t="shared" si="257"/>
        <v>television</v>
      </c>
    </row>
    <row r="2722" spans="1:20" ht="42.75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7">
        <f t="shared" si="252"/>
        <v>42685.174224537033</v>
      </c>
      <c r="L2722" s="7">
        <f t="shared" si="253"/>
        <v>42655.132557870369</v>
      </c>
      <c r="M2722" s="4" t="b">
        <v>0</v>
      </c>
      <c r="N2722" s="4">
        <v>182</v>
      </c>
      <c r="O2722" s="4" t="b">
        <v>1</v>
      </c>
      <c r="P2722" s="4" t="s">
        <v>8265</v>
      </c>
      <c r="Q2722" s="9">
        <f t="shared" si="254"/>
        <v>1.1812400000000001</v>
      </c>
      <c r="R2722" s="10">
        <f t="shared" si="255"/>
        <v>162.25824175824175</v>
      </c>
      <c r="S2722" s="4" t="str">
        <f t="shared" si="256"/>
        <v>film &amp; video</v>
      </c>
      <c r="T2722" s="4" t="str">
        <f t="shared" si="257"/>
        <v>television</v>
      </c>
    </row>
    <row r="2723" spans="1:20" ht="42.75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7">
        <f t="shared" si="252"/>
        <v>41523.458333333328</v>
      </c>
      <c r="L2723" s="7">
        <f t="shared" si="253"/>
        <v>41493.210625</v>
      </c>
      <c r="M2723" s="4" t="b">
        <v>0</v>
      </c>
      <c r="N2723" s="4">
        <v>182</v>
      </c>
      <c r="O2723" s="4" t="b">
        <v>1</v>
      </c>
      <c r="P2723" s="4" t="s">
        <v>8265</v>
      </c>
      <c r="Q2723" s="9">
        <f t="shared" si="254"/>
        <v>14.62</v>
      </c>
      <c r="R2723" s="10">
        <f t="shared" si="255"/>
        <v>60.247252747252745</v>
      </c>
      <c r="S2723" s="4" t="str">
        <f t="shared" si="256"/>
        <v>film &amp; video</v>
      </c>
      <c r="T2723" s="4" t="str">
        <f t="shared" si="257"/>
        <v>television</v>
      </c>
    </row>
    <row r="2724" spans="1:20" ht="42.75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7">
        <f t="shared" si="252"/>
        <v>42764.52376157407</v>
      </c>
      <c r="L2724" s="7">
        <f t="shared" si="253"/>
        <v>42704.52376157407</v>
      </c>
      <c r="M2724" s="4" t="b">
        <v>0</v>
      </c>
      <c r="N2724" s="4">
        <v>182</v>
      </c>
      <c r="O2724" s="4" t="b">
        <v>1</v>
      </c>
      <c r="P2724" s="4" t="s">
        <v>8265</v>
      </c>
      <c r="Q2724" s="9">
        <f t="shared" si="254"/>
        <v>2.5253999999999999</v>
      </c>
      <c r="R2724" s="10">
        <f t="shared" si="255"/>
        <v>69.379120879120876</v>
      </c>
      <c r="S2724" s="4" t="str">
        <f t="shared" si="256"/>
        <v>film &amp; video</v>
      </c>
      <c r="T2724" s="4" t="str">
        <f t="shared" si="257"/>
        <v>television</v>
      </c>
    </row>
    <row r="2725" spans="1:20" ht="42.75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7">
        <f t="shared" si="252"/>
        <v>42004.547314814808</v>
      </c>
      <c r="L2725" s="7">
        <f t="shared" si="253"/>
        <v>41944.505648148144</v>
      </c>
      <c r="M2725" s="4" t="b">
        <v>0</v>
      </c>
      <c r="N2725" s="4">
        <v>182</v>
      </c>
      <c r="O2725" s="4" t="b">
        <v>1</v>
      </c>
      <c r="P2725" s="4" t="s">
        <v>8265</v>
      </c>
      <c r="Q2725" s="9">
        <f t="shared" si="254"/>
        <v>1.4005000000000001</v>
      </c>
      <c r="R2725" s="10">
        <f t="shared" si="255"/>
        <v>92.340659340659343</v>
      </c>
      <c r="S2725" s="4" t="str">
        <f t="shared" si="256"/>
        <v>film &amp; video</v>
      </c>
      <c r="T2725" s="4" t="str">
        <f t="shared" si="257"/>
        <v>television</v>
      </c>
    </row>
    <row r="2726" spans="1:20" ht="42.75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7">
        <f t="shared" si="252"/>
        <v>42230.993738425925</v>
      </c>
      <c r="L2726" s="7">
        <f t="shared" si="253"/>
        <v>42198.993738425925</v>
      </c>
      <c r="M2726" s="4" t="b">
        <v>0</v>
      </c>
      <c r="N2726" s="4">
        <v>182</v>
      </c>
      <c r="O2726" s="4" t="b">
        <v>1</v>
      </c>
      <c r="P2726" s="4" t="s">
        <v>8265</v>
      </c>
      <c r="Q2726" s="9">
        <f t="shared" si="254"/>
        <v>2.9687520259319289</v>
      </c>
      <c r="R2726" s="10">
        <f t="shared" si="255"/>
        <v>40.25758241758242</v>
      </c>
      <c r="S2726" s="4" t="str">
        <f t="shared" si="256"/>
        <v>film &amp; video</v>
      </c>
      <c r="T2726" s="4" t="str">
        <f t="shared" si="257"/>
        <v>television</v>
      </c>
    </row>
    <row r="2727" spans="1:20" ht="28.5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7">
        <f t="shared" si="252"/>
        <v>42795.41128472222</v>
      </c>
      <c r="L2727" s="7">
        <f t="shared" si="253"/>
        <v>42745.41128472222</v>
      </c>
      <c r="M2727" s="4" t="b">
        <v>0</v>
      </c>
      <c r="N2727" s="4">
        <v>182</v>
      </c>
      <c r="O2727" s="4" t="b">
        <v>1</v>
      </c>
      <c r="P2727" s="4" t="s">
        <v>8265</v>
      </c>
      <c r="Q2727" s="9">
        <f t="shared" si="254"/>
        <v>1.445425</v>
      </c>
      <c r="R2727" s="10">
        <f t="shared" si="255"/>
        <v>317.67582417582418</v>
      </c>
      <c r="S2727" s="4" t="str">
        <f t="shared" si="256"/>
        <v>film &amp; video</v>
      </c>
      <c r="T2727" s="4" t="str">
        <f t="shared" si="257"/>
        <v>television</v>
      </c>
    </row>
    <row r="2728" spans="1:20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7">
        <f t="shared" si="252"/>
        <v>42482.246655092589</v>
      </c>
      <c r="L2728" s="7">
        <f t="shared" si="253"/>
        <v>42452.246655092589</v>
      </c>
      <c r="M2728" s="4" t="b">
        <v>0</v>
      </c>
      <c r="N2728" s="4">
        <v>182</v>
      </c>
      <c r="O2728" s="4" t="b">
        <v>1</v>
      </c>
      <c r="P2728" s="4" t="s">
        <v>8265</v>
      </c>
      <c r="Q2728" s="9">
        <f t="shared" si="254"/>
        <v>1.05745</v>
      </c>
      <c r="R2728" s="10">
        <f t="shared" si="255"/>
        <v>581.0164835164835</v>
      </c>
      <c r="S2728" s="4" t="str">
        <f t="shared" si="256"/>
        <v>film &amp; video</v>
      </c>
      <c r="T2728" s="4" t="str">
        <f t="shared" si="257"/>
        <v>television</v>
      </c>
    </row>
    <row r="2729" spans="1:20" ht="42.75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7">
        <f t="shared" si="252"/>
        <v>42223.343321759261</v>
      </c>
      <c r="L2729" s="7">
        <f t="shared" si="253"/>
        <v>42198.343321759261</v>
      </c>
      <c r="M2729" s="4" t="b">
        <v>0</v>
      </c>
      <c r="N2729" s="4">
        <v>182</v>
      </c>
      <c r="O2729" s="4" t="b">
        <v>1</v>
      </c>
      <c r="P2729" s="4" t="s">
        <v>8265</v>
      </c>
      <c r="Q2729" s="9">
        <f t="shared" si="254"/>
        <v>4.9321000000000002</v>
      </c>
      <c r="R2729" s="10">
        <f t="shared" si="255"/>
        <v>270.99450549450552</v>
      </c>
      <c r="S2729" s="4" t="str">
        <f t="shared" si="256"/>
        <v>film &amp; video</v>
      </c>
      <c r="T2729" s="4" t="str">
        <f t="shared" si="257"/>
        <v>television</v>
      </c>
    </row>
    <row r="2730" spans="1:20" ht="28.5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7">
        <f t="shared" si="252"/>
        <v>42368.266597222224</v>
      </c>
      <c r="L2730" s="7">
        <f t="shared" si="253"/>
        <v>42333.266597222224</v>
      </c>
      <c r="M2730" s="4" t="b">
        <v>0</v>
      </c>
      <c r="N2730" s="4">
        <v>182</v>
      </c>
      <c r="O2730" s="4" t="b">
        <v>1</v>
      </c>
      <c r="P2730" s="4" t="s">
        <v>8265</v>
      </c>
      <c r="Q2730" s="9">
        <f t="shared" si="254"/>
        <v>2.0182666666666669</v>
      </c>
      <c r="R2730" s="10">
        <f t="shared" si="255"/>
        <v>166.34065934065933</v>
      </c>
      <c r="S2730" s="4" t="str">
        <f t="shared" si="256"/>
        <v>film &amp; video</v>
      </c>
      <c r="T2730" s="4" t="str">
        <f t="shared" si="257"/>
        <v>television</v>
      </c>
    </row>
    <row r="2731" spans="1:20" ht="28.5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7">
        <f t="shared" si="252"/>
        <v>42124.907372685186</v>
      </c>
      <c r="L2731" s="7">
        <f t="shared" si="253"/>
        <v>42094.907372685186</v>
      </c>
      <c r="M2731" s="4" t="b">
        <v>0</v>
      </c>
      <c r="N2731" s="4">
        <v>182</v>
      </c>
      <c r="O2731" s="4" t="b">
        <v>1</v>
      </c>
      <c r="P2731" s="4" t="s">
        <v>8265</v>
      </c>
      <c r="Q2731" s="9">
        <f t="shared" si="254"/>
        <v>1.0444</v>
      </c>
      <c r="R2731" s="10">
        <f t="shared" si="255"/>
        <v>43.03846153846154</v>
      </c>
      <c r="S2731" s="4" t="str">
        <f t="shared" si="256"/>
        <v>film &amp; video</v>
      </c>
      <c r="T2731" s="4" t="str">
        <f t="shared" si="257"/>
        <v>television</v>
      </c>
    </row>
    <row r="2732" spans="1:20" ht="28.5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7">
        <f t="shared" si="252"/>
        <v>41386.208043981482</v>
      </c>
      <c r="L2732" s="7">
        <f t="shared" si="253"/>
        <v>41351.208043981482</v>
      </c>
      <c r="M2732" s="4" t="b">
        <v>0</v>
      </c>
      <c r="N2732" s="4">
        <v>182</v>
      </c>
      <c r="O2732" s="4" t="b">
        <v>1</v>
      </c>
      <c r="P2732" s="4" t="s">
        <v>8265</v>
      </c>
      <c r="Q2732" s="9">
        <f t="shared" si="254"/>
        <v>1.7029262962962963</v>
      </c>
      <c r="R2732" s="10">
        <f t="shared" si="255"/>
        <v>252.6319230769231</v>
      </c>
      <c r="S2732" s="4" t="str">
        <f t="shared" si="256"/>
        <v>film &amp; video</v>
      </c>
      <c r="T2732" s="4" t="str">
        <f t="shared" si="257"/>
        <v>television</v>
      </c>
    </row>
    <row r="2733" spans="1:20" ht="42.75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7">
        <f t="shared" si="252"/>
        <v>41929.833333333328</v>
      </c>
      <c r="L2733" s="7">
        <f t="shared" si="253"/>
        <v>41872.192384259259</v>
      </c>
      <c r="M2733" s="4" t="b">
        <v>0</v>
      </c>
      <c r="N2733" s="4">
        <v>182</v>
      </c>
      <c r="O2733" s="4" t="b">
        <v>1</v>
      </c>
      <c r="P2733" s="4" t="s">
        <v>8265</v>
      </c>
      <c r="Q2733" s="9">
        <f t="shared" si="254"/>
        <v>1.0430333333333333</v>
      </c>
      <c r="R2733" s="10">
        <f t="shared" si="255"/>
        <v>171.92857142857142</v>
      </c>
      <c r="S2733" s="4" t="str">
        <f t="shared" si="256"/>
        <v>film &amp; video</v>
      </c>
      <c r="T2733" s="4" t="str">
        <f t="shared" si="257"/>
        <v>television</v>
      </c>
    </row>
    <row r="2734" spans="1:20" ht="42.75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7">
        <f t="shared" si="252"/>
        <v>41421.666666666664</v>
      </c>
      <c r="L2734" s="7">
        <f t="shared" si="253"/>
        <v>41389.474861111106</v>
      </c>
      <c r="M2734" s="4" t="b">
        <v>0</v>
      </c>
      <c r="N2734" s="4">
        <v>182</v>
      </c>
      <c r="O2734" s="4" t="b">
        <v>1</v>
      </c>
      <c r="P2734" s="4" t="s">
        <v>8265</v>
      </c>
      <c r="Q2734" s="9">
        <f t="shared" si="254"/>
        <v>1.1825000000000001</v>
      </c>
      <c r="R2734" s="10">
        <f t="shared" si="255"/>
        <v>77.967032967032964</v>
      </c>
      <c r="S2734" s="4" t="str">
        <f t="shared" si="256"/>
        <v>film &amp; video</v>
      </c>
      <c r="T2734" s="4" t="str">
        <f t="shared" si="257"/>
        <v>television</v>
      </c>
    </row>
    <row r="2735" spans="1:20" ht="42.75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7">
        <f t="shared" si="252"/>
        <v>42103.897847222215</v>
      </c>
      <c r="L2735" s="7">
        <f t="shared" si="253"/>
        <v>42043.939513888887</v>
      </c>
      <c r="M2735" s="4" t="b">
        <v>0</v>
      </c>
      <c r="N2735" s="4">
        <v>182</v>
      </c>
      <c r="O2735" s="4" t="b">
        <v>1</v>
      </c>
      <c r="P2735" s="4" t="s">
        <v>8265</v>
      </c>
      <c r="Q2735" s="9">
        <f t="shared" si="254"/>
        <v>1.07538</v>
      </c>
      <c r="R2735" s="10">
        <f t="shared" si="255"/>
        <v>295.43406593406593</v>
      </c>
      <c r="S2735" s="4" t="str">
        <f t="shared" si="256"/>
        <v>film &amp; video</v>
      </c>
      <c r="T2735" s="4" t="str">
        <f t="shared" si="257"/>
        <v>television</v>
      </c>
    </row>
    <row r="2736" spans="1:20" ht="42.75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7">
        <f t="shared" si="252"/>
        <v>42656.582638888889</v>
      </c>
      <c r="L2736" s="7">
        <f t="shared" si="253"/>
        <v>42626.335555555554</v>
      </c>
      <c r="M2736" s="4" t="b">
        <v>0</v>
      </c>
      <c r="N2736" s="4">
        <v>182</v>
      </c>
      <c r="O2736" s="4" t="b">
        <v>1</v>
      </c>
      <c r="P2736" s="4" t="s">
        <v>8265</v>
      </c>
      <c r="Q2736" s="9">
        <f t="shared" si="254"/>
        <v>22603</v>
      </c>
      <c r="R2736" s="10">
        <f t="shared" si="255"/>
        <v>124.19230769230769</v>
      </c>
      <c r="S2736" s="4" t="str">
        <f t="shared" si="256"/>
        <v>film &amp; video</v>
      </c>
      <c r="T2736" s="4" t="str">
        <f t="shared" si="257"/>
        <v>television</v>
      </c>
    </row>
    <row r="2737" spans="1:20" ht="42.75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7">
        <f t="shared" si="252"/>
        <v>41346.5</v>
      </c>
      <c r="L2737" s="7">
        <f t="shared" si="253"/>
        <v>41315.787615740737</v>
      </c>
      <c r="M2737" s="4" t="b">
        <v>0</v>
      </c>
      <c r="N2737" s="4">
        <v>182</v>
      </c>
      <c r="O2737" s="4" t="b">
        <v>1</v>
      </c>
      <c r="P2737" s="4" t="s">
        <v>8265</v>
      </c>
      <c r="Q2737" s="9">
        <f t="shared" si="254"/>
        <v>9.7813466666666677</v>
      </c>
      <c r="R2737" s="10">
        <f t="shared" si="255"/>
        <v>40.307747252747255</v>
      </c>
      <c r="S2737" s="4" t="str">
        <f t="shared" si="256"/>
        <v>film &amp; video</v>
      </c>
      <c r="T2737" s="4" t="str">
        <f t="shared" si="257"/>
        <v>television</v>
      </c>
    </row>
    <row r="2738" spans="1:20" ht="57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7">
        <f t="shared" si="252"/>
        <v>41752.333020833328</v>
      </c>
      <c r="L2738" s="7">
        <f t="shared" si="253"/>
        <v>41722.333020833328</v>
      </c>
      <c r="M2738" s="4" t="b">
        <v>0</v>
      </c>
      <c r="N2738" s="4">
        <v>182</v>
      </c>
      <c r="O2738" s="4" t="b">
        <v>1</v>
      </c>
      <c r="P2738" s="4" t="s">
        <v>8265</v>
      </c>
      <c r="Q2738" s="9">
        <f t="shared" si="254"/>
        <v>1.2290000000000001</v>
      </c>
      <c r="R2738" s="10">
        <f t="shared" si="255"/>
        <v>54.021978021978022</v>
      </c>
      <c r="S2738" s="4" t="str">
        <f t="shared" si="256"/>
        <v>film &amp; video</v>
      </c>
      <c r="T2738" s="4" t="str">
        <f t="shared" si="257"/>
        <v>television</v>
      </c>
    </row>
    <row r="2739" spans="1:20" ht="42.75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7">
        <f t="shared" si="252"/>
        <v>41654.458333333328</v>
      </c>
      <c r="L2739" s="7">
        <f t="shared" si="253"/>
        <v>41611.584340277775</v>
      </c>
      <c r="M2739" s="4" t="b">
        <v>0</v>
      </c>
      <c r="N2739" s="4">
        <v>182</v>
      </c>
      <c r="O2739" s="4" t="b">
        <v>1</v>
      </c>
      <c r="P2739" s="4" t="s">
        <v>8265</v>
      </c>
      <c r="Q2739" s="9">
        <f t="shared" si="254"/>
        <v>2.4606080000000001</v>
      </c>
      <c r="R2739" s="10">
        <f t="shared" si="255"/>
        <v>405.59472527472531</v>
      </c>
      <c r="S2739" s="4" t="str">
        <f t="shared" si="256"/>
        <v>film &amp; video</v>
      </c>
      <c r="T2739" s="4" t="str">
        <f t="shared" si="257"/>
        <v>television</v>
      </c>
    </row>
    <row r="2740" spans="1:20" ht="42.75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7">
        <f t="shared" si="252"/>
        <v>42679.810231481482</v>
      </c>
      <c r="L2740" s="7">
        <f t="shared" si="253"/>
        <v>42619.810231481482</v>
      </c>
      <c r="M2740" s="4" t="b">
        <v>0</v>
      </c>
      <c r="N2740" s="4">
        <v>182</v>
      </c>
      <c r="O2740" s="4" t="b">
        <v>1</v>
      </c>
      <c r="P2740" s="4" t="s">
        <v>8265</v>
      </c>
      <c r="Q2740" s="9">
        <f t="shared" si="254"/>
        <v>1.4794</v>
      </c>
      <c r="R2740" s="10">
        <f t="shared" si="255"/>
        <v>40.642857142857146</v>
      </c>
      <c r="S2740" s="4" t="str">
        <f t="shared" si="256"/>
        <v>film &amp; video</v>
      </c>
      <c r="T2740" s="4" t="str">
        <f t="shared" si="257"/>
        <v>television</v>
      </c>
    </row>
    <row r="2741" spans="1:20" ht="42.75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7">
        <f t="shared" si="252"/>
        <v>41764.554594907408</v>
      </c>
      <c r="L2741" s="7">
        <f t="shared" si="253"/>
        <v>41719.554594907408</v>
      </c>
      <c r="M2741" s="4" t="b">
        <v>0</v>
      </c>
      <c r="N2741" s="4">
        <v>182</v>
      </c>
      <c r="O2741" s="4" t="b">
        <v>1</v>
      </c>
      <c r="P2741" s="4" t="s">
        <v>8265</v>
      </c>
      <c r="Q2741" s="9">
        <f t="shared" si="254"/>
        <v>3.8409090909090908</v>
      </c>
      <c r="R2741" s="10">
        <f t="shared" si="255"/>
        <v>23.214285714285715</v>
      </c>
      <c r="S2741" s="4" t="str">
        <f t="shared" si="256"/>
        <v>film &amp; video</v>
      </c>
      <c r="T2741" s="4" t="str">
        <f t="shared" si="257"/>
        <v>television</v>
      </c>
    </row>
    <row r="2742" spans="1:20" ht="28.5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7">
        <f t="shared" si="252"/>
        <v>42074.656851851854</v>
      </c>
      <c r="L2742" s="7">
        <f t="shared" si="253"/>
        <v>42044.698518518511</v>
      </c>
      <c r="M2742" s="4" t="b">
        <v>0</v>
      </c>
      <c r="N2742" s="4">
        <v>182</v>
      </c>
      <c r="O2742" s="4" t="b">
        <v>1</v>
      </c>
      <c r="P2742" s="4" t="s">
        <v>8265</v>
      </c>
      <c r="Q2742" s="9">
        <f t="shared" si="254"/>
        <v>1.0333333333333334</v>
      </c>
      <c r="R2742" s="10">
        <f t="shared" si="255"/>
        <v>1.7032967032967032</v>
      </c>
      <c r="S2742" s="4" t="str">
        <f t="shared" si="256"/>
        <v>film &amp; video</v>
      </c>
      <c r="T2742" s="4" t="str">
        <f t="shared" si="257"/>
        <v>television</v>
      </c>
    </row>
    <row r="2743" spans="1:20" ht="28.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7">
        <f t="shared" si="252"/>
        <v>41931.754861111105</v>
      </c>
      <c r="L2743" s="7">
        <f t="shared" si="253"/>
        <v>41911.324097222219</v>
      </c>
      <c r="M2743" s="4" t="b">
        <v>0</v>
      </c>
      <c r="N2743" s="4">
        <v>182</v>
      </c>
      <c r="O2743" s="4" t="b">
        <v>1</v>
      </c>
      <c r="P2743" s="4" t="s">
        <v>8265</v>
      </c>
      <c r="Q2743" s="9">
        <f t="shared" si="254"/>
        <v>4.3750000000000004E-3</v>
      </c>
      <c r="R2743" s="10">
        <f t="shared" si="255"/>
        <v>0.19230769230769232</v>
      </c>
      <c r="S2743" s="4" t="str">
        <f t="shared" si="256"/>
        <v>film &amp; video</v>
      </c>
      <c r="T2743" s="4" t="str">
        <f t="shared" si="257"/>
        <v>television</v>
      </c>
    </row>
    <row r="2744" spans="1:20" ht="42.75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7">
        <f t="shared" si="252"/>
        <v>41044.386423611111</v>
      </c>
      <c r="L2744" s="7">
        <f t="shared" si="253"/>
        <v>41030.386423611111</v>
      </c>
      <c r="M2744" s="4" t="b">
        <v>0</v>
      </c>
      <c r="N2744" s="4">
        <v>182</v>
      </c>
      <c r="O2744" s="4" t="b">
        <v>1</v>
      </c>
      <c r="P2744" s="4" t="s">
        <v>8265</v>
      </c>
      <c r="Q2744" s="9">
        <f t="shared" si="254"/>
        <v>0.29239999999999999</v>
      </c>
      <c r="R2744" s="10">
        <f t="shared" si="255"/>
        <v>4.0164835164835164</v>
      </c>
      <c r="S2744" s="4" t="str">
        <f t="shared" si="256"/>
        <v>film &amp; video</v>
      </c>
      <c r="T2744" s="4" t="str">
        <f t="shared" si="257"/>
        <v>television</v>
      </c>
    </row>
    <row r="2745" spans="1:20" ht="57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7">
        <f t="shared" si="252"/>
        <v>42661.995451388888</v>
      </c>
      <c r="L2745" s="7">
        <f t="shared" si="253"/>
        <v>42631.995451388888</v>
      </c>
      <c r="M2745" s="4" t="b">
        <v>0</v>
      </c>
      <c r="N2745" s="4">
        <v>182</v>
      </c>
      <c r="O2745" s="4" t="b">
        <v>1</v>
      </c>
      <c r="P2745" s="4" t="s">
        <v>8265</v>
      </c>
      <c r="Q2745" s="9">
        <f t="shared" si="254"/>
        <v>0</v>
      </c>
      <c r="R2745" s="10">
        <f t="shared" si="255"/>
        <v>0</v>
      </c>
      <c r="S2745" s="4" t="str">
        <f t="shared" si="256"/>
        <v>film &amp; video</v>
      </c>
      <c r="T2745" s="4" t="str">
        <f t="shared" si="257"/>
        <v>television</v>
      </c>
    </row>
    <row r="2746" spans="1:20" ht="42.75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7">
        <f t="shared" si="252"/>
        <v>40967.729143518518</v>
      </c>
      <c r="L2746" s="7">
        <f t="shared" si="253"/>
        <v>40937.729143518518</v>
      </c>
      <c r="M2746" s="4" t="b">
        <v>0</v>
      </c>
      <c r="N2746" s="4">
        <v>182</v>
      </c>
      <c r="O2746" s="4" t="b">
        <v>1</v>
      </c>
      <c r="P2746" s="4" t="s">
        <v>8265</v>
      </c>
      <c r="Q2746" s="9">
        <f t="shared" si="254"/>
        <v>5.2187499999999998E-2</v>
      </c>
      <c r="R2746" s="10">
        <f t="shared" si="255"/>
        <v>4.5879120879120876</v>
      </c>
      <c r="S2746" s="4" t="str">
        <f t="shared" si="256"/>
        <v>film &amp; video</v>
      </c>
      <c r="T2746" s="4" t="str">
        <f t="shared" si="257"/>
        <v>television</v>
      </c>
    </row>
    <row r="2747" spans="1:20" ht="42.75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7">
        <f t="shared" si="252"/>
        <v>41104.654722222222</v>
      </c>
      <c r="L2747" s="7">
        <f t="shared" si="253"/>
        <v>41044.654722222222</v>
      </c>
      <c r="M2747" s="4" t="b">
        <v>0</v>
      </c>
      <c r="N2747" s="4">
        <v>182</v>
      </c>
      <c r="O2747" s="4" t="b">
        <v>1</v>
      </c>
      <c r="P2747" s="4" t="s">
        <v>8265</v>
      </c>
      <c r="Q2747" s="9">
        <f t="shared" si="254"/>
        <v>0.21887499999999999</v>
      </c>
      <c r="R2747" s="10">
        <f t="shared" si="255"/>
        <v>9.6208791208791204</v>
      </c>
      <c r="S2747" s="4" t="str">
        <f t="shared" si="256"/>
        <v>film &amp; video</v>
      </c>
      <c r="T2747" s="4" t="str">
        <f t="shared" si="257"/>
        <v>television</v>
      </c>
    </row>
    <row r="2748" spans="1:20" ht="42.75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7">
        <f t="shared" si="252"/>
        <v>41880.44804398148</v>
      </c>
      <c r="L2748" s="7">
        <f t="shared" si="253"/>
        <v>41850.44804398148</v>
      </c>
      <c r="M2748" s="4" t="b">
        <v>0</v>
      </c>
      <c r="N2748" s="4">
        <v>182</v>
      </c>
      <c r="O2748" s="4" t="b">
        <v>1</v>
      </c>
      <c r="P2748" s="4" t="s">
        <v>8265</v>
      </c>
      <c r="Q2748" s="9">
        <f t="shared" si="254"/>
        <v>0.26700000000000002</v>
      </c>
      <c r="R2748" s="10">
        <f t="shared" si="255"/>
        <v>4.4010989010989015</v>
      </c>
      <c r="S2748" s="4" t="str">
        <f t="shared" si="256"/>
        <v>film &amp; video</v>
      </c>
      <c r="T2748" s="4" t="str">
        <f t="shared" si="257"/>
        <v>television</v>
      </c>
    </row>
    <row r="2749" spans="1:20" ht="42.75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7">
        <f t="shared" si="252"/>
        <v>41075.798611111109</v>
      </c>
      <c r="L2749" s="7">
        <f t="shared" si="253"/>
        <v>41044.314780092587</v>
      </c>
      <c r="M2749" s="4" t="b">
        <v>0</v>
      </c>
      <c r="N2749" s="4">
        <v>182</v>
      </c>
      <c r="O2749" s="4" t="b">
        <v>1</v>
      </c>
      <c r="P2749" s="4" t="s">
        <v>8265</v>
      </c>
      <c r="Q2749" s="9">
        <f t="shared" si="254"/>
        <v>0.28000000000000003</v>
      </c>
      <c r="R2749" s="10">
        <f t="shared" si="255"/>
        <v>0.76923076923076927</v>
      </c>
      <c r="S2749" s="4" t="str">
        <f t="shared" si="256"/>
        <v>film &amp; video</v>
      </c>
      <c r="T2749" s="4" t="str">
        <f t="shared" si="257"/>
        <v>television</v>
      </c>
    </row>
    <row r="2750" spans="1:20" ht="42.7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7">
        <f t="shared" si="252"/>
        <v>42615.377337962964</v>
      </c>
      <c r="L2750" s="7">
        <f t="shared" si="253"/>
        <v>42585.377337962964</v>
      </c>
      <c r="M2750" s="4" t="b">
        <v>0</v>
      </c>
      <c r="N2750" s="4">
        <v>182</v>
      </c>
      <c r="O2750" s="4" t="b">
        <v>1</v>
      </c>
      <c r="P2750" s="4" t="s">
        <v>8265</v>
      </c>
      <c r="Q2750" s="9">
        <f t="shared" si="254"/>
        <v>1.06E-2</v>
      </c>
      <c r="R2750" s="10">
        <f t="shared" si="255"/>
        <v>0.29120879120879123</v>
      </c>
      <c r="S2750" s="4" t="str">
        <f t="shared" si="256"/>
        <v>film &amp; video</v>
      </c>
      <c r="T2750" s="4" t="str">
        <f t="shared" si="257"/>
        <v>television</v>
      </c>
    </row>
    <row r="2751" spans="1:20" ht="28.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7">
        <f t="shared" si="252"/>
        <v>42098.424039351848</v>
      </c>
      <c r="L2751" s="7">
        <f t="shared" si="253"/>
        <v>42068.46570601852</v>
      </c>
      <c r="M2751" s="4" t="b">
        <v>0</v>
      </c>
      <c r="N2751" s="4">
        <v>182</v>
      </c>
      <c r="O2751" s="4" t="b">
        <v>1</v>
      </c>
      <c r="P2751" s="4" t="s">
        <v>8265</v>
      </c>
      <c r="Q2751" s="9">
        <f t="shared" si="254"/>
        <v>1.0999999999999999E-2</v>
      </c>
      <c r="R2751" s="10">
        <f t="shared" si="255"/>
        <v>0.60439560439560436</v>
      </c>
      <c r="S2751" s="4" t="str">
        <f t="shared" si="256"/>
        <v>film &amp; video</v>
      </c>
      <c r="T2751" s="4" t="str">
        <f t="shared" si="257"/>
        <v>television</v>
      </c>
    </row>
    <row r="2752" spans="1:20" ht="42.75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7">
        <f t="shared" si="252"/>
        <v>41090.5</v>
      </c>
      <c r="L2752" s="7">
        <f t="shared" si="253"/>
        <v>41078.566493055558</v>
      </c>
      <c r="M2752" s="4" t="b">
        <v>0</v>
      </c>
      <c r="N2752" s="4">
        <v>182</v>
      </c>
      <c r="O2752" s="4" t="b">
        <v>1</v>
      </c>
      <c r="P2752" s="4" t="s">
        <v>8265</v>
      </c>
      <c r="Q2752" s="9">
        <f t="shared" si="254"/>
        <v>0</v>
      </c>
      <c r="R2752" s="10">
        <f t="shared" si="255"/>
        <v>0</v>
      </c>
      <c r="S2752" s="4" t="str">
        <f t="shared" si="256"/>
        <v>film &amp; video</v>
      </c>
      <c r="T2752" s="4" t="str">
        <f t="shared" si="257"/>
        <v>television</v>
      </c>
    </row>
    <row r="2753" spans="1:20" ht="42.75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7">
        <f t="shared" si="252"/>
        <v>41807.553726851846</v>
      </c>
      <c r="L2753" s="7">
        <f t="shared" si="253"/>
        <v>41747.553726851846</v>
      </c>
      <c r="M2753" s="4" t="b">
        <v>0</v>
      </c>
      <c r="N2753" s="4">
        <v>182</v>
      </c>
      <c r="O2753" s="4" t="b">
        <v>1</v>
      </c>
      <c r="P2753" s="4" t="s">
        <v>8265</v>
      </c>
      <c r="Q2753" s="9">
        <f t="shared" si="254"/>
        <v>0</v>
      </c>
      <c r="R2753" s="10">
        <f t="shared" si="255"/>
        <v>0</v>
      </c>
      <c r="S2753" s="4" t="str">
        <f t="shared" si="256"/>
        <v>film &amp; video</v>
      </c>
      <c r="T2753" s="4" t="str">
        <f t="shared" si="257"/>
        <v>television</v>
      </c>
    </row>
    <row r="2754" spans="1:20" ht="42.75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7">
        <f t="shared" si="252"/>
        <v>40895.431759259256</v>
      </c>
      <c r="L2754" s="7">
        <f t="shared" si="253"/>
        <v>40855.431759259256</v>
      </c>
      <c r="M2754" s="4" t="b">
        <v>0</v>
      </c>
      <c r="N2754" s="4">
        <v>182</v>
      </c>
      <c r="O2754" s="4" t="b">
        <v>1</v>
      </c>
      <c r="P2754" s="4" t="s">
        <v>8265</v>
      </c>
      <c r="Q2754" s="9">
        <f t="shared" si="254"/>
        <v>0.11458333333333333</v>
      </c>
      <c r="R2754" s="10">
        <f t="shared" si="255"/>
        <v>3.0219780219780219</v>
      </c>
      <c r="S2754" s="4" t="str">
        <f t="shared" si="256"/>
        <v>film &amp; video</v>
      </c>
      <c r="T2754" s="4" t="str">
        <f t="shared" si="257"/>
        <v>television</v>
      </c>
    </row>
    <row r="2755" spans="1:20" ht="42.75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7">
        <f t="shared" ref="K2755:K2818" si="258">(I2755/86400)+25569+(-8/24)</f>
        <v>41147.567395833328</v>
      </c>
      <c r="L2755" s="7">
        <f t="shared" ref="L2755:L2818" si="259">(J2755/86400)+25569+(-8/24)</f>
        <v>41117.567395833328</v>
      </c>
      <c r="M2755" s="4" t="b">
        <v>0</v>
      </c>
      <c r="N2755" s="4">
        <v>182</v>
      </c>
      <c r="O2755" s="4" t="b">
        <v>1</v>
      </c>
      <c r="P2755" s="4" t="s">
        <v>8265</v>
      </c>
      <c r="Q2755" s="9">
        <f t="shared" ref="Q2755:Q2818" si="260">E2755/D2755</f>
        <v>0.19</v>
      </c>
      <c r="R2755" s="10">
        <f t="shared" ref="R2755:R2818" si="261">IFERROR(E2755/N2755, "Zero Backers")</f>
        <v>2.087912087912088</v>
      </c>
      <c r="S2755" s="4" t="str">
        <f t="shared" ref="S2755:S2818" si="262">LEFT(P2755,FIND("/",P2755)-1)</f>
        <v>film &amp; video</v>
      </c>
      <c r="T2755" s="4" t="str">
        <f t="shared" ref="T2755:T2818" si="263">RIGHT(P2755,LEN(P2755)-FIND("/",P2755))</f>
        <v>television</v>
      </c>
    </row>
    <row r="2756" spans="1:20" ht="42.75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7">
        <f t="shared" si="258"/>
        <v>41893.302673611106</v>
      </c>
      <c r="L2756" s="7">
        <f t="shared" si="259"/>
        <v>41863.302673611106</v>
      </c>
      <c r="M2756" s="4" t="b">
        <v>0</v>
      </c>
      <c r="N2756" s="4">
        <v>182</v>
      </c>
      <c r="O2756" s="4" t="b">
        <v>1</v>
      </c>
      <c r="P2756" s="4" t="s">
        <v>8265</v>
      </c>
      <c r="Q2756" s="9">
        <f t="shared" si="260"/>
        <v>0</v>
      </c>
      <c r="R2756" s="10">
        <f t="shared" si="261"/>
        <v>0</v>
      </c>
      <c r="S2756" s="4" t="str">
        <f t="shared" si="262"/>
        <v>film &amp; video</v>
      </c>
      <c r="T2756" s="4" t="str">
        <f t="shared" si="263"/>
        <v>television</v>
      </c>
    </row>
    <row r="2757" spans="1:20" ht="42.7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7">
        <f t="shared" si="258"/>
        <v>42102.457488425927</v>
      </c>
      <c r="L2757" s="7">
        <f t="shared" si="259"/>
        <v>42072.457488425927</v>
      </c>
      <c r="M2757" s="4" t="b">
        <v>0</v>
      </c>
      <c r="N2757" s="4">
        <v>182</v>
      </c>
      <c r="O2757" s="4" t="b">
        <v>1</v>
      </c>
      <c r="P2757" s="4" t="s">
        <v>8265</v>
      </c>
      <c r="Q2757" s="9">
        <f t="shared" si="260"/>
        <v>0.52</v>
      </c>
      <c r="R2757" s="10">
        <f t="shared" si="261"/>
        <v>1.4285714285714286</v>
      </c>
      <c r="S2757" s="4" t="str">
        <f t="shared" si="262"/>
        <v>film &amp; video</v>
      </c>
      <c r="T2757" s="4" t="str">
        <f t="shared" si="263"/>
        <v>television</v>
      </c>
    </row>
    <row r="2758" spans="1:20" ht="42.75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7">
        <f t="shared" si="258"/>
        <v>41650.567141203697</v>
      </c>
      <c r="L2758" s="7">
        <f t="shared" si="259"/>
        <v>41620.567141203697</v>
      </c>
      <c r="M2758" s="4" t="b">
        <v>0</v>
      </c>
      <c r="N2758" s="4">
        <v>182</v>
      </c>
      <c r="O2758" s="4" t="b">
        <v>1</v>
      </c>
      <c r="P2758" s="4" t="s">
        <v>8265</v>
      </c>
      <c r="Q2758" s="9">
        <f t="shared" si="260"/>
        <v>0.1048</v>
      </c>
      <c r="R2758" s="10">
        <f t="shared" si="261"/>
        <v>5.7582417582417582</v>
      </c>
      <c r="S2758" s="4" t="str">
        <f t="shared" si="262"/>
        <v>film &amp; video</v>
      </c>
      <c r="T2758" s="4" t="str">
        <f t="shared" si="263"/>
        <v>television</v>
      </c>
    </row>
    <row r="2759" spans="1:20" ht="28.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7">
        <f t="shared" si="258"/>
        <v>42588.323287037034</v>
      </c>
      <c r="L2759" s="7">
        <f t="shared" si="259"/>
        <v>42573.323287037034</v>
      </c>
      <c r="M2759" s="4" t="b">
        <v>0</v>
      </c>
      <c r="N2759" s="4">
        <v>182</v>
      </c>
      <c r="O2759" s="4" t="b">
        <v>1</v>
      </c>
      <c r="P2759" s="4" t="s">
        <v>8265</v>
      </c>
      <c r="Q2759" s="9">
        <f t="shared" si="260"/>
        <v>6.6666666666666671E-3</v>
      </c>
      <c r="R2759" s="10">
        <f t="shared" si="261"/>
        <v>5.4945054945054944E-2</v>
      </c>
      <c r="S2759" s="4" t="str">
        <f t="shared" si="262"/>
        <v>film &amp; video</v>
      </c>
      <c r="T2759" s="4" t="str">
        <f t="shared" si="263"/>
        <v>television</v>
      </c>
    </row>
    <row r="2760" spans="1:20" ht="57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7">
        <f t="shared" si="258"/>
        <v>42653.10859953703</v>
      </c>
      <c r="L2760" s="7">
        <f t="shared" si="259"/>
        <v>42639.10859953703</v>
      </c>
      <c r="M2760" s="4" t="b">
        <v>0</v>
      </c>
      <c r="N2760" s="4">
        <v>182</v>
      </c>
      <c r="O2760" s="4" t="b">
        <v>1</v>
      </c>
      <c r="P2760" s="4" t="s">
        <v>8265</v>
      </c>
      <c r="Q2760" s="9">
        <f t="shared" si="260"/>
        <v>0.11700000000000001</v>
      </c>
      <c r="R2760" s="10">
        <f t="shared" si="261"/>
        <v>1.2857142857142858</v>
      </c>
      <c r="S2760" s="4" t="str">
        <f t="shared" si="262"/>
        <v>film &amp; video</v>
      </c>
      <c r="T2760" s="4" t="str">
        <f t="shared" si="263"/>
        <v>television</v>
      </c>
    </row>
    <row r="2761" spans="1:20" ht="42.75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7">
        <f t="shared" si="258"/>
        <v>42567.033171296294</v>
      </c>
      <c r="L2761" s="7">
        <f t="shared" si="259"/>
        <v>42524.033171296294</v>
      </c>
      <c r="M2761" s="4" t="b">
        <v>0</v>
      </c>
      <c r="N2761" s="4">
        <v>182</v>
      </c>
      <c r="O2761" s="4" t="b">
        <v>1</v>
      </c>
      <c r="P2761" s="4" t="s">
        <v>8265</v>
      </c>
      <c r="Q2761" s="9">
        <f t="shared" si="260"/>
        <v>0.105</v>
      </c>
      <c r="R2761" s="10">
        <f t="shared" si="261"/>
        <v>0.57692307692307687</v>
      </c>
      <c r="S2761" s="4" t="str">
        <f t="shared" si="262"/>
        <v>film &amp; video</v>
      </c>
      <c r="T2761" s="4" t="str">
        <f t="shared" si="263"/>
        <v>television</v>
      </c>
    </row>
    <row r="2762" spans="1:20" ht="42.75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7">
        <f t="shared" si="258"/>
        <v>41445.127986111111</v>
      </c>
      <c r="L2762" s="7">
        <f t="shared" si="259"/>
        <v>41415.127986111111</v>
      </c>
      <c r="M2762" s="4" t="b">
        <v>0</v>
      </c>
      <c r="N2762" s="4">
        <v>182</v>
      </c>
      <c r="O2762" s="4" t="b">
        <v>1</v>
      </c>
      <c r="P2762" s="4" t="s">
        <v>8265</v>
      </c>
      <c r="Q2762" s="9">
        <f t="shared" si="260"/>
        <v>0</v>
      </c>
      <c r="R2762" s="10">
        <f t="shared" si="261"/>
        <v>0</v>
      </c>
      <c r="S2762" s="4" t="str">
        <f t="shared" si="262"/>
        <v>film &amp; video</v>
      </c>
      <c r="T2762" s="4" t="str">
        <f t="shared" si="263"/>
        <v>television</v>
      </c>
    </row>
    <row r="2763" spans="1:20" ht="28.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7">
        <f t="shared" si="258"/>
        <v>41276.73024305555</v>
      </c>
      <c r="L2763" s="7">
        <f t="shared" si="259"/>
        <v>41246.73024305555</v>
      </c>
      <c r="M2763" s="4" t="b">
        <v>0</v>
      </c>
      <c r="N2763" s="4">
        <v>182</v>
      </c>
      <c r="O2763" s="4" t="b">
        <v>1</v>
      </c>
      <c r="P2763" s="4" t="s">
        <v>8265</v>
      </c>
      <c r="Q2763" s="9">
        <f t="shared" si="260"/>
        <v>7.1999999999999998E-3</v>
      </c>
      <c r="R2763" s="10">
        <f t="shared" si="261"/>
        <v>0.19780219780219779</v>
      </c>
      <c r="S2763" s="4" t="str">
        <f t="shared" si="262"/>
        <v>film &amp; video</v>
      </c>
      <c r="T2763" s="4" t="str">
        <f t="shared" si="263"/>
        <v>television</v>
      </c>
    </row>
    <row r="2764" spans="1:20" ht="42.75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7">
        <f t="shared" si="258"/>
        <v>40986.661979166667</v>
      </c>
      <c r="L2764" s="7">
        <f t="shared" si="259"/>
        <v>40926.703645833331</v>
      </c>
      <c r="M2764" s="4" t="b">
        <v>0</v>
      </c>
      <c r="N2764" s="4">
        <v>182</v>
      </c>
      <c r="O2764" s="4" t="b">
        <v>1</v>
      </c>
      <c r="P2764" s="4" t="s">
        <v>8265</v>
      </c>
      <c r="Q2764" s="9">
        <f t="shared" si="260"/>
        <v>7.6923076923076927E-3</v>
      </c>
      <c r="R2764" s="10">
        <f t="shared" si="261"/>
        <v>0.13736263736263737</v>
      </c>
      <c r="S2764" s="4" t="str">
        <f t="shared" si="262"/>
        <v>film &amp; video</v>
      </c>
      <c r="T2764" s="4" t="str">
        <f t="shared" si="263"/>
        <v>television</v>
      </c>
    </row>
    <row r="2765" spans="1:20" ht="28.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7">
        <f t="shared" si="258"/>
        <v>41418.246342592589</v>
      </c>
      <c r="L2765" s="7">
        <f t="shared" si="259"/>
        <v>41373.246342592589</v>
      </c>
      <c r="M2765" s="4" t="b">
        <v>0</v>
      </c>
      <c r="N2765" s="4">
        <v>182</v>
      </c>
      <c r="O2765" s="4" t="b">
        <v>1</v>
      </c>
      <c r="P2765" s="4" t="s">
        <v>8265</v>
      </c>
      <c r="Q2765" s="9">
        <f t="shared" si="260"/>
        <v>2.2842639593908631E-3</v>
      </c>
      <c r="R2765" s="10">
        <f t="shared" si="261"/>
        <v>0.49450549450549453</v>
      </c>
      <c r="S2765" s="4" t="str">
        <f t="shared" si="262"/>
        <v>film &amp; video</v>
      </c>
      <c r="T2765" s="4" t="str">
        <f t="shared" si="263"/>
        <v>television</v>
      </c>
    </row>
    <row r="2766" spans="1:20" ht="42.75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7">
        <f t="shared" si="258"/>
        <v>41059.458333333328</v>
      </c>
      <c r="L2766" s="7">
        <f t="shared" si="259"/>
        <v>41029.958692129629</v>
      </c>
      <c r="M2766" s="4" t="b">
        <v>0</v>
      </c>
      <c r="N2766" s="4">
        <v>182</v>
      </c>
      <c r="O2766" s="4" t="b">
        <v>1</v>
      </c>
      <c r="P2766" s="4" t="s">
        <v>8265</v>
      </c>
      <c r="Q2766" s="9">
        <f t="shared" si="260"/>
        <v>1.125E-2</v>
      </c>
      <c r="R2766" s="10">
        <f t="shared" si="261"/>
        <v>0.24725274725274726</v>
      </c>
      <c r="S2766" s="4" t="str">
        <f t="shared" si="262"/>
        <v>film &amp; video</v>
      </c>
      <c r="T2766" s="4" t="str">
        <f t="shared" si="263"/>
        <v>television</v>
      </c>
    </row>
    <row r="2767" spans="1:20" ht="42.7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7">
        <f t="shared" si="258"/>
        <v>41210.245694444442</v>
      </c>
      <c r="L2767" s="7">
        <f t="shared" si="259"/>
        <v>41194.245694444442</v>
      </c>
      <c r="M2767" s="4" t="b">
        <v>0</v>
      </c>
      <c r="N2767" s="4">
        <v>182</v>
      </c>
      <c r="O2767" s="4" t="b">
        <v>1</v>
      </c>
      <c r="P2767" s="4" t="s">
        <v>8265</v>
      </c>
      <c r="Q2767" s="9">
        <f t="shared" si="260"/>
        <v>0</v>
      </c>
      <c r="R2767" s="10">
        <f t="shared" si="261"/>
        <v>0</v>
      </c>
      <c r="S2767" s="4" t="str">
        <f t="shared" si="262"/>
        <v>film &amp; video</v>
      </c>
      <c r="T2767" s="4" t="str">
        <f t="shared" si="263"/>
        <v>television</v>
      </c>
    </row>
    <row r="2768" spans="1:20" ht="42.75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7">
        <f t="shared" si="258"/>
        <v>40766.334699074076</v>
      </c>
      <c r="L2768" s="7">
        <f t="shared" si="259"/>
        <v>40736.334699074076</v>
      </c>
      <c r="M2768" s="4" t="b">
        <v>0</v>
      </c>
      <c r="N2768" s="4">
        <v>182</v>
      </c>
      <c r="O2768" s="4" t="b">
        <v>1</v>
      </c>
      <c r="P2768" s="4" t="s">
        <v>8265</v>
      </c>
      <c r="Q2768" s="9">
        <f t="shared" si="260"/>
        <v>0.02</v>
      </c>
      <c r="R2768" s="10">
        <f t="shared" si="261"/>
        <v>0.5494505494505495</v>
      </c>
      <c r="S2768" s="4" t="str">
        <f t="shared" si="262"/>
        <v>film &amp; video</v>
      </c>
      <c r="T2768" s="4" t="str">
        <f t="shared" si="263"/>
        <v>television</v>
      </c>
    </row>
    <row r="2769" spans="1:20" ht="42.75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7">
        <f t="shared" si="258"/>
        <v>42232.625578703701</v>
      </c>
      <c r="L2769" s="7">
        <f t="shared" si="259"/>
        <v>42172.625578703701</v>
      </c>
      <c r="M2769" s="4" t="b">
        <v>0</v>
      </c>
      <c r="N2769" s="4">
        <v>182</v>
      </c>
      <c r="O2769" s="4" t="b">
        <v>1</v>
      </c>
      <c r="P2769" s="4" t="s">
        <v>8265</v>
      </c>
      <c r="Q2769" s="9">
        <f t="shared" si="260"/>
        <v>8.5000000000000006E-3</v>
      </c>
      <c r="R2769" s="10">
        <f t="shared" si="261"/>
        <v>0.18681318681318682</v>
      </c>
      <c r="S2769" s="4" t="str">
        <f t="shared" si="262"/>
        <v>film &amp; video</v>
      </c>
      <c r="T2769" s="4" t="str">
        <f t="shared" si="263"/>
        <v>television</v>
      </c>
    </row>
    <row r="2770" spans="1:20" ht="42.75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7">
        <f t="shared" si="258"/>
        <v>40997.239849537036</v>
      </c>
      <c r="L2770" s="7">
        <f t="shared" si="259"/>
        <v>40967.2815162037</v>
      </c>
      <c r="M2770" s="4" t="b">
        <v>0</v>
      </c>
      <c r="N2770" s="4">
        <v>182</v>
      </c>
      <c r="O2770" s="4" t="b">
        <v>1</v>
      </c>
      <c r="P2770" s="4" t="s">
        <v>8265</v>
      </c>
      <c r="Q2770" s="9">
        <f t="shared" si="260"/>
        <v>0.14314285714285716</v>
      </c>
      <c r="R2770" s="10">
        <f t="shared" si="261"/>
        <v>5.5054945054945055</v>
      </c>
      <c r="S2770" s="4" t="str">
        <f t="shared" si="262"/>
        <v>film &amp; video</v>
      </c>
      <c r="T2770" s="4" t="str">
        <f t="shared" si="263"/>
        <v>television</v>
      </c>
    </row>
    <row r="2771" spans="1:20" ht="42.75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7">
        <f t="shared" si="258"/>
        <v>41795.492939814816</v>
      </c>
      <c r="L2771" s="7">
        <f t="shared" si="259"/>
        <v>41745.492939814816</v>
      </c>
      <c r="M2771" s="4" t="b">
        <v>0</v>
      </c>
      <c r="N2771" s="4">
        <v>182</v>
      </c>
      <c r="O2771" s="4" t="b">
        <v>1</v>
      </c>
      <c r="P2771" s="4" t="s">
        <v>8265</v>
      </c>
      <c r="Q2771" s="9">
        <f t="shared" si="260"/>
        <v>2.5000000000000001E-3</v>
      </c>
      <c r="R2771" s="10">
        <f t="shared" si="261"/>
        <v>1.098901098901099E-2</v>
      </c>
      <c r="S2771" s="4" t="str">
        <f t="shared" si="262"/>
        <v>film &amp; video</v>
      </c>
      <c r="T2771" s="4" t="str">
        <f t="shared" si="263"/>
        <v>television</v>
      </c>
    </row>
    <row r="2772" spans="1:20" ht="42.75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7">
        <f t="shared" si="258"/>
        <v>41716.330208333333</v>
      </c>
      <c r="L2772" s="7">
        <f t="shared" si="259"/>
        <v>41686.371874999997</v>
      </c>
      <c r="M2772" s="4" t="b">
        <v>0</v>
      </c>
      <c r="N2772" s="4">
        <v>182</v>
      </c>
      <c r="O2772" s="4" t="b">
        <v>1</v>
      </c>
      <c r="P2772" s="4" t="s">
        <v>8265</v>
      </c>
      <c r="Q2772" s="9">
        <f t="shared" si="260"/>
        <v>0.1041125</v>
      </c>
      <c r="R2772" s="10">
        <f t="shared" si="261"/>
        <v>11.440934065934066</v>
      </c>
      <c r="S2772" s="4" t="str">
        <f t="shared" si="262"/>
        <v>film &amp; video</v>
      </c>
      <c r="T2772" s="4" t="str">
        <f t="shared" si="263"/>
        <v>television</v>
      </c>
    </row>
    <row r="2773" spans="1:20" ht="42.75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7">
        <f t="shared" si="258"/>
        <v>41306.375</v>
      </c>
      <c r="L2773" s="7">
        <f t="shared" si="259"/>
        <v>41257.198379629626</v>
      </c>
      <c r="M2773" s="4" t="b">
        <v>0</v>
      </c>
      <c r="N2773" s="4">
        <v>182</v>
      </c>
      <c r="O2773" s="4" t="b">
        <v>1</v>
      </c>
      <c r="P2773" s="4" t="s">
        <v>8265</v>
      </c>
      <c r="Q2773" s="9">
        <f t="shared" si="260"/>
        <v>0</v>
      </c>
      <c r="R2773" s="10">
        <f t="shared" si="261"/>
        <v>0</v>
      </c>
      <c r="S2773" s="4" t="str">
        <f t="shared" si="262"/>
        <v>film &amp; video</v>
      </c>
      <c r="T2773" s="4" t="str">
        <f t="shared" si="263"/>
        <v>television</v>
      </c>
    </row>
    <row r="2774" spans="1:20" ht="42.75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7">
        <f t="shared" si="258"/>
        <v>41552.535810185182</v>
      </c>
      <c r="L2774" s="7">
        <f t="shared" si="259"/>
        <v>41537.535810185182</v>
      </c>
      <c r="M2774" s="4" t="b">
        <v>0</v>
      </c>
      <c r="N2774" s="4">
        <v>182</v>
      </c>
      <c r="O2774" s="4" t="b">
        <v>1</v>
      </c>
      <c r="P2774" s="4" t="s">
        <v>8265</v>
      </c>
      <c r="Q2774" s="9">
        <f t="shared" si="260"/>
        <v>0</v>
      </c>
      <c r="R2774" s="10">
        <f t="shared" si="261"/>
        <v>0</v>
      </c>
      <c r="S2774" s="4" t="str">
        <f t="shared" si="262"/>
        <v>film &amp; video</v>
      </c>
      <c r="T2774" s="4" t="str">
        <f t="shared" si="263"/>
        <v>television</v>
      </c>
    </row>
    <row r="2775" spans="1:20" ht="42.75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7">
        <f t="shared" si="258"/>
        <v>42484.531493055554</v>
      </c>
      <c r="L2775" s="7">
        <f t="shared" si="259"/>
        <v>42474.531493055554</v>
      </c>
      <c r="M2775" s="4" t="b">
        <v>0</v>
      </c>
      <c r="N2775" s="4">
        <v>182</v>
      </c>
      <c r="O2775" s="4" t="b">
        <v>1</v>
      </c>
      <c r="P2775" s="4" t="s">
        <v>8265</v>
      </c>
      <c r="Q2775" s="9">
        <f t="shared" si="260"/>
        <v>1.8867924528301887E-3</v>
      </c>
      <c r="R2775" s="10">
        <f t="shared" si="261"/>
        <v>5.4945054945054949E-3</v>
      </c>
      <c r="S2775" s="4" t="str">
        <f t="shared" si="262"/>
        <v>film &amp; video</v>
      </c>
      <c r="T2775" s="4" t="str">
        <f t="shared" si="263"/>
        <v>television</v>
      </c>
    </row>
    <row r="2776" spans="1:20" ht="42.75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7">
        <f t="shared" si="258"/>
        <v>41340.793148148143</v>
      </c>
      <c r="L2776" s="7">
        <f t="shared" si="259"/>
        <v>41310.793148148143</v>
      </c>
      <c r="M2776" s="4" t="b">
        <v>0</v>
      </c>
      <c r="N2776" s="4">
        <v>182</v>
      </c>
      <c r="O2776" s="4" t="b">
        <v>1</v>
      </c>
      <c r="P2776" s="4" t="s">
        <v>8265</v>
      </c>
      <c r="Q2776" s="9">
        <f t="shared" si="260"/>
        <v>0.14249999999999999</v>
      </c>
      <c r="R2776" s="10">
        <f t="shared" si="261"/>
        <v>3.1318681318681318</v>
      </c>
      <c r="S2776" s="4" t="str">
        <f t="shared" si="262"/>
        <v>film &amp; video</v>
      </c>
      <c r="T2776" s="4" t="str">
        <f t="shared" si="263"/>
        <v>television</v>
      </c>
    </row>
    <row r="2777" spans="1:20" ht="42.75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7">
        <f t="shared" si="258"/>
        <v>40892.680023148147</v>
      </c>
      <c r="L2777" s="7">
        <f t="shared" si="259"/>
        <v>40862.680023148147</v>
      </c>
      <c r="M2777" s="4" t="b">
        <v>0</v>
      </c>
      <c r="N2777" s="4">
        <v>182</v>
      </c>
      <c r="O2777" s="4" t="b">
        <v>1</v>
      </c>
      <c r="P2777" s="4" t="s">
        <v>8265</v>
      </c>
      <c r="Q2777" s="9">
        <f t="shared" si="260"/>
        <v>0.03</v>
      </c>
      <c r="R2777" s="10">
        <f t="shared" si="261"/>
        <v>0.82417582417582413</v>
      </c>
      <c r="S2777" s="4" t="str">
        <f t="shared" si="262"/>
        <v>film &amp; video</v>
      </c>
      <c r="T2777" s="4" t="str">
        <f t="shared" si="263"/>
        <v>television</v>
      </c>
    </row>
    <row r="2778" spans="1:20" ht="57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7">
        <f t="shared" si="258"/>
        <v>42166.963842592588</v>
      </c>
      <c r="L2778" s="7">
        <f t="shared" si="259"/>
        <v>42135.963842592588</v>
      </c>
      <c r="M2778" s="4" t="b">
        <v>0</v>
      </c>
      <c r="N2778" s="4">
        <v>182</v>
      </c>
      <c r="O2778" s="4" t="b">
        <v>1</v>
      </c>
      <c r="P2778" s="4" t="s">
        <v>8265</v>
      </c>
      <c r="Q2778" s="9">
        <f t="shared" si="260"/>
        <v>7.8809523809523815E-2</v>
      </c>
      <c r="R2778" s="10">
        <f t="shared" si="261"/>
        <v>9.0934065934065931</v>
      </c>
      <c r="S2778" s="4" t="str">
        <f t="shared" si="262"/>
        <v>film &amp; video</v>
      </c>
      <c r="T2778" s="4" t="str">
        <f t="shared" si="263"/>
        <v>television</v>
      </c>
    </row>
    <row r="2779" spans="1:20" ht="42.75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7">
        <f t="shared" si="258"/>
        <v>42202.335694444446</v>
      </c>
      <c r="L2779" s="7">
        <f t="shared" si="259"/>
        <v>42172.335694444446</v>
      </c>
      <c r="M2779" s="4" t="b">
        <v>0</v>
      </c>
      <c r="N2779" s="4">
        <v>182</v>
      </c>
      <c r="O2779" s="4" t="b">
        <v>1</v>
      </c>
      <c r="P2779" s="4" t="s">
        <v>8265</v>
      </c>
      <c r="Q2779" s="9">
        <f t="shared" si="260"/>
        <v>3.3333333333333335E-3</v>
      </c>
      <c r="R2779" s="10">
        <f t="shared" si="261"/>
        <v>5.4945054945054944E-2</v>
      </c>
      <c r="S2779" s="4" t="str">
        <f t="shared" si="262"/>
        <v>film &amp; video</v>
      </c>
      <c r="T2779" s="4" t="str">
        <f t="shared" si="263"/>
        <v>television</v>
      </c>
    </row>
    <row r="2780" spans="1:20" ht="57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7">
        <f t="shared" si="258"/>
        <v>41876.644745370366</v>
      </c>
      <c r="L2780" s="7">
        <f t="shared" si="259"/>
        <v>41846.644745370366</v>
      </c>
      <c r="M2780" s="4" t="b">
        <v>0</v>
      </c>
      <c r="N2780" s="4">
        <v>182</v>
      </c>
      <c r="O2780" s="4" t="b">
        <v>1</v>
      </c>
      <c r="P2780" s="4" t="s">
        <v>8265</v>
      </c>
      <c r="Q2780" s="9">
        <f t="shared" si="260"/>
        <v>0.25545454545454543</v>
      </c>
      <c r="R2780" s="10">
        <f t="shared" si="261"/>
        <v>7.7197802197802199</v>
      </c>
      <c r="S2780" s="4" t="str">
        <f t="shared" si="262"/>
        <v>film &amp; video</v>
      </c>
      <c r="T2780" s="4" t="str">
        <f t="shared" si="263"/>
        <v>television</v>
      </c>
    </row>
    <row r="2781" spans="1:20" ht="42.75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7">
        <f t="shared" si="258"/>
        <v>42330.294224537036</v>
      </c>
      <c r="L2781" s="7">
        <f t="shared" si="259"/>
        <v>42300.252557870372</v>
      </c>
      <c r="M2781" s="4" t="b">
        <v>0</v>
      </c>
      <c r="N2781" s="4">
        <v>182</v>
      </c>
      <c r="O2781" s="4" t="b">
        <v>1</v>
      </c>
      <c r="P2781" s="4" t="s">
        <v>8265</v>
      </c>
      <c r="Q2781" s="9">
        <f t="shared" si="260"/>
        <v>2.12E-2</v>
      </c>
      <c r="R2781" s="10">
        <f t="shared" si="261"/>
        <v>0.29120879120879123</v>
      </c>
      <c r="S2781" s="4" t="str">
        <f t="shared" si="262"/>
        <v>film &amp; video</v>
      </c>
      <c r="T2781" s="4" t="str">
        <f t="shared" si="263"/>
        <v>television</v>
      </c>
    </row>
    <row r="2782" spans="1:20" ht="28.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7">
        <f t="shared" si="258"/>
        <v>42804.114444444444</v>
      </c>
      <c r="L2782" s="7">
        <f t="shared" si="259"/>
        <v>42774.114444444444</v>
      </c>
      <c r="M2782" s="4" t="b">
        <v>0</v>
      </c>
      <c r="N2782" s="4">
        <v>182</v>
      </c>
      <c r="O2782" s="4" t="b">
        <v>1</v>
      </c>
      <c r="P2782" s="4" t="s">
        <v>8265</v>
      </c>
      <c r="Q2782" s="9">
        <f t="shared" si="260"/>
        <v>0</v>
      </c>
      <c r="R2782" s="10">
        <f t="shared" si="261"/>
        <v>0</v>
      </c>
      <c r="S2782" s="4" t="str">
        <f t="shared" si="262"/>
        <v>film &amp; video</v>
      </c>
      <c r="T2782" s="4" t="str">
        <f t="shared" si="263"/>
        <v>television</v>
      </c>
    </row>
    <row r="2783" spans="1:20" ht="42.75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7">
        <f t="shared" si="258"/>
        <v>42046.958333333336</v>
      </c>
      <c r="L2783" s="7">
        <f t="shared" si="259"/>
        <v>42018.608263888884</v>
      </c>
      <c r="M2783" s="4" t="b">
        <v>0</v>
      </c>
      <c r="N2783" s="4">
        <v>182</v>
      </c>
      <c r="O2783" s="4" t="b">
        <v>1</v>
      </c>
      <c r="P2783" s="4" t="s">
        <v>8265</v>
      </c>
      <c r="Q2783" s="9">
        <f t="shared" si="260"/>
        <v>1.0528</v>
      </c>
      <c r="R2783" s="10">
        <f t="shared" si="261"/>
        <v>7.2307692307692308</v>
      </c>
      <c r="S2783" s="4" t="str">
        <f t="shared" si="262"/>
        <v>film &amp; video</v>
      </c>
      <c r="T2783" s="4" t="str">
        <f t="shared" si="263"/>
        <v>television</v>
      </c>
    </row>
    <row r="2784" spans="1:20" ht="28.5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7">
        <f t="shared" si="258"/>
        <v>42051.874305555553</v>
      </c>
      <c r="L2784" s="7">
        <f t="shared" si="259"/>
        <v>42026.591643518514</v>
      </c>
      <c r="M2784" s="4" t="b">
        <v>0</v>
      </c>
      <c r="N2784" s="4">
        <v>182</v>
      </c>
      <c r="O2784" s="4" t="b">
        <v>1</v>
      </c>
      <c r="P2784" s="4" t="s">
        <v>8265</v>
      </c>
      <c r="Q2784" s="9">
        <f t="shared" si="260"/>
        <v>1.2</v>
      </c>
      <c r="R2784" s="10">
        <f t="shared" si="261"/>
        <v>6.5934065934065931</v>
      </c>
      <c r="S2784" s="4" t="str">
        <f t="shared" si="262"/>
        <v>film &amp; video</v>
      </c>
      <c r="T2784" s="4" t="str">
        <f t="shared" si="263"/>
        <v>television</v>
      </c>
    </row>
    <row r="2785" spans="1:20" ht="42.75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7">
        <f t="shared" si="258"/>
        <v>42117.201921296299</v>
      </c>
      <c r="L2785" s="7">
        <f t="shared" si="259"/>
        <v>42103.201921296299</v>
      </c>
      <c r="M2785" s="4" t="b">
        <v>0</v>
      </c>
      <c r="N2785" s="4">
        <v>182</v>
      </c>
      <c r="O2785" s="4" t="b">
        <v>1</v>
      </c>
      <c r="P2785" s="4" t="s">
        <v>8265</v>
      </c>
      <c r="Q2785" s="9">
        <f t="shared" si="260"/>
        <v>1.145</v>
      </c>
      <c r="R2785" s="10">
        <f t="shared" si="261"/>
        <v>6.2912087912087911</v>
      </c>
      <c r="S2785" s="4" t="str">
        <f t="shared" si="262"/>
        <v>film &amp; video</v>
      </c>
      <c r="T2785" s="4" t="str">
        <f t="shared" si="263"/>
        <v>television</v>
      </c>
    </row>
    <row r="2786" spans="1:20" ht="42.75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7">
        <f t="shared" si="258"/>
        <v>41941.454201388886</v>
      </c>
      <c r="L2786" s="7">
        <f t="shared" si="259"/>
        <v>41920.454201388886</v>
      </c>
      <c r="M2786" s="4" t="b">
        <v>0</v>
      </c>
      <c r="N2786" s="4">
        <v>182</v>
      </c>
      <c r="O2786" s="4" t="b">
        <v>1</v>
      </c>
      <c r="P2786" s="4" t="s">
        <v>8265</v>
      </c>
      <c r="Q2786" s="9">
        <f t="shared" si="260"/>
        <v>1.19</v>
      </c>
      <c r="R2786" s="10">
        <f t="shared" si="261"/>
        <v>39.230769230769234</v>
      </c>
      <c r="S2786" s="4" t="str">
        <f t="shared" si="262"/>
        <v>film &amp; video</v>
      </c>
      <c r="T2786" s="4" t="str">
        <f t="shared" si="263"/>
        <v>television</v>
      </c>
    </row>
    <row r="2787" spans="1:20" ht="42.75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7">
        <f t="shared" si="258"/>
        <v>42587.541666666664</v>
      </c>
      <c r="L2787" s="7">
        <f t="shared" si="259"/>
        <v>42557.856099537035</v>
      </c>
      <c r="M2787" s="4" t="b">
        <v>0</v>
      </c>
      <c r="N2787" s="4">
        <v>182</v>
      </c>
      <c r="O2787" s="4" t="b">
        <v>1</v>
      </c>
      <c r="P2787" s="4" t="s">
        <v>8265</v>
      </c>
      <c r="Q2787" s="9">
        <f t="shared" si="260"/>
        <v>1.0468</v>
      </c>
      <c r="R2787" s="10">
        <f t="shared" si="261"/>
        <v>28.758241758241759</v>
      </c>
      <c r="S2787" s="4" t="str">
        <f t="shared" si="262"/>
        <v>film &amp; video</v>
      </c>
      <c r="T2787" s="4" t="str">
        <f t="shared" si="263"/>
        <v>television</v>
      </c>
    </row>
    <row r="2788" spans="1:20" ht="28.5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7">
        <f t="shared" si="258"/>
        <v>41829.235879629625</v>
      </c>
      <c r="L2788" s="7">
        <f t="shared" si="259"/>
        <v>41815.235879629625</v>
      </c>
      <c r="M2788" s="4" t="b">
        <v>0</v>
      </c>
      <c r="N2788" s="4">
        <v>182</v>
      </c>
      <c r="O2788" s="4" t="b">
        <v>1</v>
      </c>
      <c r="P2788" s="4" t="s">
        <v>8265</v>
      </c>
      <c r="Q2788" s="9">
        <f t="shared" si="260"/>
        <v>1.1783999999999999</v>
      </c>
      <c r="R2788" s="10">
        <f t="shared" si="261"/>
        <v>16.186813186813186</v>
      </c>
      <c r="S2788" s="4" t="str">
        <f t="shared" si="262"/>
        <v>film &amp; video</v>
      </c>
      <c r="T2788" s="4" t="str">
        <f t="shared" si="263"/>
        <v>television</v>
      </c>
    </row>
    <row r="2789" spans="1:20" ht="42.75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7">
        <f t="shared" si="258"/>
        <v>41837.865185185183</v>
      </c>
      <c r="L2789" s="7">
        <f t="shared" si="259"/>
        <v>41807.865185185183</v>
      </c>
      <c r="M2789" s="4" t="b">
        <v>0</v>
      </c>
      <c r="N2789" s="4">
        <v>182</v>
      </c>
      <c r="O2789" s="4" t="b">
        <v>1</v>
      </c>
      <c r="P2789" s="4" t="s">
        <v>8265</v>
      </c>
      <c r="Q2789" s="9">
        <f t="shared" si="260"/>
        <v>1.1970000000000001</v>
      </c>
      <c r="R2789" s="10">
        <f t="shared" si="261"/>
        <v>6.5769230769230766</v>
      </c>
      <c r="S2789" s="4" t="str">
        <f t="shared" si="262"/>
        <v>film &amp; video</v>
      </c>
      <c r="T2789" s="4" t="str">
        <f t="shared" si="263"/>
        <v>television</v>
      </c>
    </row>
    <row r="2790" spans="1:20" ht="42.75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7">
        <f t="shared" si="258"/>
        <v>42580.36855324074</v>
      </c>
      <c r="L2790" s="7">
        <f t="shared" si="259"/>
        <v>42550.36855324074</v>
      </c>
      <c r="M2790" s="4" t="b">
        <v>0</v>
      </c>
      <c r="N2790" s="4">
        <v>182</v>
      </c>
      <c r="O2790" s="4" t="b">
        <v>1</v>
      </c>
      <c r="P2790" s="4" t="s">
        <v>8265</v>
      </c>
      <c r="Q2790" s="9">
        <f t="shared" si="260"/>
        <v>1.0249999999999999</v>
      </c>
      <c r="R2790" s="10">
        <f t="shared" si="261"/>
        <v>11.263736263736265</v>
      </c>
      <c r="S2790" s="4" t="str">
        <f t="shared" si="262"/>
        <v>film &amp; video</v>
      </c>
      <c r="T2790" s="4" t="str">
        <f t="shared" si="263"/>
        <v>television</v>
      </c>
    </row>
    <row r="2791" spans="1:20" ht="28.5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7">
        <f t="shared" si="258"/>
        <v>42074.833333333336</v>
      </c>
      <c r="L2791" s="7">
        <f t="shared" si="259"/>
        <v>42055.679791666662</v>
      </c>
      <c r="M2791" s="4" t="b">
        <v>0</v>
      </c>
      <c r="N2791" s="4">
        <v>182</v>
      </c>
      <c r="O2791" s="4" t="b">
        <v>1</v>
      </c>
      <c r="P2791" s="4" t="s">
        <v>8265</v>
      </c>
      <c r="Q2791" s="9">
        <f t="shared" si="260"/>
        <v>1.0116666666666667</v>
      </c>
      <c r="R2791" s="10">
        <f t="shared" si="261"/>
        <v>16.675824175824175</v>
      </c>
      <c r="S2791" s="4" t="str">
        <f t="shared" si="262"/>
        <v>film &amp; video</v>
      </c>
      <c r="T2791" s="4" t="str">
        <f t="shared" si="263"/>
        <v>television</v>
      </c>
    </row>
    <row r="2792" spans="1:20" ht="42.75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7">
        <f t="shared" si="258"/>
        <v>42046.605358796289</v>
      </c>
      <c r="L2792" s="7">
        <f t="shared" si="259"/>
        <v>42016.605358796289</v>
      </c>
      <c r="M2792" s="4" t="b">
        <v>0</v>
      </c>
      <c r="N2792" s="4">
        <v>182</v>
      </c>
      <c r="O2792" s="4" t="b">
        <v>1</v>
      </c>
      <c r="P2792" s="4" t="s">
        <v>8265</v>
      </c>
      <c r="Q2792" s="9">
        <f t="shared" si="260"/>
        <v>1.0533333333333332</v>
      </c>
      <c r="R2792" s="10">
        <f t="shared" si="261"/>
        <v>17.362637362637361</v>
      </c>
      <c r="S2792" s="4" t="str">
        <f t="shared" si="262"/>
        <v>film &amp; video</v>
      </c>
      <c r="T2792" s="4" t="str">
        <f t="shared" si="263"/>
        <v>television</v>
      </c>
    </row>
    <row r="2793" spans="1:20" ht="42.75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7">
        <f t="shared" si="258"/>
        <v>42621.833333333336</v>
      </c>
      <c r="L2793" s="7">
        <f t="shared" si="259"/>
        <v>42591.566655092589</v>
      </c>
      <c r="M2793" s="4" t="b">
        <v>0</v>
      </c>
      <c r="N2793" s="4">
        <v>182</v>
      </c>
      <c r="O2793" s="4" t="b">
        <v>1</v>
      </c>
      <c r="P2793" s="4" t="s">
        <v>8265</v>
      </c>
      <c r="Q2793" s="9">
        <f t="shared" si="260"/>
        <v>1.0249999999999999</v>
      </c>
      <c r="R2793" s="10">
        <f t="shared" si="261"/>
        <v>11.263736263736265</v>
      </c>
      <c r="S2793" s="4" t="str">
        <f t="shared" si="262"/>
        <v>film &amp; video</v>
      </c>
      <c r="T2793" s="4" t="str">
        <f t="shared" si="263"/>
        <v>television</v>
      </c>
    </row>
    <row r="2794" spans="1:20" ht="42.75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7">
        <f t="shared" si="258"/>
        <v>42227.897673611107</v>
      </c>
      <c r="L2794" s="7">
        <f t="shared" si="259"/>
        <v>42182.897673611107</v>
      </c>
      <c r="M2794" s="4" t="b">
        <v>0</v>
      </c>
      <c r="N2794" s="4">
        <v>182</v>
      </c>
      <c r="O2794" s="4" t="b">
        <v>1</v>
      </c>
      <c r="P2794" s="4" t="s">
        <v>8265</v>
      </c>
      <c r="Q2794" s="9">
        <f t="shared" si="260"/>
        <v>1.0760000000000001</v>
      </c>
      <c r="R2794" s="10">
        <f t="shared" si="261"/>
        <v>11.824175824175825</v>
      </c>
      <c r="S2794" s="4" t="str">
        <f t="shared" si="262"/>
        <v>film &amp; video</v>
      </c>
      <c r="T2794" s="4" t="str">
        <f t="shared" si="263"/>
        <v>television</v>
      </c>
    </row>
    <row r="2795" spans="1:20" ht="57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7">
        <f t="shared" si="258"/>
        <v>42206.085706018515</v>
      </c>
      <c r="L2795" s="7">
        <f t="shared" si="259"/>
        <v>42176.085706018515</v>
      </c>
      <c r="M2795" s="4" t="b">
        <v>0</v>
      </c>
      <c r="N2795" s="4">
        <v>182</v>
      </c>
      <c r="O2795" s="4" t="b">
        <v>1</v>
      </c>
      <c r="P2795" s="4" t="s">
        <v>8265</v>
      </c>
      <c r="Q2795" s="9">
        <f t="shared" si="260"/>
        <v>1.105675</v>
      </c>
      <c r="R2795" s="10">
        <f t="shared" si="261"/>
        <v>60.751373626373628</v>
      </c>
      <c r="S2795" s="4" t="str">
        <f t="shared" si="262"/>
        <v>film &amp; video</v>
      </c>
      <c r="T2795" s="4" t="str">
        <f t="shared" si="263"/>
        <v>television</v>
      </c>
    </row>
    <row r="2796" spans="1:20" ht="57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7">
        <f t="shared" si="258"/>
        <v>42432.458333333336</v>
      </c>
      <c r="L2796" s="7">
        <f t="shared" si="259"/>
        <v>42416.35832175926</v>
      </c>
      <c r="M2796" s="4" t="b">
        <v>0</v>
      </c>
      <c r="N2796" s="4">
        <v>182</v>
      </c>
      <c r="O2796" s="4" t="b">
        <v>1</v>
      </c>
      <c r="P2796" s="4" t="s">
        <v>8265</v>
      </c>
      <c r="Q2796" s="9">
        <f t="shared" si="260"/>
        <v>1.5</v>
      </c>
      <c r="R2796" s="10">
        <f t="shared" si="261"/>
        <v>0.41208791208791207</v>
      </c>
      <c r="S2796" s="4" t="str">
        <f t="shared" si="262"/>
        <v>film &amp; video</v>
      </c>
      <c r="T2796" s="4" t="str">
        <f t="shared" si="263"/>
        <v>television</v>
      </c>
    </row>
    <row r="2797" spans="1:20" ht="42.75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7">
        <f t="shared" si="258"/>
        <v>41796.625</v>
      </c>
      <c r="L2797" s="7">
        <f t="shared" si="259"/>
        <v>41780.192604166667</v>
      </c>
      <c r="M2797" s="4" t="b">
        <v>0</v>
      </c>
      <c r="N2797" s="4">
        <v>182</v>
      </c>
      <c r="O2797" s="4" t="b">
        <v>1</v>
      </c>
      <c r="P2797" s="4" t="s">
        <v>8265</v>
      </c>
      <c r="Q2797" s="9">
        <f t="shared" si="260"/>
        <v>1.0428571428571429</v>
      </c>
      <c r="R2797" s="10">
        <f t="shared" si="261"/>
        <v>4.0109890109890109</v>
      </c>
      <c r="S2797" s="4" t="str">
        <f t="shared" si="262"/>
        <v>film &amp; video</v>
      </c>
      <c r="T2797" s="4" t="str">
        <f t="shared" si="263"/>
        <v>television</v>
      </c>
    </row>
    <row r="2798" spans="1:20" ht="42.75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7">
        <f t="shared" si="258"/>
        <v>41825.194768518515</v>
      </c>
      <c r="L2798" s="7">
        <f t="shared" si="259"/>
        <v>41795.194768518515</v>
      </c>
      <c r="M2798" s="4" t="b">
        <v>0</v>
      </c>
      <c r="N2798" s="4">
        <v>182</v>
      </c>
      <c r="O2798" s="4" t="b">
        <v>1</v>
      </c>
      <c r="P2798" s="4" t="s">
        <v>8265</v>
      </c>
      <c r="Q2798" s="9">
        <f t="shared" si="260"/>
        <v>1.155</v>
      </c>
      <c r="R2798" s="10">
        <f t="shared" si="261"/>
        <v>5.0769230769230766</v>
      </c>
      <c r="S2798" s="4" t="str">
        <f t="shared" si="262"/>
        <v>film &amp; video</v>
      </c>
      <c r="T2798" s="4" t="str">
        <f t="shared" si="263"/>
        <v>television</v>
      </c>
    </row>
    <row r="2799" spans="1:20" ht="42.75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7">
        <f t="shared" si="258"/>
        <v>41828.606944444444</v>
      </c>
      <c r="L2799" s="7">
        <f t="shared" si="259"/>
        <v>41798.606944444444</v>
      </c>
      <c r="M2799" s="4" t="b">
        <v>0</v>
      </c>
      <c r="N2799" s="4">
        <v>182</v>
      </c>
      <c r="O2799" s="4" t="b">
        <v>1</v>
      </c>
      <c r="P2799" s="4" t="s">
        <v>8265</v>
      </c>
      <c r="Q2799" s="9">
        <f t="shared" si="260"/>
        <v>1.02645125</v>
      </c>
      <c r="R2799" s="10">
        <f t="shared" si="261"/>
        <v>45.118736263736267</v>
      </c>
      <c r="S2799" s="4" t="str">
        <f t="shared" si="262"/>
        <v>film &amp; video</v>
      </c>
      <c r="T2799" s="4" t="str">
        <f t="shared" si="263"/>
        <v>television</v>
      </c>
    </row>
    <row r="2800" spans="1:20" ht="42.75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7">
        <f t="shared" si="258"/>
        <v>42216.333333333336</v>
      </c>
      <c r="L2800" s="7">
        <f t="shared" si="259"/>
        <v>42201.341678240737</v>
      </c>
      <c r="M2800" s="4" t="b">
        <v>0</v>
      </c>
      <c r="N2800" s="4">
        <v>182</v>
      </c>
      <c r="O2800" s="4" t="b">
        <v>1</v>
      </c>
      <c r="P2800" s="4" t="s">
        <v>8265</v>
      </c>
      <c r="Q2800" s="9">
        <f t="shared" si="260"/>
        <v>1.014</v>
      </c>
      <c r="R2800" s="10">
        <f t="shared" si="261"/>
        <v>27.857142857142858</v>
      </c>
      <c r="S2800" s="4" t="str">
        <f t="shared" si="262"/>
        <v>film &amp; video</v>
      </c>
      <c r="T2800" s="4" t="str">
        <f t="shared" si="263"/>
        <v>television</v>
      </c>
    </row>
    <row r="2801" spans="1:20" ht="42.75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7">
        <f t="shared" si="258"/>
        <v>42538.333333333336</v>
      </c>
      <c r="L2801" s="7">
        <f t="shared" si="259"/>
        <v>42506.93136574074</v>
      </c>
      <c r="M2801" s="4" t="b">
        <v>0</v>
      </c>
      <c r="N2801" s="4">
        <v>182</v>
      </c>
      <c r="O2801" s="4" t="b">
        <v>1</v>
      </c>
      <c r="P2801" s="4" t="s">
        <v>8265</v>
      </c>
      <c r="Q2801" s="9">
        <f t="shared" si="260"/>
        <v>1.1663479999999999</v>
      </c>
      <c r="R2801" s="10">
        <f t="shared" si="261"/>
        <v>32.042527472527475</v>
      </c>
      <c r="S2801" s="4" t="str">
        <f t="shared" si="262"/>
        <v>film &amp; video</v>
      </c>
      <c r="T2801" s="4" t="str">
        <f t="shared" si="263"/>
        <v>television</v>
      </c>
    </row>
    <row r="2802" spans="1:20" ht="42.75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7">
        <f t="shared" si="258"/>
        <v>42008.219513888886</v>
      </c>
      <c r="L2802" s="7">
        <f t="shared" si="259"/>
        <v>41948.219513888886</v>
      </c>
      <c r="M2802" s="4" t="b">
        <v>0</v>
      </c>
      <c r="N2802" s="4">
        <v>182</v>
      </c>
      <c r="O2802" s="4" t="b">
        <v>1</v>
      </c>
      <c r="P2802" s="4" t="s">
        <v>8265</v>
      </c>
      <c r="Q2802" s="9">
        <f t="shared" si="260"/>
        <v>1.33</v>
      </c>
      <c r="R2802" s="10">
        <f t="shared" si="261"/>
        <v>7.3076923076923075</v>
      </c>
      <c r="S2802" s="4" t="str">
        <f t="shared" si="262"/>
        <v>film &amp; video</v>
      </c>
      <c r="T2802" s="4" t="str">
        <f t="shared" si="263"/>
        <v>television</v>
      </c>
    </row>
    <row r="2803" spans="1:20" ht="42.75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7">
        <f t="shared" si="258"/>
        <v>41922.125</v>
      </c>
      <c r="L2803" s="7">
        <f t="shared" si="259"/>
        <v>41899.909826388888</v>
      </c>
      <c r="M2803" s="4" t="b">
        <v>0</v>
      </c>
      <c r="N2803" s="4">
        <v>182</v>
      </c>
      <c r="O2803" s="4" t="b">
        <v>1</v>
      </c>
      <c r="P2803" s="4" t="s">
        <v>8265</v>
      </c>
      <c r="Q2803" s="9">
        <f t="shared" si="260"/>
        <v>1.3320000000000001</v>
      </c>
      <c r="R2803" s="10">
        <f t="shared" si="261"/>
        <v>3.6593406593406592</v>
      </c>
      <c r="S2803" s="4" t="str">
        <f t="shared" si="262"/>
        <v>film &amp; video</v>
      </c>
      <c r="T2803" s="4" t="str">
        <f t="shared" si="263"/>
        <v>television</v>
      </c>
    </row>
    <row r="2804" spans="1:20" ht="42.75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7">
        <f t="shared" si="258"/>
        <v>42222.313738425924</v>
      </c>
      <c r="L2804" s="7">
        <f t="shared" si="259"/>
        <v>42192.313738425924</v>
      </c>
      <c r="M2804" s="4" t="b">
        <v>0</v>
      </c>
      <c r="N2804" s="4">
        <v>182</v>
      </c>
      <c r="O2804" s="4" t="b">
        <v>1</v>
      </c>
      <c r="P2804" s="4" t="s">
        <v>8265</v>
      </c>
      <c r="Q2804" s="9">
        <f t="shared" si="260"/>
        <v>1.0183333333333333</v>
      </c>
      <c r="R2804" s="10">
        <f t="shared" si="261"/>
        <v>16.785714285714285</v>
      </c>
      <c r="S2804" s="4" t="str">
        <f t="shared" si="262"/>
        <v>film &amp; video</v>
      </c>
      <c r="T2804" s="4" t="str">
        <f t="shared" si="263"/>
        <v>television</v>
      </c>
    </row>
    <row r="2805" spans="1:20" ht="42.75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7">
        <f t="shared" si="258"/>
        <v>42200.666666666664</v>
      </c>
      <c r="L2805" s="7">
        <f t="shared" si="259"/>
        <v>42157.732361111113</v>
      </c>
      <c r="M2805" s="4" t="b">
        <v>0</v>
      </c>
      <c r="N2805" s="4">
        <v>182</v>
      </c>
      <c r="O2805" s="4" t="b">
        <v>1</v>
      </c>
      <c r="P2805" s="4" t="s">
        <v>8265</v>
      </c>
      <c r="Q2805" s="9">
        <f t="shared" si="260"/>
        <v>1.2795000000000001</v>
      </c>
      <c r="R2805" s="10">
        <f t="shared" si="261"/>
        <v>70.302197802197796</v>
      </c>
      <c r="S2805" s="4" t="str">
        <f t="shared" si="262"/>
        <v>film &amp; video</v>
      </c>
      <c r="T2805" s="4" t="str">
        <f t="shared" si="263"/>
        <v>television</v>
      </c>
    </row>
    <row r="2806" spans="1:20" ht="42.75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7">
        <f t="shared" si="258"/>
        <v>41911.120254629626</v>
      </c>
      <c r="L2806" s="7">
        <f t="shared" si="259"/>
        <v>41881.120254629626</v>
      </c>
      <c r="M2806" s="4" t="b">
        <v>0</v>
      </c>
      <c r="N2806" s="4">
        <v>182</v>
      </c>
      <c r="O2806" s="4" t="b">
        <v>1</v>
      </c>
      <c r="P2806" s="4" t="s">
        <v>8265</v>
      </c>
      <c r="Q2806" s="9">
        <f t="shared" si="260"/>
        <v>1.1499999999999999</v>
      </c>
      <c r="R2806" s="10">
        <f t="shared" si="261"/>
        <v>6.3186813186813184</v>
      </c>
      <c r="S2806" s="4" t="str">
        <f t="shared" si="262"/>
        <v>film &amp; video</v>
      </c>
      <c r="T2806" s="4" t="str">
        <f t="shared" si="263"/>
        <v>television</v>
      </c>
    </row>
    <row r="2807" spans="1:20" ht="57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7">
        <f t="shared" si="258"/>
        <v>42238.1721412037</v>
      </c>
      <c r="L2807" s="7">
        <f t="shared" si="259"/>
        <v>42213.1721412037</v>
      </c>
      <c r="M2807" s="4" t="b">
        <v>0</v>
      </c>
      <c r="N2807" s="4">
        <v>182</v>
      </c>
      <c r="O2807" s="4" t="b">
        <v>1</v>
      </c>
      <c r="P2807" s="4" t="s">
        <v>8265</v>
      </c>
      <c r="Q2807" s="9">
        <f t="shared" si="260"/>
        <v>1.1000000000000001</v>
      </c>
      <c r="R2807" s="10">
        <f t="shared" si="261"/>
        <v>2.4175824175824174</v>
      </c>
      <c r="S2807" s="4" t="str">
        <f t="shared" si="262"/>
        <v>film &amp; video</v>
      </c>
      <c r="T2807" s="4" t="str">
        <f t="shared" si="263"/>
        <v>television</v>
      </c>
    </row>
    <row r="2808" spans="1:20" ht="42.75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7">
        <f t="shared" si="258"/>
        <v>42221.124999999993</v>
      </c>
      <c r="L2808" s="7">
        <f t="shared" si="259"/>
        <v>42184.933912037035</v>
      </c>
      <c r="M2808" s="4" t="b">
        <v>0</v>
      </c>
      <c r="N2808" s="4">
        <v>182</v>
      </c>
      <c r="O2808" s="4" t="b">
        <v>1</v>
      </c>
      <c r="P2808" s="4" t="s">
        <v>8265</v>
      </c>
      <c r="Q2808" s="9">
        <f t="shared" si="260"/>
        <v>1.121</v>
      </c>
      <c r="R2808" s="10">
        <f t="shared" si="261"/>
        <v>18.478021978021978</v>
      </c>
      <c r="S2808" s="4" t="str">
        <f t="shared" si="262"/>
        <v>film &amp; video</v>
      </c>
      <c r="T2808" s="4" t="str">
        <f t="shared" si="263"/>
        <v>television</v>
      </c>
    </row>
    <row r="2809" spans="1:20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7">
        <f t="shared" si="258"/>
        <v>42184.539791666662</v>
      </c>
      <c r="L2809" s="7">
        <f t="shared" si="259"/>
        <v>42154.539791666662</v>
      </c>
      <c r="M2809" s="4" t="b">
        <v>0</v>
      </c>
      <c r="N2809" s="4">
        <v>182</v>
      </c>
      <c r="O2809" s="4" t="b">
        <v>1</v>
      </c>
      <c r="P2809" s="4" t="s">
        <v>8265</v>
      </c>
      <c r="Q2809" s="9">
        <f t="shared" si="260"/>
        <v>1.26</v>
      </c>
      <c r="R2809" s="10">
        <f t="shared" si="261"/>
        <v>34.615384615384613</v>
      </c>
      <c r="S2809" s="4" t="str">
        <f t="shared" si="262"/>
        <v>film &amp; video</v>
      </c>
      <c r="T2809" s="4" t="str">
        <f t="shared" si="263"/>
        <v>television</v>
      </c>
    </row>
    <row r="2810" spans="1:20" ht="42.75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7">
        <f t="shared" si="258"/>
        <v>42238.513136574074</v>
      </c>
      <c r="L2810" s="7">
        <f t="shared" si="259"/>
        <v>42208.513136574074</v>
      </c>
      <c r="M2810" s="4" t="b">
        <v>0</v>
      </c>
      <c r="N2810" s="4">
        <v>182</v>
      </c>
      <c r="O2810" s="4" t="b">
        <v>1</v>
      </c>
      <c r="P2810" s="4" t="s">
        <v>8265</v>
      </c>
      <c r="Q2810" s="9">
        <f t="shared" si="260"/>
        <v>1.0024444444444445</v>
      </c>
      <c r="R2810" s="10">
        <f t="shared" si="261"/>
        <v>24.785714285714285</v>
      </c>
      <c r="S2810" s="4" t="str">
        <f t="shared" si="262"/>
        <v>film &amp; video</v>
      </c>
      <c r="T2810" s="4" t="str">
        <f t="shared" si="263"/>
        <v>television</v>
      </c>
    </row>
    <row r="2811" spans="1:20" ht="42.75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7">
        <f t="shared" si="258"/>
        <v>42459.277083333327</v>
      </c>
      <c r="L2811" s="7">
        <f t="shared" si="259"/>
        <v>42451.163483796299</v>
      </c>
      <c r="M2811" s="4" t="b">
        <v>0</v>
      </c>
      <c r="N2811" s="4">
        <v>182</v>
      </c>
      <c r="O2811" s="4" t="b">
        <v>1</v>
      </c>
      <c r="P2811" s="4" t="s">
        <v>8265</v>
      </c>
      <c r="Q2811" s="9">
        <f t="shared" si="260"/>
        <v>1.024</v>
      </c>
      <c r="R2811" s="10">
        <f t="shared" si="261"/>
        <v>14.065934065934066</v>
      </c>
      <c r="S2811" s="4" t="str">
        <f t="shared" si="262"/>
        <v>film &amp; video</v>
      </c>
      <c r="T2811" s="4" t="str">
        <f t="shared" si="263"/>
        <v>television</v>
      </c>
    </row>
    <row r="2812" spans="1:20" ht="42.75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7">
        <f t="shared" si="258"/>
        <v>41790.832638888889</v>
      </c>
      <c r="L2812" s="7">
        <f t="shared" si="259"/>
        <v>41758.806296296294</v>
      </c>
      <c r="M2812" s="4" t="b">
        <v>0</v>
      </c>
      <c r="N2812" s="4">
        <v>182</v>
      </c>
      <c r="O2812" s="4" t="b">
        <v>1</v>
      </c>
      <c r="P2812" s="4" t="s">
        <v>8265</v>
      </c>
      <c r="Q2812" s="9">
        <f t="shared" si="260"/>
        <v>1.0820000000000001</v>
      </c>
      <c r="R2812" s="10">
        <f t="shared" si="261"/>
        <v>14.862637362637363</v>
      </c>
      <c r="S2812" s="4" t="str">
        <f t="shared" si="262"/>
        <v>film &amp; video</v>
      </c>
      <c r="T2812" s="4" t="str">
        <f t="shared" si="263"/>
        <v>television</v>
      </c>
    </row>
    <row r="2813" spans="1:20" ht="42.75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7">
        <f t="shared" si="258"/>
        <v>42058.163229166668</v>
      </c>
      <c r="L2813" s="7">
        <f t="shared" si="259"/>
        <v>42028.163229166668</v>
      </c>
      <c r="M2813" s="4" t="b">
        <v>0</v>
      </c>
      <c r="N2813" s="4">
        <v>182</v>
      </c>
      <c r="O2813" s="4" t="b">
        <v>1</v>
      </c>
      <c r="P2813" s="4" t="s">
        <v>8265</v>
      </c>
      <c r="Q2813" s="9">
        <f t="shared" si="260"/>
        <v>1.0026999999999999</v>
      </c>
      <c r="R2813" s="10">
        <f t="shared" si="261"/>
        <v>55.093406593406591</v>
      </c>
      <c r="S2813" s="4" t="str">
        <f t="shared" si="262"/>
        <v>film &amp; video</v>
      </c>
      <c r="T2813" s="4" t="str">
        <f t="shared" si="263"/>
        <v>television</v>
      </c>
    </row>
    <row r="2814" spans="1:20" ht="42.75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7">
        <f t="shared" si="258"/>
        <v>42099.833333333336</v>
      </c>
      <c r="L2814" s="7">
        <f t="shared" si="259"/>
        <v>42054.410856481474</v>
      </c>
      <c r="M2814" s="4" t="b">
        <v>0</v>
      </c>
      <c r="N2814" s="4">
        <v>182</v>
      </c>
      <c r="O2814" s="4" t="b">
        <v>1</v>
      </c>
      <c r="P2814" s="4" t="s">
        <v>8265</v>
      </c>
      <c r="Q2814" s="9">
        <f t="shared" si="260"/>
        <v>1.133</v>
      </c>
      <c r="R2814" s="10">
        <f t="shared" si="261"/>
        <v>31.126373626373628</v>
      </c>
      <c r="S2814" s="4" t="str">
        <f t="shared" si="262"/>
        <v>film &amp; video</v>
      </c>
      <c r="T2814" s="4" t="str">
        <f t="shared" si="263"/>
        <v>television</v>
      </c>
    </row>
    <row r="2815" spans="1:20" ht="42.75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7">
        <f t="shared" si="258"/>
        <v>42718.409270833326</v>
      </c>
      <c r="L2815" s="7">
        <f t="shared" si="259"/>
        <v>42693.409270833326</v>
      </c>
      <c r="M2815" s="4" t="b">
        <v>0</v>
      </c>
      <c r="N2815" s="4">
        <v>182</v>
      </c>
      <c r="O2815" s="4" t="b">
        <v>1</v>
      </c>
      <c r="P2815" s="4" t="s">
        <v>8265</v>
      </c>
      <c r="Q2815" s="9">
        <f t="shared" si="260"/>
        <v>1.2757571428571428</v>
      </c>
      <c r="R2815" s="10">
        <f t="shared" si="261"/>
        <v>19.627032967032967</v>
      </c>
      <c r="S2815" s="4" t="str">
        <f t="shared" si="262"/>
        <v>film &amp; video</v>
      </c>
      <c r="T2815" s="4" t="str">
        <f t="shared" si="263"/>
        <v>television</v>
      </c>
    </row>
    <row r="2816" spans="1:20" ht="42.75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7">
        <f t="shared" si="258"/>
        <v>42133.066145833327</v>
      </c>
      <c r="L2816" s="7">
        <f t="shared" si="259"/>
        <v>42103.066145833327</v>
      </c>
      <c r="M2816" s="4" t="b">
        <v>0</v>
      </c>
      <c r="N2816" s="4">
        <v>182</v>
      </c>
      <c r="O2816" s="4" t="b">
        <v>1</v>
      </c>
      <c r="P2816" s="4" t="s">
        <v>8265</v>
      </c>
      <c r="Q2816" s="9">
        <f t="shared" si="260"/>
        <v>1.0773333333333333</v>
      </c>
      <c r="R2816" s="10">
        <f t="shared" si="261"/>
        <v>8.8791208791208796</v>
      </c>
      <c r="S2816" s="4" t="str">
        <f t="shared" si="262"/>
        <v>film &amp; video</v>
      </c>
      <c r="T2816" s="4" t="str">
        <f t="shared" si="263"/>
        <v>television</v>
      </c>
    </row>
    <row r="2817" spans="1:20" ht="42.75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7">
        <f t="shared" si="258"/>
        <v>42589.443391203698</v>
      </c>
      <c r="L2817" s="7">
        <f t="shared" si="259"/>
        <v>42559.443391203698</v>
      </c>
      <c r="M2817" s="4" t="b">
        <v>0</v>
      </c>
      <c r="N2817" s="4">
        <v>182</v>
      </c>
      <c r="O2817" s="4" t="b">
        <v>1</v>
      </c>
      <c r="P2817" s="4" t="s">
        <v>8265</v>
      </c>
      <c r="Q2817" s="9">
        <f t="shared" si="260"/>
        <v>2.42</v>
      </c>
      <c r="R2817" s="10">
        <f t="shared" si="261"/>
        <v>3.3241758241758244</v>
      </c>
      <c r="S2817" s="4" t="str">
        <f t="shared" si="262"/>
        <v>film &amp; video</v>
      </c>
      <c r="T2817" s="4" t="str">
        <f t="shared" si="263"/>
        <v>television</v>
      </c>
    </row>
    <row r="2818" spans="1:20" ht="42.75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7">
        <f t="shared" si="258"/>
        <v>42218.333333333336</v>
      </c>
      <c r="L2818" s="7">
        <f t="shared" si="259"/>
        <v>42188.134166666663</v>
      </c>
      <c r="M2818" s="4" t="b">
        <v>0</v>
      </c>
      <c r="N2818" s="4">
        <v>182</v>
      </c>
      <c r="O2818" s="4" t="b">
        <v>1</v>
      </c>
      <c r="P2818" s="4" t="s">
        <v>8265</v>
      </c>
      <c r="Q2818" s="9">
        <f t="shared" si="260"/>
        <v>1.4156666666666666</v>
      </c>
      <c r="R2818" s="10">
        <f t="shared" si="261"/>
        <v>23.335164835164836</v>
      </c>
      <c r="S2818" s="4" t="str">
        <f t="shared" si="262"/>
        <v>film &amp; video</v>
      </c>
      <c r="T2818" s="4" t="str">
        <f t="shared" si="263"/>
        <v>television</v>
      </c>
    </row>
    <row r="2819" spans="1:20" ht="42.75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7">
        <f t="shared" ref="K2819:K2882" si="264">(I2819/86400)+25569+(-8/24)</f>
        <v>42063.30164351852</v>
      </c>
      <c r="L2819" s="7">
        <f t="shared" ref="L2819:L2882" si="265">(J2819/86400)+25569+(-8/24)</f>
        <v>42023.30164351852</v>
      </c>
      <c r="M2819" s="4" t="b">
        <v>0</v>
      </c>
      <c r="N2819" s="4">
        <v>182</v>
      </c>
      <c r="O2819" s="4" t="b">
        <v>1</v>
      </c>
      <c r="P2819" s="4" t="s">
        <v>8265</v>
      </c>
      <c r="Q2819" s="9">
        <f t="shared" ref="Q2819:Q2882" si="266">E2819/D2819</f>
        <v>1.3</v>
      </c>
      <c r="R2819" s="10">
        <f t="shared" ref="R2819:R2882" si="267">IFERROR(E2819/N2819, "Zero Backers")</f>
        <v>4.2857142857142856</v>
      </c>
      <c r="S2819" s="4" t="str">
        <f t="shared" ref="S2819:S2882" si="268">LEFT(P2819,FIND("/",P2819)-1)</f>
        <v>film &amp; video</v>
      </c>
      <c r="T2819" s="4" t="str">
        <f t="shared" ref="T2819:T2882" si="269">RIGHT(P2819,LEN(P2819)-FIND("/",P2819))</f>
        <v>television</v>
      </c>
    </row>
    <row r="2820" spans="1:20" ht="42.75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7">
        <f t="shared" si="264"/>
        <v>42270.264884259253</v>
      </c>
      <c r="L2820" s="7">
        <f t="shared" si="265"/>
        <v>42250.264884259253</v>
      </c>
      <c r="M2820" s="4" t="b">
        <v>0</v>
      </c>
      <c r="N2820" s="4">
        <v>182</v>
      </c>
      <c r="O2820" s="4" t="b">
        <v>1</v>
      </c>
      <c r="P2820" s="4" t="s">
        <v>8265</v>
      </c>
      <c r="Q2820" s="9">
        <f t="shared" si="266"/>
        <v>1.0603</v>
      </c>
      <c r="R2820" s="10">
        <f t="shared" si="267"/>
        <v>58.258241758241759</v>
      </c>
      <c r="S2820" s="4" t="str">
        <f t="shared" si="268"/>
        <v>film &amp; video</v>
      </c>
      <c r="T2820" s="4" t="str">
        <f t="shared" si="269"/>
        <v>television</v>
      </c>
    </row>
    <row r="2821" spans="1:20" ht="42.75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7">
        <f t="shared" si="264"/>
        <v>42169.192233796297</v>
      </c>
      <c r="L2821" s="7">
        <f t="shared" si="265"/>
        <v>42139.192233796297</v>
      </c>
      <c r="M2821" s="4" t="b">
        <v>0</v>
      </c>
      <c r="N2821" s="4">
        <v>182</v>
      </c>
      <c r="O2821" s="4" t="b">
        <v>1</v>
      </c>
      <c r="P2821" s="4" t="s">
        <v>8265</v>
      </c>
      <c r="Q2821" s="9">
        <f t="shared" si="266"/>
        <v>1.048</v>
      </c>
      <c r="R2821" s="10">
        <f t="shared" si="267"/>
        <v>28.791208791208792</v>
      </c>
      <c r="S2821" s="4" t="str">
        <f t="shared" si="268"/>
        <v>film &amp; video</v>
      </c>
      <c r="T2821" s="4" t="str">
        <f t="shared" si="269"/>
        <v>television</v>
      </c>
    </row>
    <row r="2822" spans="1:20" ht="42.75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7">
        <f t="shared" si="264"/>
        <v>42425.666666666664</v>
      </c>
      <c r="L2822" s="7">
        <f t="shared" si="265"/>
        <v>42401.277650462966</v>
      </c>
      <c r="M2822" s="4" t="b">
        <v>0</v>
      </c>
      <c r="N2822" s="4">
        <v>182</v>
      </c>
      <c r="O2822" s="4" t="b">
        <v>1</v>
      </c>
      <c r="P2822" s="4" t="s">
        <v>8265</v>
      </c>
      <c r="Q2822" s="9">
        <f t="shared" si="266"/>
        <v>1.36</v>
      </c>
      <c r="R2822" s="10">
        <f t="shared" si="267"/>
        <v>1.4945054945054945</v>
      </c>
      <c r="S2822" s="4" t="str">
        <f t="shared" si="268"/>
        <v>film &amp; video</v>
      </c>
      <c r="T2822" s="4" t="str">
        <f t="shared" si="269"/>
        <v>television</v>
      </c>
    </row>
    <row r="2823" spans="1:20" ht="42.75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7">
        <f t="shared" si="264"/>
        <v>41905.589525462965</v>
      </c>
      <c r="L2823" s="7">
        <f t="shared" si="265"/>
        <v>41875.589525462965</v>
      </c>
      <c r="M2823" s="4" t="b">
        <v>0</v>
      </c>
      <c r="N2823" s="4">
        <v>182</v>
      </c>
      <c r="O2823" s="4" t="b">
        <v>1</v>
      </c>
      <c r="P2823" s="4" t="s">
        <v>8265</v>
      </c>
      <c r="Q2823" s="9">
        <f t="shared" si="266"/>
        <v>1</v>
      </c>
      <c r="R2823" s="10">
        <f t="shared" si="267"/>
        <v>5.4945054945054945</v>
      </c>
      <c r="S2823" s="4" t="str">
        <f t="shared" si="268"/>
        <v>film &amp; video</v>
      </c>
      <c r="T2823" s="4" t="str">
        <f t="shared" si="269"/>
        <v>television</v>
      </c>
    </row>
    <row r="2824" spans="1:20" ht="42.75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7">
        <f t="shared" si="264"/>
        <v>42090.308935185181</v>
      </c>
      <c r="L2824" s="7">
        <f t="shared" si="265"/>
        <v>42060.350601851846</v>
      </c>
      <c r="M2824" s="4" t="b">
        <v>0</v>
      </c>
      <c r="N2824" s="4">
        <v>182</v>
      </c>
      <c r="O2824" s="4" t="b">
        <v>1</v>
      </c>
      <c r="P2824" s="4" t="s">
        <v>8265</v>
      </c>
      <c r="Q2824" s="9">
        <f t="shared" si="266"/>
        <v>1</v>
      </c>
      <c r="R2824" s="10">
        <f t="shared" si="267"/>
        <v>32.967032967032964</v>
      </c>
      <c r="S2824" s="4" t="str">
        <f t="shared" si="268"/>
        <v>film &amp; video</v>
      </c>
      <c r="T2824" s="4" t="str">
        <f t="shared" si="269"/>
        <v>television</v>
      </c>
    </row>
    <row r="2825" spans="1:20" ht="42.75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7">
        <f t="shared" si="264"/>
        <v>42094.624305555553</v>
      </c>
      <c r="L2825" s="7">
        <f t="shared" si="265"/>
        <v>42066.678310185183</v>
      </c>
      <c r="M2825" s="4" t="b">
        <v>0</v>
      </c>
      <c r="N2825" s="4">
        <v>182</v>
      </c>
      <c r="O2825" s="4" t="b">
        <v>1</v>
      </c>
      <c r="P2825" s="4" t="s">
        <v>8265</v>
      </c>
      <c r="Q2825" s="9">
        <f t="shared" si="266"/>
        <v>1.24</v>
      </c>
      <c r="R2825" s="10">
        <f t="shared" si="267"/>
        <v>0.68131868131868134</v>
      </c>
      <c r="S2825" s="4" t="str">
        <f t="shared" si="268"/>
        <v>film &amp; video</v>
      </c>
      <c r="T2825" s="4" t="str">
        <f t="shared" si="269"/>
        <v>television</v>
      </c>
    </row>
    <row r="2826" spans="1:20" ht="28.5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7">
        <f t="shared" si="264"/>
        <v>42167.738194444442</v>
      </c>
      <c r="L2826" s="7">
        <f t="shared" si="265"/>
        <v>42135.9374537037</v>
      </c>
      <c r="M2826" s="4" t="b">
        <v>0</v>
      </c>
      <c r="N2826" s="4">
        <v>182</v>
      </c>
      <c r="O2826" s="4" t="b">
        <v>1</v>
      </c>
      <c r="P2826" s="4" t="s">
        <v>8265</v>
      </c>
      <c r="Q2826" s="9">
        <f t="shared" si="266"/>
        <v>1.1692307692307693</v>
      </c>
      <c r="R2826" s="10">
        <f t="shared" si="267"/>
        <v>4.1758241758241761</v>
      </c>
      <c r="S2826" s="4" t="str">
        <f t="shared" si="268"/>
        <v>film &amp; video</v>
      </c>
      <c r="T2826" s="4" t="str">
        <f t="shared" si="269"/>
        <v>television</v>
      </c>
    </row>
    <row r="2827" spans="1:20" ht="42.75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7">
        <f t="shared" si="264"/>
        <v>42342.459328703706</v>
      </c>
      <c r="L2827" s="7">
        <f t="shared" si="265"/>
        <v>42312.459328703706</v>
      </c>
      <c r="M2827" s="4" t="b">
        <v>0</v>
      </c>
      <c r="N2827" s="4">
        <v>182</v>
      </c>
      <c r="O2827" s="4" t="b">
        <v>1</v>
      </c>
      <c r="P2827" s="4" t="s">
        <v>8265</v>
      </c>
      <c r="Q2827" s="9">
        <f t="shared" si="266"/>
        <v>1.0333333333333334</v>
      </c>
      <c r="R2827" s="10">
        <f t="shared" si="267"/>
        <v>17.032967032967033</v>
      </c>
      <c r="S2827" s="4" t="str">
        <f t="shared" si="268"/>
        <v>film &amp; video</v>
      </c>
      <c r="T2827" s="4" t="str">
        <f t="shared" si="269"/>
        <v>television</v>
      </c>
    </row>
    <row r="2828" spans="1:20" ht="42.75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7">
        <f t="shared" si="264"/>
        <v>42194.958333333336</v>
      </c>
      <c r="L2828" s="7">
        <f t="shared" si="265"/>
        <v>42170.701527777775</v>
      </c>
      <c r="M2828" s="4" t="b">
        <v>0</v>
      </c>
      <c r="N2828" s="4">
        <v>182</v>
      </c>
      <c r="O2828" s="4" t="b">
        <v>1</v>
      </c>
      <c r="P2828" s="4" t="s">
        <v>8265</v>
      </c>
      <c r="Q2828" s="9">
        <f t="shared" si="266"/>
        <v>1.0774999999999999</v>
      </c>
      <c r="R2828" s="10">
        <f t="shared" si="267"/>
        <v>11.840659340659341</v>
      </c>
      <c r="S2828" s="4" t="str">
        <f t="shared" si="268"/>
        <v>film &amp; video</v>
      </c>
      <c r="T2828" s="4" t="str">
        <f t="shared" si="269"/>
        <v>television</v>
      </c>
    </row>
    <row r="2829" spans="1:20" ht="42.75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7">
        <f t="shared" si="264"/>
        <v>42524.354166666664</v>
      </c>
      <c r="L2829" s="7">
        <f t="shared" si="265"/>
        <v>42494.350300925922</v>
      </c>
      <c r="M2829" s="4" t="b">
        <v>0</v>
      </c>
      <c r="N2829" s="4">
        <v>182</v>
      </c>
      <c r="O2829" s="4" t="b">
        <v>1</v>
      </c>
      <c r="P2829" s="4" t="s">
        <v>8265</v>
      </c>
      <c r="Q2829" s="9">
        <f t="shared" si="266"/>
        <v>1.2024999999999999</v>
      </c>
      <c r="R2829" s="10">
        <f t="shared" si="267"/>
        <v>13.214285714285714</v>
      </c>
      <c r="S2829" s="4" t="str">
        <f t="shared" si="268"/>
        <v>film &amp; video</v>
      </c>
      <c r="T2829" s="4" t="str">
        <f t="shared" si="269"/>
        <v>television</v>
      </c>
    </row>
    <row r="2830" spans="1:20" ht="42.75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7">
        <f t="shared" si="264"/>
        <v>42279.624999999993</v>
      </c>
      <c r="L2830" s="7">
        <f t="shared" si="265"/>
        <v>42253.931354166663</v>
      </c>
      <c r="M2830" s="4" t="b">
        <v>0</v>
      </c>
      <c r="N2830" s="4">
        <v>182</v>
      </c>
      <c r="O2830" s="4" t="b">
        <v>1</v>
      </c>
      <c r="P2830" s="4" t="s">
        <v>8265</v>
      </c>
      <c r="Q2830" s="9">
        <f t="shared" si="266"/>
        <v>1.0037894736842106</v>
      </c>
      <c r="R2830" s="10">
        <f t="shared" si="267"/>
        <v>52.395604395604394</v>
      </c>
      <c r="S2830" s="4" t="str">
        <f t="shared" si="268"/>
        <v>film &amp; video</v>
      </c>
      <c r="T2830" s="4" t="str">
        <f t="shared" si="269"/>
        <v>television</v>
      </c>
    </row>
    <row r="2831" spans="1:20" ht="42.75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7">
        <f t="shared" si="264"/>
        <v>42523.100902777776</v>
      </c>
      <c r="L2831" s="7">
        <f t="shared" si="265"/>
        <v>42495.100902777776</v>
      </c>
      <c r="M2831" s="4" t="b">
        <v>0</v>
      </c>
      <c r="N2831" s="4">
        <v>182</v>
      </c>
      <c r="O2831" s="4" t="b">
        <v>1</v>
      </c>
      <c r="P2831" s="4" t="s">
        <v>8265</v>
      </c>
      <c r="Q2831" s="9">
        <f t="shared" si="266"/>
        <v>1.0651999999999999</v>
      </c>
      <c r="R2831" s="10">
        <f t="shared" si="267"/>
        <v>14.631868131868131</v>
      </c>
      <c r="S2831" s="4" t="str">
        <f t="shared" si="268"/>
        <v>film &amp; video</v>
      </c>
      <c r="T2831" s="4" t="str">
        <f t="shared" si="269"/>
        <v>television</v>
      </c>
    </row>
    <row r="2832" spans="1:20" ht="28.5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7">
        <f t="shared" si="264"/>
        <v>41770.832638888889</v>
      </c>
      <c r="L2832" s="7">
        <f t="shared" si="265"/>
        <v>41758.506342592591</v>
      </c>
      <c r="M2832" s="4" t="b">
        <v>0</v>
      </c>
      <c r="N2832" s="4">
        <v>182</v>
      </c>
      <c r="O2832" s="4" t="b">
        <v>1</v>
      </c>
      <c r="P2832" s="4" t="s">
        <v>8265</v>
      </c>
      <c r="Q2832" s="9">
        <f t="shared" si="266"/>
        <v>1</v>
      </c>
      <c r="R2832" s="10">
        <f t="shared" si="267"/>
        <v>16.483516483516482</v>
      </c>
      <c r="S2832" s="4" t="str">
        <f t="shared" si="268"/>
        <v>film &amp; video</v>
      </c>
      <c r="T2832" s="4" t="str">
        <f t="shared" si="269"/>
        <v>television</v>
      </c>
    </row>
    <row r="2833" spans="1:20" ht="28.5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7">
        <f t="shared" si="264"/>
        <v>42201.491550925923</v>
      </c>
      <c r="L2833" s="7">
        <f t="shared" si="265"/>
        <v>42171.491550925923</v>
      </c>
      <c r="M2833" s="4" t="b">
        <v>0</v>
      </c>
      <c r="N2833" s="4">
        <v>182</v>
      </c>
      <c r="O2833" s="4" t="b">
        <v>1</v>
      </c>
      <c r="P2833" s="4" t="s">
        <v>8265</v>
      </c>
      <c r="Q2833" s="9">
        <f t="shared" si="266"/>
        <v>1.1066666666666667</v>
      </c>
      <c r="R2833" s="10">
        <f t="shared" si="267"/>
        <v>18.241758241758241</v>
      </c>
      <c r="S2833" s="4" t="str">
        <f t="shared" si="268"/>
        <v>film &amp; video</v>
      </c>
      <c r="T2833" s="4" t="str">
        <f t="shared" si="269"/>
        <v>television</v>
      </c>
    </row>
    <row r="2834" spans="1:20" ht="42.75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7">
        <f t="shared" si="264"/>
        <v>41966.583333333336</v>
      </c>
      <c r="L2834" s="7">
        <f t="shared" si="265"/>
        <v>41938.376087962963</v>
      </c>
      <c r="M2834" s="4" t="b">
        <v>0</v>
      </c>
      <c r="N2834" s="4">
        <v>182</v>
      </c>
      <c r="O2834" s="4" t="b">
        <v>1</v>
      </c>
      <c r="P2834" s="4" t="s">
        <v>8265</v>
      </c>
      <c r="Q2834" s="9">
        <f t="shared" si="266"/>
        <v>1.1471959999999999</v>
      </c>
      <c r="R2834" s="10">
        <f t="shared" si="267"/>
        <v>15.758186813186812</v>
      </c>
      <c r="S2834" s="4" t="str">
        <f t="shared" si="268"/>
        <v>film &amp; video</v>
      </c>
      <c r="T2834" s="4" t="str">
        <f t="shared" si="269"/>
        <v>television</v>
      </c>
    </row>
    <row r="2835" spans="1:20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7">
        <f t="shared" si="264"/>
        <v>42287.749999999993</v>
      </c>
      <c r="L2835" s="7">
        <f t="shared" si="265"/>
        <v>42267.794363425921</v>
      </c>
      <c r="M2835" s="4" t="b">
        <v>0</v>
      </c>
      <c r="N2835" s="4">
        <v>182</v>
      </c>
      <c r="O2835" s="4" t="b">
        <v>1</v>
      </c>
      <c r="P2835" s="4" t="s">
        <v>8265</v>
      </c>
      <c r="Q2835" s="9">
        <f t="shared" si="266"/>
        <v>1.0825925925925926</v>
      </c>
      <c r="R2835" s="10">
        <f t="shared" si="267"/>
        <v>16.060439560439562</v>
      </c>
      <c r="S2835" s="4" t="str">
        <f t="shared" si="268"/>
        <v>film &amp; video</v>
      </c>
      <c r="T2835" s="4" t="str">
        <f t="shared" si="269"/>
        <v>television</v>
      </c>
    </row>
    <row r="2836" spans="1:20" ht="42.75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7">
        <f t="shared" si="264"/>
        <v>42034.626504629625</v>
      </c>
      <c r="L2836" s="7">
        <f t="shared" si="265"/>
        <v>42019.626504629625</v>
      </c>
      <c r="M2836" s="4" t="b">
        <v>0</v>
      </c>
      <c r="N2836" s="4">
        <v>182</v>
      </c>
      <c r="O2836" s="4" t="b">
        <v>1</v>
      </c>
      <c r="P2836" s="4" t="s">
        <v>8265</v>
      </c>
      <c r="Q2836" s="9">
        <f t="shared" si="266"/>
        <v>1.7</v>
      </c>
      <c r="R2836" s="10">
        <f t="shared" si="267"/>
        <v>7.4725274725274726</v>
      </c>
      <c r="S2836" s="4" t="str">
        <f t="shared" si="268"/>
        <v>film &amp; video</v>
      </c>
      <c r="T2836" s="4" t="str">
        <f t="shared" si="269"/>
        <v>television</v>
      </c>
    </row>
    <row r="2837" spans="1:20" ht="42.75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7">
        <f t="shared" si="264"/>
        <v>42342.666666666664</v>
      </c>
      <c r="L2837" s="7">
        <f t="shared" si="265"/>
        <v>42313.370567129627</v>
      </c>
      <c r="M2837" s="4" t="b">
        <v>0</v>
      </c>
      <c r="N2837" s="4">
        <v>182</v>
      </c>
      <c r="O2837" s="4" t="b">
        <v>1</v>
      </c>
      <c r="P2837" s="4" t="s">
        <v>8265</v>
      </c>
      <c r="Q2837" s="9">
        <f t="shared" si="266"/>
        <v>1.8709899999999999</v>
      </c>
      <c r="R2837" s="10">
        <f t="shared" si="267"/>
        <v>10.280164835164836</v>
      </c>
      <c r="S2837" s="4" t="str">
        <f t="shared" si="268"/>
        <v>film &amp; video</v>
      </c>
      <c r="T2837" s="4" t="str">
        <f t="shared" si="269"/>
        <v>television</v>
      </c>
    </row>
    <row r="2838" spans="1:20" ht="42.75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7">
        <f t="shared" si="264"/>
        <v>42783.874305555553</v>
      </c>
      <c r="L2838" s="7">
        <f t="shared" si="265"/>
        <v>42745.928449074076</v>
      </c>
      <c r="M2838" s="4" t="b">
        <v>0</v>
      </c>
      <c r="N2838" s="4">
        <v>182</v>
      </c>
      <c r="O2838" s="4" t="b">
        <v>1</v>
      </c>
      <c r="P2838" s="4" t="s">
        <v>8265</v>
      </c>
      <c r="Q2838" s="9">
        <f t="shared" si="266"/>
        <v>1.0777777777777777</v>
      </c>
      <c r="R2838" s="10">
        <f t="shared" si="267"/>
        <v>2.6648351648351647</v>
      </c>
      <c r="S2838" s="4" t="str">
        <f t="shared" si="268"/>
        <v>film &amp; video</v>
      </c>
      <c r="T2838" s="4" t="str">
        <f t="shared" si="269"/>
        <v>television</v>
      </c>
    </row>
    <row r="2839" spans="1:20" ht="57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7">
        <f t="shared" si="264"/>
        <v>42347.616712962961</v>
      </c>
      <c r="L2839" s="7">
        <f t="shared" si="265"/>
        <v>42307.575046296297</v>
      </c>
      <c r="M2839" s="4" t="b">
        <v>0</v>
      </c>
      <c r="N2839" s="4">
        <v>182</v>
      </c>
      <c r="O2839" s="4" t="b">
        <v>1</v>
      </c>
      <c r="P2839" s="4" t="s">
        <v>8265</v>
      </c>
      <c r="Q2839" s="9">
        <f t="shared" si="266"/>
        <v>1</v>
      </c>
      <c r="R2839" s="10">
        <f t="shared" si="267"/>
        <v>4.6703296703296706</v>
      </c>
      <c r="S2839" s="4" t="str">
        <f t="shared" si="268"/>
        <v>film &amp; video</v>
      </c>
      <c r="T2839" s="4" t="str">
        <f t="shared" si="269"/>
        <v>television</v>
      </c>
    </row>
    <row r="2840" spans="1:20" ht="42.75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7">
        <f t="shared" si="264"/>
        <v>41864.583333333328</v>
      </c>
      <c r="L2840" s="7">
        <f t="shared" si="265"/>
        <v>41842.274259259255</v>
      </c>
      <c r="M2840" s="4" t="b">
        <v>0</v>
      </c>
      <c r="N2840" s="4">
        <v>182</v>
      </c>
      <c r="O2840" s="4" t="b">
        <v>1</v>
      </c>
      <c r="P2840" s="4" t="s">
        <v>8265</v>
      </c>
      <c r="Q2840" s="9">
        <f t="shared" si="266"/>
        <v>1.2024999999999999</v>
      </c>
      <c r="R2840" s="10">
        <f t="shared" si="267"/>
        <v>13.214285714285714</v>
      </c>
      <c r="S2840" s="4" t="str">
        <f t="shared" si="268"/>
        <v>film &amp; video</v>
      </c>
      <c r="T2840" s="4" t="str">
        <f t="shared" si="269"/>
        <v>television</v>
      </c>
    </row>
    <row r="2841" spans="1:20" ht="42.75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7">
        <f t="shared" si="264"/>
        <v>41875.874305555553</v>
      </c>
      <c r="L2841" s="7">
        <f t="shared" si="265"/>
        <v>41852.906874999993</v>
      </c>
      <c r="M2841" s="4" t="b">
        <v>0</v>
      </c>
      <c r="N2841" s="4">
        <v>182</v>
      </c>
      <c r="O2841" s="4" t="b">
        <v>1</v>
      </c>
      <c r="P2841" s="4" t="s">
        <v>8265</v>
      </c>
      <c r="Q2841" s="9">
        <f t="shared" si="266"/>
        <v>1.1142857142857143</v>
      </c>
      <c r="R2841" s="10">
        <f t="shared" si="267"/>
        <v>21.428571428571427</v>
      </c>
      <c r="S2841" s="4" t="str">
        <f t="shared" si="268"/>
        <v>film &amp; video</v>
      </c>
      <c r="T2841" s="4" t="str">
        <f t="shared" si="269"/>
        <v>television</v>
      </c>
    </row>
    <row r="2842" spans="1:20" ht="57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7">
        <f t="shared" si="264"/>
        <v>42081.374999999993</v>
      </c>
      <c r="L2842" s="7">
        <f t="shared" si="265"/>
        <v>42059.702303240738</v>
      </c>
      <c r="M2842" s="4" t="b">
        <v>0</v>
      </c>
      <c r="N2842" s="4">
        <v>182</v>
      </c>
      <c r="O2842" s="4" t="b">
        <v>1</v>
      </c>
      <c r="P2842" s="4" t="s">
        <v>8265</v>
      </c>
      <c r="Q2842" s="9">
        <f t="shared" si="266"/>
        <v>1.04</v>
      </c>
      <c r="R2842" s="10">
        <f t="shared" si="267"/>
        <v>14.285714285714286</v>
      </c>
      <c r="S2842" s="4" t="str">
        <f t="shared" si="268"/>
        <v>film &amp; video</v>
      </c>
      <c r="T2842" s="4" t="str">
        <f t="shared" si="269"/>
        <v>television</v>
      </c>
    </row>
    <row r="2843" spans="1:20" ht="42.75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7">
        <f t="shared" si="264"/>
        <v>42351.447881944441</v>
      </c>
      <c r="L2843" s="7">
        <f t="shared" si="265"/>
        <v>42291.406215277777</v>
      </c>
      <c r="M2843" s="4" t="b">
        <v>0</v>
      </c>
      <c r="N2843" s="4">
        <v>182</v>
      </c>
      <c r="O2843" s="4" t="b">
        <v>1</v>
      </c>
      <c r="P2843" s="4" t="s">
        <v>8265</v>
      </c>
      <c r="Q2843" s="9">
        <f t="shared" si="266"/>
        <v>0.01</v>
      </c>
      <c r="R2843" s="10">
        <f t="shared" si="267"/>
        <v>5.4945054945054944E-2</v>
      </c>
      <c r="S2843" s="4" t="str">
        <f t="shared" si="268"/>
        <v>film &amp; video</v>
      </c>
      <c r="T2843" s="4" t="str">
        <f t="shared" si="269"/>
        <v>television</v>
      </c>
    </row>
    <row r="2844" spans="1:20" ht="42.75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7">
        <f t="shared" si="264"/>
        <v>41811.125</v>
      </c>
      <c r="L2844" s="7">
        <f t="shared" si="265"/>
        <v>41784.619155092594</v>
      </c>
      <c r="M2844" s="4" t="b">
        <v>0</v>
      </c>
      <c r="N2844" s="4">
        <v>182</v>
      </c>
      <c r="O2844" s="4" t="b">
        <v>1</v>
      </c>
      <c r="P2844" s="4" t="s">
        <v>8265</v>
      </c>
      <c r="Q2844" s="9">
        <f t="shared" si="266"/>
        <v>0</v>
      </c>
      <c r="R2844" s="10">
        <f t="shared" si="267"/>
        <v>0</v>
      </c>
      <c r="S2844" s="4" t="str">
        <f t="shared" si="268"/>
        <v>film &amp; video</v>
      </c>
      <c r="T2844" s="4" t="str">
        <f t="shared" si="269"/>
        <v>television</v>
      </c>
    </row>
    <row r="2845" spans="1:20" ht="42.75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7">
        <f t="shared" si="264"/>
        <v>42533.833333333336</v>
      </c>
      <c r="L2845" s="7">
        <f t="shared" si="265"/>
        <v>42492.404513888883</v>
      </c>
      <c r="M2845" s="4" t="b">
        <v>0</v>
      </c>
      <c r="N2845" s="4">
        <v>182</v>
      </c>
      <c r="O2845" s="4" t="b">
        <v>1</v>
      </c>
      <c r="P2845" s="4" t="s">
        <v>8265</v>
      </c>
      <c r="Q2845" s="9">
        <f t="shared" si="266"/>
        <v>0</v>
      </c>
      <c r="R2845" s="10">
        <f t="shared" si="267"/>
        <v>0</v>
      </c>
      <c r="S2845" s="4" t="str">
        <f t="shared" si="268"/>
        <v>film &amp; video</v>
      </c>
      <c r="T2845" s="4" t="str">
        <f t="shared" si="269"/>
        <v>television</v>
      </c>
    </row>
    <row r="2846" spans="1:20" ht="42.75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7">
        <f t="shared" si="264"/>
        <v>42739.212731481479</v>
      </c>
      <c r="L2846" s="7">
        <f t="shared" si="265"/>
        <v>42709.212731481479</v>
      </c>
      <c r="M2846" s="4" t="b">
        <v>0</v>
      </c>
      <c r="N2846" s="4">
        <v>182</v>
      </c>
      <c r="O2846" s="4" t="b">
        <v>1</v>
      </c>
      <c r="P2846" s="4" t="s">
        <v>8265</v>
      </c>
      <c r="Q2846" s="9">
        <f t="shared" si="266"/>
        <v>5.4545454545454543E-2</v>
      </c>
      <c r="R2846" s="10">
        <f t="shared" si="267"/>
        <v>0.16483516483516483</v>
      </c>
      <c r="S2846" s="4" t="str">
        <f t="shared" si="268"/>
        <v>film &amp; video</v>
      </c>
      <c r="T2846" s="4" t="str">
        <f t="shared" si="269"/>
        <v>television</v>
      </c>
    </row>
    <row r="2847" spans="1:20" ht="42.75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7">
        <f t="shared" si="264"/>
        <v>42162.683252314811</v>
      </c>
      <c r="L2847" s="7">
        <f t="shared" si="265"/>
        <v>42102.683252314811</v>
      </c>
      <c r="M2847" s="4" t="b">
        <v>0</v>
      </c>
      <c r="N2847" s="4">
        <v>182</v>
      </c>
      <c r="O2847" s="4" t="b">
        <v>1</v>
      </c>
      <c r="P2847" s="4" t="s">
        <v>8265</v>
      </c>
      <c r="Q2847" s="9">
        <f t="shared" si="266"/>
        <v>0.31546666666666667</v>
      </c>
      <c r="R2847" s="10">
        <f t="shared" si="267"/>
        <v>13</v>
      </c>
      <c r="S2847" s="4" t="str">
        <f t="shared" si="268"/>
        <v>film &amp; video</v>
      </c>
      <c r="T2847" s="4" t="str">
        <f t="shared" si="269"/>
        <v>television</v>
      </c>
    </row>
    <row r="2848" spans="1:20" ht="42.75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7">
        <f t="shared" si="264"/>
        <v>42153.358726851853</v>
      </c>
      <c r="L2848" s="7">
        <f t="shared" si="265"/>
        <v>42108.358726851853</v>
      </c>
      <c r="M2848" s="4" t="b">
        <v>0</v>
      </c>
      <c r="N2848" s="4">
        <v>182</v>
      </c>
      <c r="O2848" s="4" t="b">
        <v>1</v>
      </c>
      <c r="P2848" s="4" t="s">
        <v>8265</v>
      </c>
      <c r="Q2848" s="9">
        <f t="shared" si="266"/>
        <v>0</v>
      </c>
      <c r="R2848" s="10">
        <f t="shared" si="267"/>
        <v>0</v>
      </c>
      <c r="S2848" s="4" t="str">
        <f t="shared" si="268"/>
        <v>film &amp; video</v>
      </c>
      <c r="T2848" s="4" t="str">
        <f t="shared" si="269"/>
        <v>television</v>
      </c>
    </row>
    <row r="2849" spans="1:20" ht="42.75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7">
        <f t="shared" si="264"/>
        <v>42513.472974537035</v>
      </c>
      <c r="L2849" s="7">
        <f t="shared" si="265"/>
        <v>42453.472974537035</v>
      </c>
      <c r="M2849" s="4" t="b">
        <v>0</v>
      </c>
      <c r="N2849" s="4">
        <v>182</v>
      </c>
      <c r="O2849" s="4" t="b">
        <v>1</v>
      </c>
      <c r="P2849" s="4" t="s">
        <v>8265</v>
      </c>
      <c r="Q2849" s="9">
        <f t="shared" si="266"/>
        <v>0</v>
      </c>
      <c r="R2849" s="10">
        <f t="shared" si="267"/>
        <v>0</v>
      </c>
      <c r="S2849" s="4" t="str">
        <f t="shared" si="268"/>
        <v>film &amp; video</v>
      </c>
      <c r="T2849" s="4" t="str">
        <f t="shared" si="269"/>
        <v>television</v>
      </c>
    </row>
    <row r="2850" spans="1:20" ht="57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7">
        <f t="shared" si="264"/>
        <v>42153.315497685187</v>
      </c>
      <c r="L2850" s="7">
        <f t="shared" si="265"/>
        <v>42123.315497685187</v>
      </c>
      <c r="M2850" s="4" t="b">
        <v>0</v>
      </c>
      <c r="N2850" s="4">
        <v>182</v>
      </c>
      <c r="O2850" s="4" t="b">
        <v>1</v>
      </c>
      <c r="P2850" s="4" t="s">
        <v>8265</v>
      </c>
      <c r="Q2850" s="9">
        <f t="shared" si="266"/>
        <v>2E-3</v>
      </c>
      <c r="R2850" s="10">
        <f t="shared" si="267"/>
        <v>0.38461538461538464</v>
      </c>
      <c r="S2850" s="4" t="str">
        <f t="shared" si="268"/>
        <v>film &amp; video</v>
      </c>
      <c r="T2850" s="4" t="str">
        <f t="shared" si="269"/>
        <v>television</v>
      </c>
    </row>
    <row r="2851" spans="1:20" ht="42.75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7">
        <f t="shared" si="264"/>
        <v>42483.094907407409</v>
      </c>
      <c r="L2851" s="7">
        <f t="shared" si="265"/>
        <v>42453.094907407409</v>
      </c>
      <c r="M2851" s="4" t="b">
        <v>0</v>
      </c>
      <c r="N2851" s="4">
        <v>182</v>
      </c>
      <c r="O2851" s="4" t="b">
        <v>1</v>
      </c>
      <c r="P2851" s="4" t="s">
        <v>8265</v>
      </c>
      <c r="Q2851" s="9">
        <f t="shared" si="266"/>
        <v>0.01</v>
      </c>
      <c r="R2851" s="10">
        <f t="shared" si="267"/>
        <v>2.7472527472527472E-2</v>
      </c>
      <c r="S2851" s="4" t="str">
        <f t="shared" si="268"/>
        <v>film &amp; video</v>
      </c>
      <c r="T2851" s="4" t="str">
        <f t="shared" si="269"/>
        <v>television</v>
      </c>
    </row>
    <row r="2852" spans="1:20" ht="42.75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7">
        <f t="shared" si="264"/>
        <v>41887.673738425925</v>
      </c>
      <c r="L2852" s="7">
        <f t="shared" si="265"/>
        <v>41857.673738425925</v>
      </c>
      <c r="M2852" s="4" t="b">
        <v>0</v>
      </c>
      <c r="N2852" s="4">
        <v>182</v>
      </c>
      <c r="O2852" s="4" t="b">
        <v>1</v>
      </c>
      <c r="P2852" s="4" t="s">
        <v>8265</v>
      </c>
      <c r="Q2852" s="9">
        <f t="shared" si="266"/>
        <v>3.8875E-2</v>
      </c>
      <c r="R2852" s="10">
        <f t="shared" si="267"/>
        <v>1.7087912087912087</v>
      </c>
      <c r="S2852" s="4" t="str">
        <f t="shared" si="268"/>
        <v>film &amp; video</v>
      </c>
      <c r="T2852" s="4" t="str">
        <f t="shared" si="269"/>
        <v>television</v>
      </c>
    </row>
    <row r="2853" spans="1:20" ht="42.75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7">
        <f t="shared" si="264"/>
        <v>42398.636805555558</v>
      </c>
      <c r="L2853" s="7">
        <f t="shared" si="265"/>
        <v>42389.669317129628</v>
      </c>
      <c r="M2853" s="4" t="b">
        <v>0</v>
      </c>
      <c r="N2853" s="4">
        <v>182</v>
      </c>
      <c r="O2853" s="4" t="b">
        <v>1</v>
      </c>
      <c r="P2853" s="4" t="s">
        <v>8265</v>
      </c>
      <c r="Q2853" s="9">
        <f t="shared" si="266"/>
        <v>0</v>
      </c>
      <c r="R2853" s="10">
        <f t="shared" si="267"/>
        <v>0</v>
      </c>
      <c r="S2853" s="4" t="str">
        <f t="shared" si="268"/>
        <v>film &amp; video</v>
      </c>
      <c r="T2853" s="4" t="str">
        <f t="shared" si="269"/>
        <v>television</v>
      </c>
    </row>
    <row r="2854" spans="1:20" ht="42.75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7">
        <f t="shared" si="264"/>
        <v>41810.711840277778</v>
      </c>
      <c r="L2854" s="7">
        <f t="shared" si="265"/>
        <v>41780.711840277778</v>
      </c>
      <c r="M2854" s="4" t="b">
        <v>0</v>
      </c>
      <c r="N2854" s="4">
        <v>182</v>
      </c>
      <c r="O2854" s="4" t="b">
        <v>1</v>
      </c>
      <c r="P2854" s="4" t="s">
        <v>8265</v>
      </c>
      <c r="Q2854" s="9">
        <f t="shared" si="266"/>
        <v>1.9E-2</v>
      </c>
      <c r="R2854" s="10">
        <f t="shared" si="267"/>
        <v>0.52197802197802201</v>
      </c>
      <c r="S2854" s="4" t="str">
        <f t="shared" si="268"/>
        <v>film &amp; video</v>
      </c>
      <c r="T2854" s="4" t="str">
        <f t="shared" si="269"/>
        <v>television</v>
      </c>
    </row>
    <row r="2855" spans="1:20" ht="42.75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7">
        <f t="shared" si="264"/>
        <v>41895.85760416666</v>
      </c>
      <c r="L2855" s="7">
        <f t="shared" si="265"/>
        <v>41835.85760416666</v>
      </c>
      <c r="M2855" s="4" t="b">
        <v>0</v>
      </c>
      <c r="N2855" s="4">
        <v>182</v>
      </c>
      <c r="O2855" s="4" t="b">
        <v>1</v>
      </c>
      <c r="P2855" s="4" t="s">
        <v>8265</v>
      </c>
      <c r="Q2855" s="9">
        <f t="shared" si="266"/>
        <v>0</v>
      </c>
      <c r="R2855" s="10">
        <f t="shared" si="267"/>
        <v>0</v>
      </c>
      <c r="S2855" s="4" t="str">
        <f t="shared" si="268"/>
        <v>film &amp; video</v>
      </c>
      <c r="T2855" s="4" t="str">
        <f t="shared" si="269"/>
        <v>television</v>
      </c>
    </row>
    <row r="2856" spans="1:20" ht="42.75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7">
        <f t="shared" si="264"/>
        <v>42131.383321759255</v>
      </c>
      <c r="L2856" s="7">
        <f t="shared" si="265"/>
        <v>42111.383321759255</v>
      </c>
      <c r="M2856" s="4" t="b">
        <v>0</v>
      </c>
      <c r="N2856" s="4">
        <v>182</v>
      </c>
      <c r="O2856" s="4" t="b">
        <v>1</v>
      </c>
      <c r="P2856" s="4" t="s">
        <v>8265</v>
      </c>
      <c r="Q2856" s="9">
        <f t="shared" si="266"/>
        <v>0.41699999999999998</v>
      </c>
      <c r="R2856" s="10">
        <f t="shared" si="267"/>
        <v>2.2912087912087911</v>
      </c>
      <c r="S2856" s="4" t="str">
        <f t="shared" si="268"/>
        <v>film &amp; video</v>
      </c>
      <c r="T2856" s="4" t="str">
        <f t="shared" si="269"/>
        <v>television</v>
      </c>
    </row>
    <row r="2857" spans="1:20" ht="42.75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7">
        <f t="shared" si="264"/>
        <v>42398.648611111108</v>
      </c>
      <c r="L2857" s="7">
        <f t="shared" si="265"/>
        <v>42369.674432870372</v>
      </c>
      <c r="M2857" s="4" t="b">
        <v>0</v>
      </c>
      <c r="N2857" s="4">
        <v>182</v>
      </c>
      <c r="O2857" s="4" t="b">
        <v>1</v>
      </c>
      <c r="P2857" s="4" t="s">
        <v>8265</v>
      </c>
      <c r="Q2857" s="9">
        <f t="shared" si="266"/>
        <v>0.5</v>
      </c>
      <c r="R2857" s="10">
        <f t="shared" si="267"/>
        <v>1.6483516483516483</v>
      </c>
      <c r="S2857" s="4" t="str">
        <f t="shared" si="268"/>
        <v>film &amp; video</v>
      </c>
      <c r="T2857" s="4" t="str">
        <f t="shared" si="269"/>
        <v>television</v>
      </c>
    </row>
    <row r="2858" spans="1:20" ht="42.75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7">
        <f t="shared" si="264"/>
        <v>42224.56527777778</v>
      </c>
      <c r="L2858" s="7">
        <f t="shared" si="265"/>
        <v>42164.704247685186</v>
      </c>
      <c r="M2858" s="4" t="b">
        <v>0</v>
      </c>
      <c r="N2858" s="4">
        <v>182</v>
      </c>
      <c r="O2858" s="4" t="b">
        <v>1</v>
      </c>
      <c r="P2858" s="4" t="s">
        <v>8265</v>
      </c>
      <c r="Q2858" s="9">
        <f t="shared" si="266"/>
        <v>4.8666666666666664E-2</v>
      </c>
      <c r="R2858" s="10">
        <f t="shared" si="267"/>
        <v>0.80219780219780223</v>
      </c>
      <c r="S2858" s="4" t="str">
        <f t="shared" si="268"/>
        <v>film &amp; video</v>
      </c>
      <c r="T2858" s="4" t="str">
        <f t="shared" si="269"/>
        <v>television</v>
      </c>
    </row>
    <row r="2859" spans="1:20" ht="57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7">
        <f t="shared" si="264"/>
        <v>42786.416666666664</v>
      </c>
      <c r="L2859" s="7">
        <f t="shared" si="265"/>
        <v>42726.586747685178</v>
      </c>
      <c r="M2859" s="4" t="b">
        <v>0</v>
      </c>
      <c r="N2859" s="4">
        <v>182</v>
      </c>
      <c r="O2859" s="4" t="b">
        <v>1</v>
      </c>
      <c r="P2859" s="4" t="s">
        <v>8265</v>
      </c>
      <c r="Q2859" s="9">
        <f t="shared" si="266"/>
        <v>0.19736842105263158</v>
      </c>
      <c r="R2859" s="10">
        <f t="shared" si="267"/>
        <v>41.208791208791212</v>
      </c>
      <c r="S2859" s="4" t="str">
        <f t="shared" si="268"/>
        <v>film &amp; video</v>
      </c>
      <c r="T2859" s="4" t="str">
        <f t="shared" si="269"/>
        <v>television</v>
      </c>
    </row>
    <row r="2860" spans="1:20" ht="42.75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7">
        <f t="shared" si="264"/>
        <v>41978.144444444442</v>
      </c>
      <c r="L2860" s="7">
        <f t="shared" si="265"/>
        <v>41954.211747685178</v>
      </c>
      <c r="M2860" s="4" t="b">
        <v>0</v>
      </c>
      <c r="N2860" s="4">
        <v>182</v>
      </c>
      <c r="O2860" s="4" t="b">
        <v>1</v>
      </c>
      <c r="P2860" s="4" t="s">
        <v>8265</v>
      </c>
      <c r="Q2860" s="9">
        <f t="shared" si="266"/>
        <v>0</v>
      </c>
      <c r="R2860" s="10">
        <f t="shared" si="267"/>
        <v>0</v>
      </c>
      <c r="S2860" s="4" t="str">
        <f t="shared" si="268"/>
        <v>film &amp; video</v>
      </c>
      <c r="T2860" s="4" t="str">
        <f t="shared" si="269"/>
        <v>television</v>
      </c>
    </row>
    <row r="2861" spans="1:20" ht="28.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7">
        <f t="shared" si="264"/>
        <v>42293.028981481482</v>
      </c>
      <c r="L2861" s="7">
        <f t="shared" si="265"/>
        <v>42233.028981481482</v>
      </c>
      <c r="M2861" s="4" t="b">
        <v>0</v>
      </c>
      <c r="N2861" s="4">
        <v>182</v>
      </c>
      <c r="O2861" s="4" t="b">
        <v>1</v>
      </c>
      <c r="P2861" s="4" t="s">
        <v>8265</v>
      </c>
      <c r="Q2861" s="9">
        <f t="shared" si="266"/>
        <v>1.7500000000000002E-2</v>
      </c>
      <c r="R2861" s="10">
        <f t="shared" si="267"/>
        <v>0.19230769230769232</v>
      </c>
      <c r="S2861" s="4" t="str">
        <f t="shared" si="268"/>
        <v>film &amp; video</v>
      </c>
      <c r="T2861" s="4" t="str">
        <f t="shared" si="269"/>
        <v>television</v>
      </c>
    </row>
    <row r="2862" spans="1:20" ht="42.75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7">
        <f t="shared" si="264"/>
        <v>42540.467314814814</v>
      </c>
      <c r="L2862" s="7">
        <f t="shared" si="265"/>
        <v>42480.467314814814</v>
      </c>
      <c r="M2862" s="4" t="b">
        <v>0</v>
      </c>
      <c r="N2862" s="4">
        <v>182</v>
      </c>
      <c r="O2862" s="4" t="b">
        <v>1</v>
      </c>
      <c r="P2862" s="4" t="s">
        <v>8265</v>
      </c>
      <c r="Q2862" s="9">
        <f t="shared" si="266"/>
        <v>6.6500000000000004E-2</v>
      </c>
      <c r="R2862" s="10">
        <f t="shared" si="267"/>
        <v>1.4615384615384615</v>
      </c>
      <c r="S2862" s="4" t="str">
        <f t="shared" si="268"/>
        <v>film &amp; video</v>
      </c>
      <c r="T2862" s="4" t="str">
        <f t="shared" si="269"/>
        <v>television</v>
      </c>
    </row>
    <row r="2863" spans="1:20" ht="42.75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7">
        <f t="shared" si="264"/>
        <v>42271.2575</v>
      </c>
      <c r="L2863" s="7">
        <f t="shared" si="265"/>
        <v>42257.2575</v>
      </c>
      <c r="M2863" s="4" t="b">
        <v>0</v>
      </c>
      <c r="N2863" s="4">
        <v>182</v>
      </c>
      <c r="O2863" s="4" t="b">
        <v>1</v>
      </c>
      <c r="P2863" s="4" t="s">
        <v>8265</v>
      </c>
      <c r="Q2863" s="9">
        <f t="shared" si="266"/>
        <v>0.32</v>
      </c>
      <c r="R2863" s="10">
        <f t="shared" si="267"/>
        <v>0.43956043956043955</v>
      </c>
      <c r="S2863" s="4" t="str">
        <f t="shared" si="268"/>
        <v>film &amp; video</v>
      </c>
      <c r="T2863" s="4" t="str">
        <f t="shared" si="269"/>
        <v>television</v>
      </c>
    </row>
    <row r="2864" spans="1:20" ht="42.75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7">
        <f t="shared" si="264"/>
        <v>41814.456354166665</v>
      </c>
      <c r="L2864" s="7">
        <f t="shared" si="265"/>
        <v>41784.456354166665</v>
      </c>
      <c r="M2864" s="4" t="b">
        <v>0</v>
      </c>
      <c r="N2864" s="4">
        <v>182</v>
      </c>
      <c r="O2864" s="4" t="b">
        <v>1</v>
      </c>
      <c r="P2864" s="4" t="s">
        <v>8265</v>
      </c>
      <c r="Q2864" s="9">
        <f t="shared" si="266"/>
        <v>4.3307086614173228E-3</v>
      </c>
      <c r="R2864" s="10">
        <f t="shared" si="267"/>
        <v>0.30219780219780218</v>
      </c>
      <c r="S2864" s="4" t="str">
        <f t="shared" si="268"/>
        <v>film &amp; video</v>
      </c>
      <c r="T2864" s="4" t="str">
        <f t="shared" si="269"/>
        <v>television</v>
      </c>
    </row>
    <row r="2865" spans="1:20" ht="42.75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7">
        <f t="shared" si="264"/>
        <v>41891.34170138889</v>
      </c>
      <c r="L2865" s="7">
        <f t="shared" si="265"/>
        <v>41831.34170138889</v>
      </c>
      <c r="M2865" s="4" t="b">
        <v>0</v>
      </c>
      <c r="N2865" s="4">
        <v>182</v>
      </c>
      <c r="O2865" s="4" t="b">
        <v>1</v>
      </c>
      <c r="P2865" s="4" t="s">
        <v>8265</v>
      </c>
      <c r="Q2865" s="9">
        <f t="shared" si="266"/>
        <v>4.0000000000000002E-4</v>
      </c>
      <c r="R2865" s="10">
        <f t="shared" si="267"/>
        <v>0.10989010989010989</v>
      </c>
      <c r="S2865" s="4" t="str">
        <f t="shared" si="268"/>
        <v>film &amp; video</v>
      </c>
      <c r="T2865" s="4" t="str">
        <f t="shared" si="269"/>
        <v>television</v>
      </c>
    </row>
    <row r="2866" spans="1:20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7">
        <f t="shared" si="264"/>
        <v>42202.220833333333</v>
      </c>
      <c r="L2866" s="7">
        <f t="shared" si="265"/>
        <v>42172.280173611107</v>
      </c>
      <c r="M2866" s="4" t="b">
        <v>0</v>
      </c>
      <c r="N2866" s="4">
        <v>182</v>
      </c>
      <c r="O2866" s="4" t="b">
        <v>1</v>
      </c>
      <c r="P2866" s="4" t="s">
        <v>8265</v>
      </c>
      <c r="Q2866" s="9">
        <f t="shared" si="266"/>
        <v>1.6E-2</v>
      </c>
      <c r="R2866" s="10">
        <f t="shared" si="267"/>
        <v>0.21978021978021978</v>
      </c>
      <c r="S2866" s="4" t="str">
        <f t="shared" si="268"/>
        <v>film &amp; video</v>
      </c>
      <c r="T2866" s="4" t="str">
        <f t="shared" si="269"/>
        <v>television</v>
      </c>
    </row>
    <row r="2867" spans="1:20" ht="42.75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7">
        <f t="shared" si="264"/>
        <v>42009.780775462961</v>
      </c>
      <c r="L2867" s="7">
        <f t="shared" si="265"/>
        <v>41949.780775462961</v>
      </c>
      <c r="M2867" s="4" t="b">
        <v>0</v>
      </c>
      <c r="N2867" s="4">
        <v>182</v>
      </c>
      <c r="O2867" s="4" t="b">
        <v>1</v>
      </c>
      <c r="P2867" s="4" t="s">
        <v>8265</v>
      </c>
      <c r="Q2867" s="9">
        <f t="shared" si="266"/>
        <v>0</v>
      </c>
      <c r="R2867" s="10">
        <f t="shared" si="267"/>
        <v>0</v>
      </c>
      <c r="S2867" s="4" t="str">
        <f t="shared" si="268"/>
        <v>film &amp; video</v>
      </c>
      <c r="T2867" s="4" t="str">
        <f t="shared" si="269"/>
        <v>television</v>
      </c>
    </row>
    <row r="2868" spans="1:20" ht="42.75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7">
        <f t="shared" si="264"/>
        <v>42657.583333333336</v>
      </c>
      <c r="L2868" s="7">
        <f t="shared" si="265"/>
        <v>42627.621770833335</v>
      </c>
      <c r="M2868" s="4" t="b">
        <v>0</v>
      </c>
      <c r="N2868" s="4">
        <v>182</v>
      </c>
      <c r="O2868" s="4" t="b">
        <v>1</v>
      </c>
      <c r="P2868" s="4" t="s">
        <v>8265</v>
      </c>
      <c r="Q2868" s="9">
        <f t="shared" si="266"/>
        <v>8.9999999999999993E-3</v>
      </c>
      <c r="R2868" s="10">
        <f t="shared" si="267"/>
        <v>0.24725274725274726</v>
      </c>
      <c r="S2868" s="4" t="str">
        <f t="shared" si="268"/>
        <v>film &amp; video</v>
      </c>
      <c r="T2868" s="4" t="str">
        <f t="shared" si="269"/>
        <v>television</v>
      </c>
    </row>
    <row r="2869" spans="1:20" ht="42.75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7">
        <f t="shared" si="264"/>
        <v>42554.833333333336</v>
      </c>
      <c r="L2869" s="7">
        <f t="shared" si="265"/>
        <v>42530.861944444441</v>
      </c>
      <c r="M2869" s="4" t="b">
        <v>0</v>
      </c>
      <c r="N2869" s="4">
        <v>182</v>
      </c>
      <c r="O2869" s="4" t="b">
        <v>1</v>
      </c>
      <c r="P2869" s="4" t="s">
        <v>8265</v>
      </c>
      <c r="Q2869" s="9">
        <f t="shared" si="266"/>
        <v>0.2016</v>
      </c>
      <c r="R2869" s="10">
        <f t="shared" si="267"/>
        <v>2.7692307692307692</v>
      </c>
      <c r="S2869" s="4" t="str">
        <f t="shared" si="268"/>
        <v>film &amp; video</v>
      </c>
      <c r="T2869" s="4" t="str">
        <f t="shared" si="269"/>
        <v>television</v>
      </c>
    </row>
    <row r="2870" spans="1:20" ht="42.75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7">
        <f t="shared" si="264"/>
        <v>42648.493680555555</v>
      </c>
      <c r="L2870" s="7">
        <f t="shared" si="265"/>
        <v>42618.493680555555</v>
      </c>
      <c r="M2870" s="4" t="b">
        <v>0</v>
      </c>
      <c r="N2870" s="4">
        <v>182</v>
      </c>
      <c r="O2870" s="4" t="b">
        <v>1</v>
      </c>
      <c r="P2870" s="4" t="s">
        <v>8265</v>
      </c>
      <c r="Q2870" s="9">
        <f t="shared" si="266"/>
        <v>0.42011733333333334</v>
      </c>
      <c r="R2870" s="10">
        <f t="shared" si="267"/>
        <v>34.625054945054949</v>
      </c>
      <c r="S2870" s="4" t="str">
        <f t="shared" si="268"/>
        <v>film &amp; video</v>
      </c>
      <c r="T2870" s="4" t="str">
        <f t="shared" si="269"/>
        <v>television</v>
      </c>
    </row>
    <row r="2871" spans="1:20" ht="57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7">
        <f t="shared" si="264"/>
        <v>42570.260196759256</v>
      </c>
      <c r="L2871" s="7">
        <f t="shared" si="265"/>
        <v>42540.260196759256</v>
      </c>
      <c r="M2871" s="4" t="b">
        <v>0</v>
      </c>
      <c r="N2871" s="4">
        <v>182</v>
      </c>
      <c r="O2871" s="4" t="b">
        <v>1</v>
      </c>
      <c r="P2871" s="4" t="s">
        <v>8265</v>
      </c>
      <c r="Q2871" s="9">
        <f t="shared" si="266"/>
        <v>8.8500000000000002E-3</v>
      </c>
      <c r="R2871" s="10">
        <f t="shared" si="267"/>
        <v>0.97252747252747251</v>
      </c>
      <c r="S2871" s="4" t="str">
        <f t="shared" si="268"/>
        <v>film &amp; video</v>
      </c>
      <c r="T2871" s="4" t="str">
        <f t="shared" si="269"/>
        <v>television</v>
      </c>
    </row>
    <row r="2872" spans="1:20" ht="42.75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7">
        <f t="shared" si="264"/>
        <v>41775.856076388889</v>
      </c>
      <c r="L2872" s="7">
        <f t="shared" si="265"/>
        <v>41745.856076388889</v>
      </c>
      <c r="M2872" s="4" t="b">
        <v>0</v>
      </c>
      <c r="N2872" s="4">
        <v>182</v>
      </c>
      <c r="O2872" s="4" t="b">
        <v>1</v>
      </c>
      <c r="P2872" s="4" t="s">
        <v>8265</v>
      </c>
      <c r="Q2872" s="9">
        <f t="shared" si="266"/>
        <v>0.15</v>
      </c>
      <c r="R2872" s="10">
        <f t="shared" si="267"/>
        <v>4.1208791208791204</v>
      </c>
      <c r="S2872" s="4" t="str">
        <f t="shared" si="268"/>
        <v>film &amp; video</v>
      </c>
      <c r="T2872" s="4" t="str">
        <f t="shared" si="269"/>
        <v>television</v>
      </c>
    </row>
    <row r="2873" spans="1:20" ht="42.75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7">
        <f t="shared" si="264"/>
        <v>41994.405243055553</v>
      </c>
      <c r="L2873" s="7">
        <f t="shared" si="265"/>
        <v>41974.405243055553</v>
      </c>
      <c r="M2873" s="4" t="b">
        <v>0</v>
      </c>
      <c r="N2873" s="4">
        <v>182</v>
      </c>
      <c r="O2873" s="4" t="b">
        <v>1</v>
      </c>
      <c r="P2873" s="4" t="s">
        <v>8265</v>
      </c>
      <c r="Q2873" s="9">
        <f t="shared" si="266"/>
        <v>4.6699999999999998E-2</v>
      </c>
      <c r="R2873" s="10">
        <f t="shared" si="267"/>
        <v>2.5659340659340661</v>
      </c>
      <c r="S2873" s="4" t="str">
        <f t="shared" si="268"/>
        <v>film &amp; video</v>
      </c>
      <c r="T2873" s="4" t="str">
        <f t="shared" si="269"/>
        <v>television</v>
      </c>
    </row>
    <row r="2874" spans="1:20" ht="28.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7">
        <f t="shared" si="264"/>
        <v>42174.782847222225</v>
      </c>
      <c r="L2874" s="7">
        <f t="shared" si="265"/>
        <v>42114.782847222225</v>
      </c>
      <c r="M2874" s="4" t="b">
        <v>0</v>
      </c>
      <c r="N2874" s="4">
        <v>182</v>
      </c>
      <c r="O2874" s="4" t="b">
        <v>1</v>
      </c>
      <c r="P2874" s="4" t="s">
        <v>8265</v>
      </c>
      <c r="Q2874" s="9">
        <f t="shared" si="266"/>
        <v>0</v>
      </c>
      <c r="R2874" s="10">
        <f t="shared" si="267"/>
        <v>0</v>
      </c>
      <c r="S2874" s="4" t="str">
        <f t="shared" si="268"/>
        <v>film &amp; video</v>
      </c>
      <c r="T2874" s="4" t="str">
        <f t="shared" si="269"/>
        <v>television</v>
      </c>
    </row>
    <row r="2875" spans="1:20" ht="42.75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7">
        <f t="shared" si="264"/>
        <v>42032.484155092585</v>
      </c>
      <c r="L2875" s="7">
        <f t="shared" si="265"/>
        <v>42002.484155092585</v>
      </c>
      <c r="M2875" s="4" t="b">
        <v>0</v>
      </c>
      <c r="N2875" s="4">
        <v>182</v>
      </c>
      <c r="O2875" s="4" t="b">
        <v>1</v>
      </c>
      <c r="P2875" s="4" t="s">
        <v>8265</v>
      </c>
      <c r="Q2875" s="9">
        <f t="shared" si="266"/>
        <v>0.38119999999999998</v>
      </c>
      <c r="R2875" s="10">
        <f t="shared" si="267"/>
        <v>5.2362637362637363</v>
      </c>
      <c r="S2875" s="4" t="str">
        <f t="shared" si="268"/>
        <v>film &amp; video</v>
      </c>
      <c r="T2875" s="4" t="str">
        <f t="shared" si="269"/>
        <v>television</v>
      </c>
    </row>
    <row r="2876" spans="1:20" ht="42.75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7">
        <f t="shared" si="264"/>
        <v>42752.511412037034</v>
      </c>
      <c r="L2876" s="7">
        <f t="shared" si="265"/>
        <v>42722.511412037034</v>
      </c>
      <c r="M2876" s="4" t="b">
        <v>0</v>
      </c>
      <c r="N2876" s="4">
        <v>182</v>
      </c>
      <c r="O2876" s="4" t="b">
        <v>1</v>
      </c>
      <c r="P2876" s="4" t="s">
        <v>8265</v>
      </c>
      <c r="Q2876" s="9">
        <f t="shared" si="266"/>
        <v>5.4199999999999998E-2</v>
      </c>
      <c r="R2876" s="10">
        <f t="shared" si="267"/>
        <v>1.4890109890109891</v>
      </c>
      <c r="S2876" s="4" t="str">
        <f t="shared" si="268"/>
        <v>film &amp; video</v>
      </c>
      <c r="T2876" s="4" t="str">
        <f t="shared" si="269"/>
        <v>television</v>
      </c>
    </row>
    <row r="2877" spans="1:20" ht="42.75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7">
        <f t="shared" si="264"/>
        <v>42494.795057870368</v>
      </c>
      <c r="L2877" s="7">
        <f t="shared" si="265"/>
        <v>42464.795057870368</v>
      </c>
      <c r="M2877" s="4" t="b">
        <v>0</v>
      </c>
      <c r="N2877" s="4">
        <v>182</v>
      </c>
      <c r="O2877" s="4" t="b">
        <v>1</v>
      </c>
      <c r="P2877" s="4" t="s">
        <v>8265</v>
      </c>
      <c r="Q2877" s="9">
        <f t="shared" si="266"/>
        <v>3.5E-4</v>
      </c>
      <c r="R2877" s="10">
        <f t="shared" si="267"/>
        <v>3.8461538461538464E-2</v>
      </c>
      <c r="S2877" s="4" t="str">
        <f t="shared" si="268"/>
        <v>film &amp; video</v>
      </c>
      <c r="T2877" s="4" t="str">
        <f t="shared" si="269"/>
        <v>television</v>
      </c>
    </row>
    <row r="2878" spans="1:20" ht="42.75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7">
        <f t="shared" si="264"/>
        <v>42201.410636574066</v>
      </c>
      <c r="L2878" s="7">
        <f t="shared" si="265"/>
        <v>42171.410636574066</v>
      </c>
      <c r="M2878" s="4" t="b">
        <v>0</v>
      </c>
      <c r="N2878" s="4">
        <v>182</v>
      </c>
      <c r="O2878" s="4" t="b">
        <v>1</v>
      </c>
      <c r="P2878" s="4" t="s">
        <v>8265</v>
      </c>
      <c r="Q2878" s="9">
        <f t="shared" si="266"/>
        <v>0</v>
      </c>
      <c r="R2878" s="10">
        <f t="shared" si="267"/>
        <v>0</v>
      </c>
      <c r="S2878" s="4" t="str">
        <f t="shared" si="268"/>
        <v>film &amp; video</v>
      </c>
      <c r="T2878" s="4" t="str">
        <f t="shared" si="269"/>
        <v>television</v>
      </c>
    </row>
    <row r="2879" spans="1:20" ht="42.75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7">
        <f t="shared" si="264"/>
        <v>42704.374999999993</v>
      </c>
      <c r="L2879" s="7">
        <f t="shared" si="265"/>
        <v>42672.621805555558</v>
      </c>
      <c r="M2879" s="4" t="b">
        <v>0</v>
      </c>
      <c r="N2879" s="4">
        <v>182</v>
      </c>
      <c r="O2879" s="4" t="b">
        <v>1</v>
      </c>
      <c r="P2879" s="4" t="s">
        <v>8265</v>
      </c>
      <c r="Q2879" s="9">
        <f t="shared" si="266"/>
        <v>0.10833333333333334</v>
      </c>
      <c r="R2879" s="10">
        <f t="shared" si="267"/>
        <v>3.5714285714285716</v>
      </c>
      <c r="S2879" s="4" t="str">
        <f t="shared" si="268"/>
        <v>film &amp; video</v>
      </c>
      <c r="T2879" s="4" t="str">
        <f t="shared" si="269"/>
        <v>television</v>
      </c>
    </row>
    <row r="2880" spans="1:20" ht="42.75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7">
        <f t="shared" si="264"/>
        <v>42188.282349537032</v>
      </c>
      <c r="L2880" s="7">
        <f t="shared" si="265"/>
        <v>42128.282349537032</v>
      </c>
      <c r="M2880" s="4" t="b">
        <v>0</v>
      </c>
      <c r="N2880" s="4">
        <v>182</v>
      </c>
      <c r="O2880" s="4" t="b">
        <v>1</v>
      </c>
      <c r="P2880" s="4" t="s">
        <v>8265</v>
      </c>
      <c r="Q2880" s="9">
        <f t="shared" si="266"/>
        <v>2.1000000000000001E-2</v>
      </c>
      <c r="R2880" s="10">
        <f t="shared" si="267"/>
        <v>0.34615384615384615</v>
      </c>
      <c r="S2880" s="4" t="str">
        <f t="shared" si="268"/>
        <v>film &amp; video</v>
      </c>
      <c r="T2880" s="4" t="str">
        <f t="shared" si="269"/>
        <v>television</v>
      </c>
    </row>
    <row r="2881" spans="1:20" ht="42.75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7">
        <f t="shared" si="264"/>
        <v>42389.391909722217</v>
      </c>
      <c r="L2881" s="7">
        <f t="shared" si="265"/>
        <v>42359.391909722217</v>
      </c>
      <c r="M2881" s="4" t="b">
        <v>0</v>
      </c>
      <c r="N2881" s="4">
        <v>182</v>
      </c>
      <c r="O2881" s="4" t="b">
        <v>1</v>
      </c>
      <c r="P2881" s="4" t="s">
        <v>8265</v>
      </c>
      <c r="Q2881" s="9">
        <f t="shared" si="266"/>
        <v>2.5892857142857141E-3</v>
      </c>
      <c r="R2881" s="10">
        <f t="shared" si="267"/>
        <v>0.15934065934065933</v>
      </c>
      <c r="S2881" s="4" t="str">
        <f t="shared" si="268"/>
        <v>film &amp; video</v>
      </c>
      <c r="T2881" s="4" t="str">
        <f t="shared" si="269"/>
        <v>television</v>
      </c>
    </row>
    <row r="2882" spans="1:20" ht="42.75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7">
        <f t="shared" si="264"/>
        <v>42236.378472222219</v>
      </c>
      <c r="L2882" s="7">
        <f t="shared" si="265"/>
        <v>42192.57236111111</v>
      </c>
      <c r="M2882" s="4" t="b">
        <v>0</v>
      </c>
      <c r="N2882" s="4">
        <v>182</v>
      </c>
      <c r="O2882" s="4" t="b">
        <v>1</v>
      </c>
      <c r="P2882" s="4" t="s">
        <v>8265</v>
      </c>
      <c r="Q2882" s="9">
        <f t="shared" si="266"/>
        <v>0.23333333333333334</v>
      </c>
      <c r="R2882" s="10">
        <f t="shared" si="267"/>
        <v>15.384615384615385</v>
      </c>
      <c r="S2882" s="4" t="str">
        <f t="shared" si="268"/>
        <v>film &amp; video</v>
      </c>
      <c r="T2882" s="4" t="str">
        <f t="shared" si="269"/>
        <v>television</v>
      </c>
    </row>
    <row r="2883" spans="1:20" ht="42.75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7">
        <f t="shared" ref="K2883:K2946" si="270">(I2883/86400)+25569+(-8/24)</f>
        <v>41976.305972222217</v>
      </c>
      <c r="L2883" s="7">
        <f t="shared" ref="L2883:L2946" si="271">(J2883/86400)+25569+(-8/24)</f>
        <v>41916.264305555553</v>
      </c>
      <c r="M2883" s="4" t="b">
        <v>0</v>
      </c>
      <c r="N2883" s="4">
        <v>182</v>
      </c>
      <c r="O2883" s="4" t="b">
        <v>1</v>
      </c>
      <c r="P2883" s="4" t="s">
        <v>8265</v>
      </c>
      <c r="Q2883" s="9">
        <f t="shared" ref="Q2883:Q2946" si="272">E2883/D2883</f>
        <v>0</v>
      </c>
      <c r="R2883" s="10">
        <f t="shared" ref="R2883:R2946" si="273">IFERROR(E2883/N2883, "Zero Backers")</f>
        <v>0</v>
      </c>
      <c r="S2883" s="4" t="str">
        <f t="shared" ref="S2883:S2946" si="274">LEFT(P2883,FIND("/",P2883)-1)</f>
        <v>film &amp; video</v>
      </c>
      <c r="T2883" s="4" t="str">
        <f t="shared" ref="T2883:T2946" si="275">RIGHT(P2883,LEN(P2883)-FIND("/",P2883))</f>
        <v>television</v>
      </c>
    </row>
    <row r="2884" spans="1:20" ht="42.75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7">
        <f t="shared" si="270"/>
        <v>42491.262939814813</v>
      </c>
      <c r="L2884" s="7">
        <f t="shared" si="271"/>
        <v>42461.262939814813</v>
      </c>
      <c r="M2884" s="4" t="b">
        <v>0</v>
      </c>
      <c r="N2884" s="4">
        <v>182</v>
      </c>
      <c r="O2884" s="4" t="b">
        <v>1</v>
      </c>
      <c r="P2884" s="4" t="s">
        <v>8265</v>
      </c>
      <c r="Q2884" s="9">
        <f t="shared" si="272"/>
        <v>0.33600000000000002</v>
      </c>
      <c r="R2884" s="10">
        <f t="shared" si="273"/>
        <v>1.3846153846153846</v>
      </c>
      <c r="S2884" s="4" t="str">
        <f t="shared" si="274"/>
        <v>film &amp; video</v>
      </c>
      <c r="T2884" s="4" t="str">
        <f t="shared" si="275"/>
        <v>television</v>
      </c>
    </row>
    <row r="2885" spans="1:20" ht="42.75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7">
        <f t="shared" si="270"/>
        <v>42405.874305555553</v>
      </c>
      <c r="L2885" s="7">
        <f t="shared" si="271"/>
        <v>42370.569872685184</v>
      </c>
      <c r="M2885" s="4" t="b">
        <v>0</v>
      </c>
      <c r="N2885" s="4">
        <v>182</v>
      </c>
      <c r="O2885" s="4" t="b">
        <v>1</v>
      </c>
      <c r="P2885" s="4" t="s">
        <v>8265</v>
      </c>
      <c r="Q2885" s="9">
        <f t="shared" si="272"/>
        <v>0.1908</v>
      </c>
      <c r="R2885" s="10">
        <f t="shared" si="273"/>
        <v>10.483516483516484</v>
      </c>
      <c r="S2885" s="4" t="str">
        <f t="shared" si="274"/>
        <v>film &amp; video</v>
      </c>
      <c r="T2885" s="4" t="str">
        <f t="shared" si="275"/>
        <v>television</v>
      </c>
    </row>
    <row r="2886" spans="1:20" ht="28.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7">
        <f t="shared" si="270"/>
        <v>41978.393923611111</v>
      </c>
      <c r="L2886" s="7">
        <f t="shared" si="271"/>
        <v>41948.393923611111</v>
      </c>
      <c r="M2886" s="4" t="b">
        <v>0</v>
      </c>
      <c r="N2886" s="4">
        <v>182</v>
      </c>
      <c r="O2886" s="4" t="b">
        <v>1</v>
      </c>
      <c r="P2886" s="4" t="s">
        <v>8265</v>
      </c>
      <c r="Q2886" s="9">
        <f t="shared" si="272"/>
        <v>4.1111111111111114E-3</v>
      </c>
      <c r="R2886" s="10">
        <f t="shared" si="273"/>
        <v>1.0164835164835164</v>
      </c>
      <c r="S2886" s="4" t="str">
        <f t="shared" si="274"/>
        <v>film &amp; video</v>
      </c>
      <c r="T2886" s="4" t="str">
        <f t="shared" si="275"/>
        <v>television</v>
      </c>
    </row>
    <row r="2887" spans="1:20" ht="28.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7">
        <f t="shared" si="270"/>
        <v>42076.70140046296</v>
      </c>
      <c r="L2887" s="7">
        <f t="shared" si="271"/>
        <v>42046.743067129624</v>
      </c>
      <c r="M2887" s="4" t="b">
        <v>0</v>
      </c>
      <c r="N2887" s="4">
        <v>182</v>
      </c>
      <c r="O2887" s="4" t="b">
        <v>1</v>
      </c>
      <c r="P2887" s="4" t="s">
        <v>8265</v>
      </c>
      <c r="Q2887" s="9">
        <f t="shared" si="272"/>
        <v>0.32500000000000001</v>
      </c>
      <c r="R2887" s="10">
        <f t="shared" si="273"/>
        <v>0.7142857142857143</v>
      </c>
      <c r="S2887" s="4" t="str">
        <f t="shared" si="274"/>
        <v>film &amp; video</v>
      </c>
      <c r="T2887" s="4" t="str">
        <f t="shared" si="275"/>
        <v>television</v>
      </c>
    </row>
    <row r="2888" spans="1:20" ht="42.75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7">
        <f t="shared" si="270"/>
        <v>42265.832638888889</v>
      </c>
      <c r="L2888" s="7">
        <f t="shared" si="271"/>
        <v>42261.299583333333</v>
      </c>
      <c r="M2888" s="4" t="b">
        <v>0</v>
      </c>
      <c r="N2888" s="4">
        <v>182</v>
      </c>
      <c r="O2888" s="4" t="b">
        <v>1</v>
      </c>
      <c r="P2888" s="4" t="s">
        <v>8265</v>
      </c>
      <c r="Q2888" s="9">
        <f t="shared" si="272"/>
        <v>0.05</v>
      </c>
      <c r="R2888" s="10">
        <f t="shared" si="273"/>
        <v>5.4945054945054944E-2</v>
      </c>
      <c r="S2888" s="4" t="str">
        <f t="shared" si="274"/>
        <v>film &amp; video</v>
      </c>
      <c r="T2888" s="4" t="str">
        <f t="shared" si="275"/>
        <v>television</v>
      </c>
    </row>
    <row r="2889" spans="1:20" ht="42.75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7">
        <f t="shared" si="270"/>
        <v>42015.094027777777</v>
      </c>
      <c r="L2889" s="7">
        <f t="shared" si="271"/>
        <v>41985.094027777777</v>
      </c>
      <c r="M2889" s="4" t="b">
        <v>0</v>
      </c>
      <c r="N2889" s="4">
        <v>182</v>
      </c>
      <c r="O2889" s="4" t="b">
        <v>1</v>
      </c>
      <c r="P2889" s="4" t="s">
        <v>8265</v>
      </c>
      <c r="Q2889" s="9">
        <f t="shared" si="272"/>
        <v>1.6666666666666668E-3</v>
      </c>
      <c r="R2889" s="10">
        <f t="shared" si="273"/>
        <v>2.7472527472527472E-2</v>
      </c>
      <c r="S2889" s="4" t="str">
        <f t="shared" si="274"/>
        <v>film &amp; video</v>
      </c>
      <c r="T2889" s="4" t="str">
        <f t="shared" si="275"/>
        <v>television</v>
      </c>
    </row>
    <row r="2890" spans="1:20" ht="42.75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7">
        <f t="shared" si="270"/>
        <v>41929.874305555553</v>
      </c>
      <c r="L2890" s="7">
        <f t="shared" si="271"/>
        <v>41922.201851851853</v>
      </c>
      <c r="M2890" s="4" t="b">
        <v>0</v>
      </c>
      <c r="N2890" s="4">
        <v>182</v>
      </c>
      <c r="O2890" s="4" t="b">
        <v>1</v>
      </c>
      <c r="P2890" s="4" t="s">
        <v>8265</v>
      </c>
      <c r="Q2890" s="9">
        <f t="shared" si="272"/>
        <v>0</v>
      </c>
      <c r="R2890" s="10">
        <f t="shared" si="273"/>
        <v>0</v>
      </c>
      <c r="S2890" s="4" t="str">
        <f t="shared" si="274"/>
        <v>film &amp; video</v>
      </c>
      <c r="T2890" s="4" t="str">
        <f t="shared" si="275"/>
        <v>television</v>
      </c>
    </row>
    <row r="2891" spans="1:20" ht="42.75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7">
        <f t="shared" si="270"/>
        <v>41880.529918981476</v>
      </c>
      <c r="L2891" s="7">
        <f t="shared" si="271"/>
        <v>41850.529918981476</v>
      </c>
      <c r="M2891" s="4" t="b">
        <v>0</v>
      </c>
      <c r="N2891" s="4">
        <v>182</v>
      </c>
      <c r="O2891" s="4" t="b">
        <v>1</v>
      </c>
      <c r="P2891" s="4" t="s">
        <v>8265</v>
      </c>
      <c r="Q2891" s="9">
        <f t="shared" si="272"/>
        <v>0.38066666666666665</v>
      </c>
      <c r="R2891" s="10">
        <f t="shared" si="273"/>
        <v>6.2747252747252746</v>
      </c>
      <c r="S2891" s="4" t="str">
        <f t="shared" si="274"/>
        <v>film &amp; video</v>
      </c>
      <c r="T2891" s="4" t="str">
        <f t="shared" si="275"/>
        <v>television</v>
      </c>
    </row>
    <row r="2892" spans="1:20" ht="42.75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7">
        <f t="shared" si="270"/>
        <v>41859.791666666664</v>
      </c>
      <c r="L2892" s="7">
        <f t="shared" si="271"/>
        <v>41831.409629629627</v>
      </c>
      <c r="M2892" s="4" t="b">
        <v>0</v>
      </c>
      <c r="N2892" s="4">
        <v>182</v>
      </c>
      <c r="O2892" s="4" t="b">
        <v>1</v>
      </c>
      <c r="P2892" s="4" t="s">
        <v>8265</v>
      </c>
      <c r="Q2892" s="9">
        <f t="shared" si="272"/>
        <v>1.0500000000000001E-2</v>
      </c>
      <c r="R2892" s="10">
        <f t="shared" si="273"/>
        <v>0.11538461538461539</v>
      </c>
      <c r="S2892" s="4" t="str">
        <f t="shared" si="274"/>
        <v>film &amp; video</v>
      </c>
      <c r="T2892" s="4" t="str">
        <f t="shared" si="275"/>
        <v>television</v>
      </c>
    </row>
    <row r="2893" spans="1:20" ht="42.75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7">
        <f t="shared" si="270"/>
        <v>42475.508425925924</v>
      </c>
      <c r="L2893" s="7">
        <f t="shared" si="271"/>
        <v>42415.550092592595</v>
      </c>
      <c r="M2893" s="4" t="b">
        <v>0</v>
      </c>
      <c r="N2893" s="4">
        <v>182</v>
      </c>
      <c r="O2893" s="4" t="b">
        <v>1</v>
      </c>
      <c r="P2893" s="4" t="s">
        <v>8265</v>
      </c>
      <c r="Q2893" s="9">
        <f t="shared" si="272"/>
        <v>2.7300000000000001E-2</v>
      </c>
      <c r="R2893" s="10">
        <f t="shared" si="273"/>
        <v>1.5</v>
      </c>
      <c r="S2893" s="4" t="str">
        <f t="shared" si="274"/>
        <v>film &amp; video</v>
      </c>
      <c r="T2893" s="4" t="str">
        <f t="shared" si="275"/>
        <v>television</v>
      </c>
    </row>
    <row r="2894" spans="1:20" ht="42.75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7">
        <f t="shared" si="270"/>
        <v>41876.541666666664</v>
      </c>
      <c r="L2894" s="7">
        <f t="shared" si="271"/>
        <v>41869.380833333329</v>
      </c>
      <c r="M2894" s="4" t="b">
        <v>0</v>
      </c>
      <c r="N2894" s="4">
        <v>182</v>
      </c>
      <c r="O2894" s="4" t="b">
        <v>1</v>
      </c>
      <c r="P2894" s="4" t="s">
        <v>8265</v>
      </c>
      <c r="Q2894" s="9">
        <f t="shared" si="272"/>
        <v>9.0909090909090912E-2</v>
      </c>
      <c r="R2894" s="10">
        <f t="shared" si="273"/>
        <v>2.7472527472527473</v>
      </c>
      <c r="S2894" s="4" t="str">
        <f t="shared" si="274"/>
        <v>film &amp; video</v>
      </c>
      <c r="T2894" s="4" t="str">
        <f t="shared" si="275"/>
        <v>television</v>
      </c>
    </row>
    <row r="2895" spans="1:20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7">
        <f t="shared" si="270"/>
        <v>42012.749999999993</v>
      </c>
      <c r="L2895" s="7">
        <f t="shared" si="271"/>
        <v>41953.439756944441</v>
      </c>
      <c r="M2895" s="4" t="b">
        <v>0</v>
      </c>
      <c r="N2895" s="4">
        <v>182</v>
      </c>
      <c r="O2895" s="4" t="b">
        <v>1</v>
      </c>
      <c r="P2895" s="4" t="s">
        <v>8265</v>
      </c>
      <c r="Q2895" s="9">
        <f t="shared" si="272"/>
        <v>5.0000000000000001E-3</v>
      </c>
      <c r="R2895" s="10">
        <f t="shared" si="273"/>
        <v>0.13736263736263737</v>
      </c>
      <c r="S2895" s="4" t="str">
        <f t="shared" si="274"/>
        <v>film &amp; video</v>
      </c>
      <c r="T2895" s="4" t="str">
        <f t="shared" si="275"/>
        <v>television</v>
      </c>
    </row>
    <row r="2896" spans="1:20" ht="28.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7">
        <f t="shared" si="270"/>
        <v>42097.611284722218</v>
      </c>
      <c r="L2896" s="7">
        <f t="shared" si="271"/>
        <v>42037.652951388889</v>
      </c>
      <c r="M2896" s="4" t="b">
        <v>0</v>
      </c>
      <c r="N2896" s="4">
        <v>182</v>
      </c>
      <c r="O2896" s="4" t="b">
        <v>1</v>
      </c>
      <c r="P2896" s="4" t="s">
        <v>8265</v>
      </c>
      <c r="Q2896" s="9">
        <f t="shared" si="272"/>
        <v>0</v>
      </c>
      <c r="R2896" s="10">
        <f t="shared" si="273"/>
        <v>0</v>
      </c>
      <c r="S2896" s="4" t="str">
        <f t="shared" si="274"/>
        <v>film &amp; video</v>
      </c>
      <c r="T2896" s="4" t="str">
        <f t="shared" si="275"/>
        <v>television</v>
      </c>
    </row>
    <row r="2897" spans="1:20" ht="42.75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7">
        <f t="shared" si="270"/>
        <v>41812.541666666664</v>
      </c>
      <c r="L2897" s="7">
        <f t="shared" si="271"/>
        <v>41811.222129629627</v>
      </c>
      <c r="M2897" s="4" t="b">
        <v>0</v>
      </c>
      <c r="N2897" s="4">
        <v>182</v>
      </c>
      <c r="O2897" s="4" t="b">
        <v>1</v>
      </c>
      <c r="P2897" s="4" t="s">
        <v>8265</v>
      </c>
      <c r="Q2897" s="9">
        <f t="shared" si="272"/>
        <v>4.5999999999999999E-2</v>
      </c>
      <c r="R2897" s="10">
        <f t="shared" si="273"/>
        <v>0.12637362637362637</v>
      </c>
      <c r="S2897" s="4" t="str">
        <f t="shared" si="274"/>
        <v>film &amp; video</v>
      </c>
      <c r="T2897" s="4" t="str">
        <f t="shared" si="275"/>
        <v>television</v>
      </c>
    </row>
    <row r="2898" spans="1:20" ht="42.75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7">
        <f t="shared" si="270"/>
        <v>42715.916666666664</v>
      </c>
      <c r="L2898" s="7">
        <f t="shared" si="271"/>
        <v>42701.575474537036</v>
      </c>
      <c r="M2898" s="4" t="b">
        <v>0</v>
      </c>
      <c r="N2898" s="4">
        <v>182</v>
      </c>
      <c r="O2898" s="4" t="b">
        <v>1</v>
      </c>
      <c r="P2898" s="4" t="s">
        <v>8265</v>
      </c>
      <c r="Q2898" s="9">
        <f t="shared" si="272"/>
        <v>0.20833333333333334</v>
      </c>
      <c r="R2898" s="10">
        <f t="shared" si="273"/>
        <v>3.4340659340659339</v>
      </c>
      <c r="S2898" s="4" t="str">
        <f t="shared" si="274"/>
        <v>film &amp; video</v>
      </c>
      <c r="T2898" s="4" t="str">
        <f t="shared" si="275"/>
        <v>television</v>
      </c>
    </row>
    <row r="2899" spans="1:20" ht="42.75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7">
        <f t="shared" si="270"/>
        <v>42288.311863425923</v>
      </c>
      <c r="L2899" s="7">
        <f t="shared" si="271"/>
        <v>42258.313171296293</v>
      </c>
      <c r="M2899" s="4" t="b">
        <v>0</v>
      </c>
      <c r="N2899" s="4">
        <v>182</v>
      </c>
      <c r="O2899" s="4" t="b">
        <v>1</v>
      </c>
      <c r="P2899" s="4" t="s">
        <v>8265</v>
      </c>
      <c r="Q2899" s="9">
        <f t="shared" si="272"/>
        <v>4.583333333333333E-2</v>
      </c>
      <c r="R2899" s="10">
        <f t="shared" si="273"/>
        <v>3.0219780219780219</v>
      </c>
      <c r="S2899" s="4" t="str">
        <f t="shared" si="274"/>
        <v>film &amp; video</v>
      </c>
      <c r="T2899" s="4" t="str">
        <f t="shared" si="275"/>
        <v>television</v>
      </c>
    </row>
    <row r="2900" spans="1:20" ht="42.75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7">
        <f t="shared" si="270"/>
        <v>42308.331631944442</v>
      </c>
      <c r="L2900" s="7">
        <f t="shared" si="271"/>
        <v>42278.331631944442</v>
      </c>
      <c r="M2900" s="4" t="b">
        <v>0</v>
      </c>
      <c r="N2900" s="4">
        <v>182</v>
      </c>
      <c r="O2900" s="4" t="b">
        <v>1</v>
      </c>
      <c r="P2900" s="4" t="s">
        <v>8265</v>
      </c>
      <c r="Q2900" s="9">
        <f t="shared" si="272"/>
        <v>4.2133333333333335E-2</v>
      </c>
      <c r="R2900" s="10">
        <f t="shared" si="273"/>
        <v>1.7362637362637363</v>
      </c>
      <c r="S2900" s="4" t="str">
        <f t="shared" si="274"/>
        <v>film &amp; video</v>
      </c>
      <c r="T2900" s="4" t="str">
        <f t="shared" si="275"/>
        <v>television</v>
      </c>
    </row>
    <row r="2901" spans="1:20" ht="42.75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7">
        <f t="shared" si="270"/>
        <v>42574.744884259257</v>
      </c>
      <c r="L2901" s="7">
        <f t="shared" si="271"/>
        <v>42514.744884259257</v>
      </c>
      <c r="M2901" s="4" t="b">
        <v>0</v>
      </c>
      <c r="N2901" s="4">
        <v>182</v>
      </c>
      <c r="O2901" s="4" t="b">
        <v>1</v>
      </c>
      <c r="P2901" s="4" t="s">
        <v>8265</v>
      </c>
      <c r="Q2901" s="9">
        <f t="shared" si="272"/>
        <v>0</v>
      </c>
      <c r="R2901" s="10">
        <f t="shared" si="273"/>
        <v>0</v>
      </c>
      <c r="S2901" s="4" t="str">
        <f t="shared" si="274"/>
        <v>film &amp; video</v>
      </c>
      <c r="T2901" s="4" t="str">
        <f t="shared" si="275"/>
        <v>television</v>
      </c>
    </row>
    <row r="2902" spans="1:20" ht="57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7">
        <f t="shared" si="270"/>
        <v>41859.900833333333</v>
      </c>
      <c r="L2902" s="7">
        <f t="shared" si="271"/>
        <v>41829.900833333333</v>
      </c>
      <c r="M2902" s="4" t="b">
        <v>0</v>
      </c>
      <c r="N2902" s="4">
        <v>182</v>
      </c>
      <c r="O2902" s="4" t="b">
        <v>1</v>
      </c>
      <c r="P2902" s="4" t="s">
        <v>8265</v>
      </c>
      <c r="Q2902" s="9">
        <f t="shared" si="272"/>
        <v>0.61909090909090914</v>
      </c>
      <c r="R2902" s="10">
        <f t="shared" si="273"/>
        <v>18.708791208791208</v>
      </c>
      <c r="S2902" s="4" t="str">
        <f t="shared" si="274"/>
        <v>film &amp; video</v>
      </c>
      <c r="T2902" s="4" t="str">
        <f t="shared" si="275"/>
        <v>television</v>
      </c>
    </row>
    <row r="2903" spans="1:20" ht="42.75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7">
        <f t="shared" si="270"/>
        <v>42042.571053240739</v>
      </c>
      <c r="L2903" s="7">
        <f t="shared" si="271"/>
        <v>41982.571053240739</v>
      </c>
      <c r="M2903" s="4" t="b">
        <v>0</v>
      </c>
      <c r="N2903" s="4">
        <v>182</v>
      </c>
      <c r="O2903" s="4" t="b">
        <v>1</v>
      </c>
      <c r="P2903" s="4" t="s">
        <v>8265</v>
      </c>
      <c r="Q2903" s="9">
        <f t="shared" si="272"/>
        <v>8.0000000000000002E-3</v>
      </c>
      <c r="R2903" s="10">
        <f t="shared" si="273"/>
        <v>3.2967032967032968E-2</v>
      </c>
      <c r="S2903" s="4" t="str">
        <f t="shared" si="274"/>
        <v>film &amp; video</v>
      </c>
      <c r="T2903" s="4" t="str">
        <f t="shared" si="275"/>
        <v>television</v>
      </c>
    </row>
    <row r="2904" spans="1:20" ht="42.7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7">
        <f t="shared" si="270"/>
        <v>42240.106435185182</v>
      </c>
      <c r="L2904" s="7">
        <f t="shared" si="271"/>
        <v>42210.106435185182</v>
      </c>
      <c r="M2904" s="4" t="b">
        <v>0</v>
      </c>
      <c r="N2904" s="4">
        <v>182</v>
      </c>
      <c r="O2904" s="4" t="b">
        <v>1</v>
      </c>
      <c r="P2904" s="4" t="s">
        <v>8265</v>
      </c>
      <c r="Q2904" s="9">
        <f t="shared" si="272"/>
        <v>1.6666666666666666E-4</v>
      </c>
      <c r="R2904" s="10">
        <f t="shared" si="273"/>
        <v>0.13736263736263737</v>
      </c>
      <c r="S2904" s="4" t="str">
        <f t="shared" si="274"/>
        <v>film &amp; video</v>
      </c>
      <c r="T2904" s="4" t="str">
        <f t="shared" si="275"/>
        <v>television</v>
      </c>
    </row>
    <row r="2905" spans="1:20" ht="42.75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7">
        <f t="shared" si="270"/>
        <v>42255.83354166666</v>
      </c>
      <c r="L2905" s="7">
        <f t="shared" si="271"/>
        <v>42195.83354166666</v>
      </c>
      <c r="M2905" s="4" t="b">
        <v>0</v>
      </c>
      <c r="N2905" s="4">
        <v>182</v>
      </c>
      <c r="O2905" s="4" t="b">
        <v>1</v>
      </c>
      <c r="P2905" s="4" t="s">
        <v>8265</v>
      </c>
      <c r="Q2905" s="9">
        <f t="shared" si="272"/>
        <v>7.7999999999999996E-3</v>
      </c>
      <c r="R2905" s="10">
        <f t="shared" si="273"/>
        <v>0.21428571428571427</v>
      </c>
      <c r="S2905" s="4" t="str">
        <f t="shared" si="274"/>
        <v>film &amp; video</v>
      </c>
      <c r="T2905" s="4" t="str">
        <f t="shared" si="275"/>
        <v>television</v>
      </c>
    </row>
    <row r="2906" spans="1:20" ht="42.75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7">
        <f t="shared" si="270"/>
        <v>41952.166666666664</v>
      </c>
      <c r="L2906" s="7">
        <f t="shared" si="271"/>
        <v>41940.634618055556</v>
      </c>
      <c r="M2906" s="4" t="b">
        <v>0</v>
      </c>
      <c r="N2906" s="4">
        <v>182</v>
      </c>
      <c r="O2906" s="4" t="b">
        <v>1</v>
      </c>
      <c r="P2906" s="4" t="s">
        <v>8265</v>
      </c>
      <c r="Q2906" s="9">
        <f t="shared" si="272"/>
        <v>0.05</v>
      </c>
      <c r="R2906" s="10">
        <f t="shared" si="273"/>
        <v>0.41208791208791207</v>
      </c>
      <c r="S2906" s="4" t="str">
        <f t="shared" si="274"/>
        <v>film &amp; video</v>
      </c>
      <c r="T2906" s="4" t="str">
        <f t="shared" si="275"/>
        <v>television</v>
      </c>
    </row>
    <row r="2907" spans="1:20" ht="42.75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7">
        <f t="shared" si="270"/>
        <v>42619.723530092589</v>
      </c>
      <c r="L2907" s="7">
        <f t="shared" si="271"/>
        <v>42605.723530092589</v>
      </c>
      <c r="M2907" s="4" t="b">
        <v>0</v>
      </c>
      <c r="N2907" s="4">
        <v>182</v>
      </c>
      <c r="O2907" s="4" t="b">
        <v>1</v>
      </c>
      <c r="P2907" s="4" t="s">
        <v>8265</v>
      </c>
      <c r="Q2907" s="9">
        <f t="shared" si="272"/>
        <v>0.17771428571428571</v>
      </c>
      <c r="R2907" s="10">
        <f t="shared" si="273"/>
        <v>3.4175824175824174</v>
      </c>
      <c r="S2907" s="4" t="str">
        <f t="shared" si="274"/>
        <v>film &amp; video</v>
      </c>
      <c r="T2907" s="4" t="str">
        <f t="shared" si="275"/>
        <v>television</v>
      </c>
    </row>
    <row r="2908" spans="1:20" ht="42.75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7">
        <f t="shared" si="270"/>
        <v>42216.708333333336</v>
      </c>
      <c r="L2908" s="7">
        <f t="shared" si="271"/>
        <v>42199.315578703703</v>
      </c>
      <c r="M2908" s="4" t="b">
        <v>0</v>
      </c>
      <c r="N2908" s="4">
        <v>182</v>
      </c>
      <c r="O2908" s="4" t="b">
        <v>1</v>
      </c>
      <c r="P2908" s="4" t="s">
        <v>8265</v>
      </c>
      <c r="Q2908" s="9">
        <f t="shared" si="272"/>
        <v>9.4166666666666662E-2</v>
      </c>
      <c r="R2908" s="10">
        <f t="shared" si="273"/>
        <v>3.1043956043956045</v>
      </c>
      <c r="S2908" s="4" t="str">
        <f t="shared" si="274"/>
        <v>film &amp; video</v>
      </c>
      <c r="T2908" s="4" t="str">
        <f t="shared" si="275"/>
        <v>television</v>
      </c>
    </row>
    <row r="2909" spans="1:20" ht="42.75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7">
        <f t="shared" si="270"/>
        <v>42504.544409722221</v>
      </c>
      <c r="L2909" s="7">
        <f t="shared" si="271"/>
        <v>42444.544409722221</v>
      </c>
      <c r="M2909" s="4" t="b">
        <v>0</v>
      </c>
      <c r="N2909" s="4">
        <v>182</v>
      </c>
      <c r="O2909" s="4" t="b">
        <v>1</v>
      </c>
      <c r="P2909" s="4" t="s">
        <v>8265</v>
      </c>
      <c r="Q2909" s="9">
        <f t="shared" si="272"/>
        <v>8.0000000000000004E-4</v>
      </c>
      <c r="R2909" s="10">
        <f t="shared" si="273"/>
        <v>1.098901098901099E-2</v>
      </c>
      <c r="S2909" s="4" t="str">
        <f t="shared" si="274"/>
        <v>film &amp; video</v>
      </c>
      <c r="T2909" s="4" t="str">
        <f t="shared" si="275"/>
        <v>television</v>
      </c>
    </row>
    <row r="2910" spans="1:20" ht="57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7">
        <f t="shared" si="270"/>
        <v>42529.398368055554</v>
      </c>
      <c r="L2910" s="7">
        <f t="shared" si="271"/>
        <v>42499.398368055554</v>
      </c>
      <c r="M2910" s="4" t="b">
        <v>0</v>
      </c>
      <c r="N2910" s="4">
        <v>182</v>
      </c>
      <c r="O2910" s="4" t="b">
        <v>1</v>
      </c>
      <c r="P2910" s="4" t="s">
        <v>8265</v>
      </c>
      <c r="Q2910" s="9">
        <f t="shared" si="272"/>
        <v>2.75E-2</v>
      </c>
      <c r="R2910" s="10">
        <f t="shared" si="273"/>
        <v>1.4505494505494505</v>
      </c>
      <c r="S2910" s="4" t="str">
        <f t="shared" si="274"/>
        <v>film &amp; video</v>
      </c>
      <c r="T2910" s="4" t="str">
        <f t="shared" si="275"/>
        <v>television</v>
      </c>
    </row>
    <row r="2911" spans="1:20" ht="42.75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7">
        <f t="shared" si="270"/>
        <v>41968.490277777775</v>
      </c>
      <c r="L2911" s="7">
        <f t="shared" si="271"/>
        <v>41928.932881944442</v>
      </c>
      <c r="M2911" s="4" t="b">
        <v>0</v>
      </c>
      <c r="N2911" s="4">
        <v>182</v>
      </c>
      <c r="O2911" s="4" t="b">
        <v>1</v>
      </c>
      <c r="P2911" s="4" t="s">
        <v>8265</v>
      </c>
      <c r="Q2911" s="9">
        <f t="shared" si="272"/>
        <v>1.1111111111111112E-4</v>
      </c>
      <c r="R2911" s="10">
        <f t="shared" si="273"/>
        <v>0.10989010989010989</v>
      </c>
      <c r="S2911" s="4" t="str">
        <f t="shared" si="274"/>
        <v>film &amp; video</v>
      </c>
      <c r="T2911" s="4" t="str">
        <f t="shared" si="275"/>
        <v>television</v>
      </c>
    </row>
    <row r="2912" spans="1:20" ht="42.75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7">
        <f t="shared" si="270"/>
        <v>42167.507951388885</v>
      </c>
      <c r="L2912" s="7">
        <f t="shared" si="271"/>
        <v>42107.507951388885</v>
      </c>
      <c r="M2912" s="4" t="b">
        <v>0</v>
      </c>
      <c r="N2912" s="4">
        <v>182</v>
      </c>
      <c r="O2912" s="4" t="b">
        <v>1</v>
      </c>
      <c r="P2912" s="4" t="s">
        <v>8265</v>
      </c>
      <c r="Q2912" s="9">
        <f t="shared" si="272"/>
        <v>3.3333333333333335E-5</v>
      </c>
      <c r="R2912" s="10">
        <f t="shared" si="273"/>
        <v>5.4945054945054949E-3</v>
      </c>
      <c r="S2912" s="4" t="str">
        <f t="shared" si="274"/>
        <v>film &amp; video</v>
      </c>
      <c r="T2912" s="4" t="str">
        <f t="shared" si="275"/>
        <v>television</v>
      </c>
    </row>
    <row r="2913" spans="1:20" ht="42.75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7">
        <f t="shared" si="270"/>
        <v>42182.435486111113</v>
      </c>
      <c r="L2913" s="7">
        <f t="shared" si="271"/>
        <v>42142.435486111113</v>
      </c>
      <c r="M2913" s="4" t="b">
        <v>0</v>
      </c>
      <c r="N2913" s="4">
        <v>182</v>
      </c>
      <c r="O2913" s="4" t="b">
        <v>1</v>
      </c>
      <c r="P2913" s="4" t="s">
        <v>8265</v>
      </c>
      <c r="Q2913" s="9">
        <f t="shared" si="272"/>
        <v>0.36499999999999999</v>
      </c>
      <c r="R2913" s="10">
        <f t="shared" si="273"/>
        <v>3.6098901098901099</v>
      </c>
      <c r="S2913" s="4" t="str">
        <f t="shared" si="274"/>
        <v>film &amp; video</v>
      </c>
      <c r="T2913" s="4" t="str">
        <f t="shared" si="275"/>
        <v>television</v>
      </c>
    </row>
    <row r="2914" spans="1:20" ht="42.75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7">
        <f t="shared" si="270"/>
        <v>42383.798310185179</v>
      </c>
      <c r="L2914" s="7">
        <f t="shared" si="271"/>
        <v>42353.798310185179</v>
      </c>
      <c r="M2914" s="4" t="b">
        <v>0</v>
      </c>
      <c r="N2914" s="4">
        <v>182</v>
      </c>
      <c r="O2914" s="4" t="b">
        <v>1</v>
      </c>
      <c r="P2914" s="4" t="s">
        <v>8265</v>
      </c>
      <c r="Q2914" s="9">
        <f t="shared" si="272"/>
        <v>0.14058171745152354</v>
      </c>
      <c r="R2914" s="10">
        <f t="shared" si="273"/>
        <v>11.153846153846153</v>
      </c>
      <c r="S2914" s="4" t="str">
        <f t="shared" si="274"/>
        <v>film &amp; video</v>
      </c>
      <c r="T2914" s="4" t="str">
        <f t="shared" si="275"/>
        <v>television</v>
      </c>
    </row>
    <row r="2915" spans="1:20" ht="42.75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7">
        <f t="shared" si="270"/>
        <v>41888.589571759258</v>
      </c>
      <c r="L2915" s="7">
        <f t="shared" si="271"/>
        <v>41828.589571759258</v>
      </c>
      <c r="M2915" s="4" t="b">
        <v>0</v>
      </c>
      <c r="N2915" s="4">
        <v>182</v>
      </c>
      <c r="O2915" s="4" t="b">
        <v>1</v>
      </c>
      <c r="P2915" s="4" t="s">
        <v>8265</v>
      </c>
      <c r="Q2915" s="9">
        <f t="shared" si="272"/>
        <v>2.0000000000000001E-4</v>
      </c>
      <c r="R2915" s="10">
        <f t="shared" si="273"/>
        <v>1.098901098901099E-2</v>
      </c>
      <c r="S2915" s="4" t="str">
        <f t="shared" si="274"/>
        <v>film &amp; video</v>
      </c>
      <c r="T2915" s="4" t="str">
        <f t="shared" si="275"/>
        <v>television</v>
      </c>
    </row>
    <row r="2916" spans="1:20" ht="28.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7">
        <f t="shared" si="270"/>
        <v>42077.532337962963</v>
      </c>
      <c r="L2916" s="7">
        <f t="shared" si="271"/>
        <v>42017.574004629627</v>
      </c>
      <c r="M2916" s="4" t="b">
        <v>0</v>
      </c>
      <c r="N2916" s="4">
        <v>182</v>
      </c>
      <c r="O2916" s="4" t="b">
        <v>1</v>
      </c>
      <c r="P2916" s="4" t="s">
        <v>8265</v>
      </c>
      <c r="Q2916" s="9">
        <f t="shared" si="272"/>
        <v>4.0000000000000003E-5</v>
      </c>
      <c r="R2916" s="10">
        <f t="shared" si="273"/>
        <v>5.4945054945054949E-3</v>
      </c>
      <c r="S2916" s="4" t="str">
        <f t="shared" si="274"/>
        <v>film &amp; video</v>
      </c>
      <c r="T2916" s="4" t="str">
        <f t="shared" si="275"/>
        <v>television</v>
      </c>
    </row>
    <row r="2917" spans="1:20" ht="42.75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7">
        <f t="shared" si="270"/>
        <v>42445.0230324074</v>
      </c>
      <c r="L2917" s="7">
        <f t="shared" si="271"/>
        <v>42415.064699074072</v>
      </c>
      <c r="M2917" s="4" t="b">
        <v>0</v>
      </c>
      <c r="N2917" s="4">
        <v>182</v>
      </c>
      <c r="O2917" s="4" t="b">
        <v>1</v>
      </c>
      <c r="P2917" s="4" t="s">
        <v>8265</v>
      </c>
      <c r="Q2917" s="9">
        <f t="shared" si="272"/>
        <v>0.61099999999999999</v>
      </c>
      <c r="R2917" s="10">
        <f t="shared" si="273"/>
        <v>3.3571428571428572</v>
      </c>
      <c r="S2917" s="4" t="str">
        <f t="shared" si="274"/>
        <v>film &amp; video</v>
      </c>
      <c r="T2917" s="4" t="str">
        <f t="shared" si="275"/>
        <v>television</v>
      </c>
    </row>
    <row r="2918" spans="1:20" ht="42.7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7">
        <f t="shared" si="270"/>
        <v>41778.143391203703</v>
      </c>
      <c r="L2918" s="7">
        <f t="shared" si="271"/>
        <v>41755.143391203703</v>
      </c>
      <c r="M2918" s="4" t="b">
        <v>0</v>
      </c>
      <c r="N2918" s="4">
        <v>182</v>
      </c>
      <c r="O2918" s="4" t="b">
        <v>1</v>
      </c>
      <c r="P2918" s="4" t="s">
        <v>8265</v>
      </c>
      <c r="Q2918" s="9">
        <f t="shared" si="272"/>
        <v>7.8378378378378383E-2</v>
      </c>
      <c r="R2918" s="10">
        <f t="shared" si="273"/>
        <v>0.79670329670329665</v>
      </c>
      <c r="S2918" s="4" t="str">
        <f t="shared" si="274"/>
        <v>film &amp; video</v>
      </c>
      <c r="T2918" s="4" t="str">
        <f t="shared" si="275"/>
        <v>television</v>
      </c>
    </row>
    <row r="2919" spans="1:20" ht="42.75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7">
        <f t="shared" si="270"/>
        <v>42262.901006944441</v>
      </c>
      <c r="L2919" s="7">
        <f t="shared" si="271"/>
        <v>42244.901006944441</v>
      </c>
      <c r="M2919" s="4" t="b">
        <v>0</v>
      </c>
      <c r="N2919" s="4">
        <v>182</v>
      </c>
      <c r="O2919" s="4" t="b">
        <v>1</v>
      </c>
      <c r="P2919" s="4" t="s">
        <v>8265</v>
      </c>
      <c r="Q2919" s="9">
        <f t="shared" si="272"/>
        <v>0.2185</v>
      </c>
      <c r="R2919" s="10">
        <f t="shared" si="273"/>
        <v>2.401098901098901</v>
      </c>
      <c r="S2919" s="4" t="str">
        <f t="shared" si="274"/>
        <v>film &amp; video</v>
      </c>
      <c r="T2919" s="4" t="str">
        <f t="shared" si="275"/>
        <v>television</v>
      </c>
    </row>
    <row r="2920" spans="1:20" ht="42.75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7">
        <f t="shared" si="270"/>
        <v>42306.296377314815</v>
      </c>
      <c r="L2920" s="7">
        <f t="shared" si="271"/>
        <v>42278.296377314815</v>
      </c>
      <c r="M2920" s="4" t="b">
        <v>0</v>
      </c>
      <c r="N2920" s="4">
        <v>182</v>
      </c>
      <c r="O2920" s="4" t="b">
        <v>1</v>
      </c>
      <c r="P2920" s="4" t="s">
        <v>8265</v>
      </c>
      <c r="Q2920" s="9">
        <f t="shared" si="272"/>
        <v>0.27239999999999998</v>
      </c>
      <c r="R2920" s="10">
        <f t="shared" si="273"/>
        <v>7.4835164835164836</v>
      </c>
      <c r="S2920" s="4" t="str">
        <f t="shared" si="274"/>
        <v>film &amp; video</v>
      </c>
      <c r="T2920" s="4" t="str">
        <f t="shared" si="275"/>
        <v>television</v>
      </c>
    </row>
    <row r="2921" spans="1:20" ht="42.75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7">
        <f t="shared" si="270"/>
        <v>41856.286215277774</v>
      </c>
      <c r="L2921" s="7">
        <f t="shared" si="271"/>
        <v>41826.286215277774</v>
      </c>
      <c r="M2921" s="4" t="b">
        <v>0</v>
      </c>
      <c r="N2921" s="4">
        <v>182</v>
      </c>
      <c r="O2921" s="4" t="b">
        <v>1</v>
      </c>
      <c r="P2921" s="4" t="s">
        <v>8265</v>
      </c>
      <c r="Q2921" s="9">
        <f t="shared" si="272"/>
        <v>8.5000000000000006E-2</v>
      </c>
      <c r="R2921" s="10">
        <f t="shared" si="273"/>
        <v>0.28021978021978022</v>
      </c>
      <c r="S2921" s="4" t="str">
        <f t="shared" si="274"/>
        <v>film &amp; video</v>
      </c>
      <c r="T2921" s="4" t="str">
        <f t="shared" si="275"/>
        <v>television</v>
      </c>
    </row>
    <row r="2922" spans="1:20" ht="42.75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7">
        <f t="shared" si="270"/>
        <v>42088.41747685185</v>
      </c>
      <c r="L2922" s="7">
        <f t="shared" si="271"/>
        <v>42058.459143518521</v>
      </c>
      <c r="M2922" s="4" t="b">
        <v>0</v>
      </c>
      <c r="N2922" s="4">
        <v>182</v>
      </c>
      <c r="O2922" s="4" t="b">
        <v>1</v>
      </c>
      <c r="P2922" s="4" t="s">
        <v>8265</v>
      </c>
      <c r="Q2922" s="9">
        <f t="shared" si="272"/>
        <v>0.26840000000000003</v>
      </c>
      <c r="R2922" s="10">
        <f t="shared" si="273"/>
        <v>3.6868131868131866</v>
      </c>
      <c r="S2922" s="4" t="str">
        <f t="shared" si="274"/>
        <v>film &amp; video</v>
      </c>
      <c r="T2922" s="4" t="str">
        <f t="shared" si="275"/>
        <v>television</v>
      </c>
    </row>
    <row r="2923" spans="1:20" ht="28.5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7">
        <f t="shared" si="270"/>
        <v>41907.553287037037</v>
      </c>
      <c r="L2923" s="7">
        <f t="shared" si="271"/>
        <v>41877.553287037037</v>
      </c>
      <c r="M2923" s="4" t="b">
        <v>0</v>
      </c>
      <c r="N2923" s="4">
        <v>182</v>
      </c>
      <c r="O2923" s="4" t="b">
        <v>1</v>
      </c>
      <c r="P2923" s="4" t="s">
        <v>8265</v>
      </c>
      <c r="Q2923" s="9">
        <f t="shared" si="272"/>
        <v>1.29</v>
      </c>
      <c r="R2923" s="10">
        <f t="shared" si="273"/>
        <v>0.70879120879120883</v>
      </c>
      <c r="S2923" s="4" t="str">
        <f t="shared" si="274"/>
        <v>film &amp; video</v>
      </c>
      <c r="T2923" s="4" t="str">
        <f t="shared" si="275"/>
        <v>television</v>
      </c>
    </row>
    <row r="2924" spans="1:20" ht="42.75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7">
        <f t="shared" si="270"/>
        <v>42142.540821759256</v>
      </c>
      <c r="L2924" s="7">
        <f t="shared" si="271"/>
        <v>42097.540821759256</v>
      </c>
      <c r="M2924" s="4" t="b">
        <v>0</v>
      </c>
      <c r="N2924" s="4">
        <v>182</v>
      </c>
      <c r="O2924" s="4" t="b">
        <v>1</v>
      </c>
      <c r="P2924" s="4" t="s">
        <v>8265</v>
      </c>
      <c r="Q2924" s="9">
        <f t="shared" si="272"/>
        <v>1</v>
      </c>
      <c r="R2924" s="10">
        <f t="shared" si="273"/>
        <v>2.7472527472527473</v>
      </c>
      <c r="S2924" s="4" t="str">
        <f t="shared" si="274"/>
        <v>film &amp; video</v>
      </c>
      <c r="T2924" s="4" t="str">
        <f t="shared" si="275"/>
        <v>television</v>
      </c>
    </row>
    <row r="2925" spans="1:20" ht="42.75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7">
        <f t="shared" si="270"/>
        <v>42027.791666666664</v>
      </c>
      <c r="L2925" s="7">
        <f t="shared" si="271"/>
        <v>42012.819201388884</v>
      </c>
      <c r="M2925" s="4" t="b">
        <v>0</v>
      </c>
      <c r="N2925" s="4">
        <v>182</v>
      </c>
      <c r="O2925" s="4" t="b">
        <v>1</v>
      </c>
      <c r="P2925" s="4" t="s">
        <v>8265</v>
      </c>
      <c r="Q2925" s="9">
        <f t="shared" si="272"/>
        <v>1</v>
      </c>
      <c r="R2925" s="10">
        <f t="shared" si="273"/>
        <v>1.6483516483516483</v>
      </c>
      <c r="S2925" s="4" t="str">
        <f t="shared" si="274"/>
        <v>film &amp; video</v>
      </c>
      <c r="T2925" s="4" t="str">
        <f t="shared" si="275"/>
        <v>television</v>
      </c>
    </row>
    <row r="2926" spans="1:20" ht="42.75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7">
        <f t="shared" si="270"/>
        <v>42132.832638888889</v>
      </c>
      <c r="L2926" s="7">
        <f t="shared" si="271"/>
        <v>42103.223495370366</v>
      </c>
      <c r="M2926" s="4" t="b">
        <v>0</v>
      </c>
      <c r="N2926" s="4">
        <v>182</v>
      </c>
      <c r="O2926" s="4" t="b">
        <v>1</v>
      </c>
      <c r="P2926" s="4" t="s">
        <v>8265</v>
      </c>
      <c r="Q2926" s="9">
        <f t="shared" si="272"/>
        <v>1.032</v>
      </c>
      <c r="R2926" s="10">
        <f t="shared" si="273"/>
        <v>141.75824175824175</v>
      </c>
      <c r="S2926" s="4" t="str">
        <f t="shared" si="274"/>
        <v>film &amp; video</v>
      </c>
      <c r="T2926" s="4" t="str">
        <f t="shared" si="275"/>
        <v>television</v>
      </c>
    </row>
    <row r="2927" spans="1:20" ht="42.75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7">
        <f t="shared" si="270"/>
        <v>41893.250787037039</v>
      </c>
      <c r="L2927" s="7">
        <f t="shared" si="271"/>
        <v>41863.250787037039</v>
      </c>
      <c r="M2927" s="4" t="b">
        <v>0</v>
      </c>
      <c r="N2927" s="4">
        <v>182</v>
      </c>
      <c r="O2927" s="4" t="b">
        <v>1</v>
      </c>
      <c r="P2927" s="4" t="s">
        <v>8265</v>
      </c>
      <c r="Q2927" s="9">
        <f t="shared" si="272"/>
        <v>1.0244597777777777</v>
      </c>
      <c r="R2927" s="10">
        <f t="shared" si="273"/>
        <v>253.30049450549453</v>
      </c>
      <c r="S2927" s="4" t="str">
        <f t="shared" si="274"/>
        <v>film &amp; video</v>
      </c>
      <c r="T2927" s="4" t="str">
        <f t="shared" si="275"/>
        <v>television</v>
      </c>
    </row>
    <row r="2928" spans="1:20" ht="42.75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7">
        <f t="shared" si="270"/>
        <v>42058.432627314811</v>
      </c>
      <c r="L2928" s="7">
        <f t="shared" si="271"/>
        <v>42044.432627314811</v>
      </c>
      <c r="M2928" s="4" t="b">
        <v>0</v>
      </c>
      <c r="N2928" s="4">
        <v>182</v>
      </c>
      <c r="O2928" s="4" t="b">
        <v>1</v>
      </c>
      <c r="P2928" s="4" t="s">
        <v>8265</v>
      </c>
      <c r="Q2928" s="9">
        <f t="shared" si="272"/>
        <v>1.25</v>
      </c>
      <c r="R2928" s="10">
        <f t="shared" si="273"/>
        <v>20.604395604395606</v>
      </c>
      <c r="S2928" s="4" t="str">
        <f t="shared" si="274"/>
        <v>film &amp; video</v>
      </c>
      <c r="T2928" s="4" t="str">
        <f t="shared" si="275"/>
        <v>television</v>
      </c>
    </row>
    <row r="2929" spans="1:20" ht="42.75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7">
        <f t="shared" si="270"/>
        <v>41834.875</v>
      </c>
      <c r="L2929" s="7">
        <f t="shared" si="271"/>
        <v>41806.335983796293</v>
      </c>
      <c r="M2929" s="4" t="b">
        <v>0</v>
      </c>
      <c r="N2929" s="4">
        <v>182</v>
      </c>
      <c r="O2929" s="4" t="b">
        <v>1</v>
      </c>
      <c r="P2929" s="4" t="s">
        <v>8265</v>
      </c>
      <c r="Q2929" s="9">
        <f t="shared" si="272"/>
        <v>1.3083333333333333</v>
      </c>
      <c r="R2929" s="10">
        <f t="shared" si="273"/>
        <v>12.93956043956044</v>
      </c>
      <c r="S2929" s="4" t="str">
        <f t="shared" si="274"/>
        <v>film &amp; video</v>
      </c>
      <c r="T2929" s="4" t="str">
        <f t="shared" si="275"/>
        <v>television</v>
      </c>
    </row>
    <row r="2930" spans="1:20" ht="28.5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7">
        <f t="shared" si="270"/>
        <v>42433.664884259262</v>
      </c>
      <c r="L2930" s="7">
        <f t="shared" si="271"/>
        <v>42403.664884259262</v>
      </c>
      <c r="M2930" s="4" t="b">
        <v>0</v>
      </c>
      <c r="N2930" s="4">
        <v>182</v>
      </c>
      <c r="O2930" s="4" t="b">
        <v>1</v>
      </c>
      <c r="P2930" s="4" t="s">
        <v>8265</v>
      </c>
      <c r="Q2930" s="9">
        <f t="shared" si="272"/>
        <v>1</v>
      </c>
      <c r="R2930" s="10">
        <f t="shared" si="273"/>
        <v>5.4945054945054945</v>
      </c>
      <c r="S2930" s="4" t="str">
        <f t="shared" si="274"/>
        <v>film &amp; video</v>
      </c>
      <c r="T2930" s="4" t="str">
        <f t="shared" si="275"/>
        <v>television</v>
      </c>
    </row>
    <row r="2931" spans="1:20" ht="42.75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7">
        <f t="shared" si="270"/>
        <v>41784.230995370366</v>
      </c>
      <c r="L2931" s="7">
        <f t="shared" si="271"/>
        <v>41754.230995370366</v>
      </c>
      <c r="M2931" s="4" t="b">
        <v>0</v>
      </c>
      <c r="N2931" s="4">
        <v>182</v>
      </c>
      <c r="O2931" s="4" t="b">
        <v>1</v>
      </c>
      <c r="P2931" s="4" t="s">
        <v>8265</v>
      </c>
      <c r="Q2931" s="9">
        <f t="shared" si="272"/>
        <v>1.02069375</v>
      </c>
      <c r="R2931" s="10">
        <f t="shared" si="273"/>
        <v>44.865659340659342</v>
      </c>
      <c r="S2931" s="4" t="str">
        <f t="shared" si="274"/>
        <v>film &amp; video</v>
      </c>
      <c r="T2931" s="4" t="str">
        <f t="shared" si="275"/>
        <v>television</v>
      </c>
    </row>
    <row r="2932" spans="1:20" ht="42.75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7">
        <f t="shared" si="270"/>
        <v>42131.250740740739</v>
      </c>
      <c r="L2932" s="7">
        <f t="shared" si="271"/>
        <v>42101.250740740739</v>
      </c>
      <c r="M2932" s="4" t="b">
        <v>0</v>
      </c>
      <c r="N2932" s="4">
        <v>182</v>
      </c>
      <c r="O2932" s="4" t="b">
        <v>1</v>
      </c>
      <c r="P2932" s="4" t="s">
        <v>8265</v>
      </c>
      <c r="Q2932" s="9">
        <f t="shared" si="272"/>
        <v>1.0092000000000001</v>
      </c>
      <c r="R2932" s="10">
        <f t="shared" si="273"/>
        <v>55.450549450549453</v>
      </c>
      <c r="S2932" s="4" t="str">
        <f t="shared" si="274"/>
        <v>film &amp; video</v>
      </c>
      <c r="T2932" s="4" t="str">
        <f t="shared" si="275"/>
        <v>television</v>
      </c>
    </row>
    <row r="2933" spans="1:20" ht="42.75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7">
        <f t="shared" si="270"/>
        <v>41896.922222222223</v>
      </c>
      <c r="L2933" s="7">
        <f t="shared" si="271"/>
        <v>41871.957905092589</v>
      </c>
      <c r="M2933" s="4" t="b">
        <v>0</v>
      </c>
      <c r="N2933" s="4">
        <v>182</v>
      </c>
      <c r="O2933" s="4" t="b">
        <v>1</v>
      </c>
      <c r="P2933" s="4" t="s">
        <v>8265</v>
      </c>
      <c r="Q2933" s="9">
        <f t="shared" si="272"/>
        <v>1.06</v>
      </c>
      <c r="R2933" s="10">
        <f t="shared" si="273"/>
        <v>4.3681318681318677</v>
      </c>
      <c r="S2933" s="4" t="str">
        <f t="shared" si="274"/>
        <v>film &amp; video</v>
      </c>
      <c r="T2933" s="4" t="str">
        <f t="shared" si="275"/>
        <v>television</v>
      </c>
    </row>
    <row r="2934" spans="1:20" ht="42.75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7">
        <f t="shared" si="270"/>
        <v>42056.124999999993</v>
      </c>
      <c r="L2934" s="7">
        <f t="shared" si="271"/>
        <v>42024.831446759257</v>
      </c>
      <c r="M2934" s="4" t="b">
        <v>0</v>
      </c>
      <c r="N2934" s="4">
        <v>182</v>
      </c>
      <c r="O2934" s="4" t="b">
        <v>1</v>
      </c>
      <c r="P2934" s="4" t="s">
        <v>8265</v>
      </c>
      <c r="Q2934" s="9">
        <f t="shared" si="272"/>
        <v>1.0509677419354839</v>
      </c>
      <c r="R2934" s="10">
        <f t="shared" si="273"/>
        <v>17.901098901098901</v>
      </c>
      <c r="S2934" s="4" t="str">
        <f t="shared" si="274"/>
        <v>film &amp; video</v>
      </c>
      <c r="T2934" s="4" t="str">
        <f t="shared" si="275"/>
        <v>television</v>
      </c>
    </row>
    <row r="2935" spans="1:20" ht="42.75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7">
        <f t="shared" si="270"/>
        <v>42525.623298611106</v>
      </c>
      <c r="L2935" s="7">
        <f t="shared" si="271"/>
        <v>42495.623298611106</v>
      </c>
      <c r="M2935" s="4" t="b">
        <v>0</v>
      </c>
      <c r="N2935" s="4">
        <v>182</v>
      </c>
      <c r="O2935" s="4" t="b">
        <v>1</v>
      </c>
      <c r="P2935" s="4" t="s">
        <v>8265</v>
      </c>
      <c r="Q2935" s="9">
        <f t="shared" si="272"/>
        <v>1.0276000000000001</v>
      </c>
      <c r="R2935" s="10">
        <f t="shared" si="273"/>
        <v>14.115384615384615</v>
      </c>
      <c r="S2935" s="4" t="str">
        <f t="shared" si="274"/>
        <v>film &amp; video</v>
      </c>
      <c r="T2935" s="4" t="str">
        <f t="shared" si="275"/>
        <v>television</v>
      </c>
    </row>
    <row r="2936" spans="1:20" ht="42.75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7">
        <f t="shared" si="270"/>
        <v>41805.302824074075</v>
      </c>
      <c r="L2936" s="7">
        <f t="shared" si="271"/>
        <v>41775.302824074075</v>
      </c>
      <c r="M2936" s="4" t="b">
        <v>0</v>
      </c>
      <c r="N2936" s="4">
        <v>182</v>
      </c>
      <c r="O2936" s="4" t="b">
        <v>1</v>
      </c>
      <c r="P2936" s="4" t="s">
        <v>8265</v>
      </c>
      <c r="Q2936" s="9">
        <f t="shared" si="272"/>
        <v>1.08</v>
      </c>
      <c r="R2936" s="10">
        <f t="shared" si="273"/>
        <v>14.835164835164836</v>
      </c>
      <c r="S2936" s="4" t="str">
        <f t="shared" si="274"/>
        <v>film &amp; video</v>
      </c>
      <c r="T2936" s="4" t="str">
        <f t="shared" si="275"/>
        <v>television</v>
      </c>
    </row>
    <row r="2937" spans="1:20" ht="42.75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7">
        <f t="shared" si="270"/>
        <v>42611.374999999993</v>
      </c>
      <c r="L2937" s="7">
        <f t="shared" si="271"/>
        <v>42553.250092592592</v>
      </c>
      <c r="M2937" s="4" t="b">
        <v>0</v>
      </c>
      <c r="N2937" s="4">
        <v>182</v>
      </c>
      <c r="O2937" s="4" t="b">
        <v>1</v>
      </c>
      <c r="P2937" s="4" t="s">
        <v>8265</v>
      </c>
      <c r="Q2937" s="9">
        <f t="shared" si="272"/>
        <v>1.0088571428571429</v>
      </c>
      <c r="R2937" s="10">
        <f t="shared" si="273"/>
        <v>19.401098901098901</v>
      </c>
      <c r="S2937" s="4" t="str">
        <f t="shared" si="274"/>
        <v>film &amp; video</v>
      </c>
      <c r="T2937" s="4" t="str">
        <f t="shared" si="275"/>
        <v>television</v>
      </c>
    </row>
    <row r="2938" spans="1:20" ht="42.75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7">
        <f t="shared" si="270"/>
        <v>41924.874305555553</v>
      </c>
      <c r="L2938" s="7">
        <f t="shared" si="271"/>
        <v>41912.317395833328</v>
      </c>
      <c r="M2938" s="4" t="b">
        <v>0</v>
      </c>
      <c r="N2938" s="4">
        <v>182</v>
      </c>
      <c r="O2938" s="4" t="b">
        <v>1</v>
      </c>
      <c r="P2938" s="4" t="s">
        <v>8265</v>
      </c>
      <c r="Q2938" s="9">
        <f t="shared" si="272"/>
        <v>1.28</v>
      </c>
      <c r="R2938" s="10">
        <f t="shared" si="273"/>
        <v>7.0329670329670328</v>
      </c>
      <c r="S2938" s="4" t="str">
        <f t="shared" si="274"/>
        <v>film &amp; video</v>
      </c>
      <c r="T2938" s="4" t="str">
        <f t="shared" si="275"/>
        <v>television</v>
      </c>
    </row>
    <row r="2939" spans="1:20" ht="28.5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7">
        <f t="shared" si="270"/>
        <v>41833.123993055553</v>
      </c>
      <c r="L2939" s="7">
        <f t="shared" si="271"/>
        <v>41803.123993055553</v>
      </c>
      <c r="M2939" s="4" t="b">
        <v>0</v>
      </c>
      <c r="N2939" s="4">
        <v>182</v>
      </c>
      <c r="O2939" s="4" t="b">
        <v>1</v>
      </c>
      <c r="P2939" s="4" t="s">
        <v>8265</v>
      </c>
      <c r="Q2939" s="9">
        <f t="shared" si="272"/>
        <v>1.3333333333333333</v>
      </c>
      <c r="R2939" s="10">
        <f t="shared" si="273"/>
        <v>10.989010989010989</v>
      </c>
      <c r="S2939" s="4" t="str">
        <f t="shared" si="274"/>
        <v>film &amp; video</v>
      </c>
      <c r="T2939" s="4" t="str">
        <f t="shared" si="275"/>
        <v>television</v>
      </c>
    </row>
    <row r="2940" spans="1:20" ht="42.75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7">
        <f t="shared" si="270"/>
        <v>42034.370532407404</v>
      </c>
      <c r="L2940" s="7">
        <f t="shared" si="271"/>
        <v>42004.370532407404</v>
      </c>
      <c r="M2940" s="4" t="b">
        <v>0</v>
      </c>
      <c r="N2940" s="4">
        <v>182</v>
      </c>
      <c r="O2940" s="4" t="b">
        <v>1</v>
      </c>
      <c r="P2940" s="4" t="s">
        <v>8265</v>
      </c>
      <c r="Q2940" s="9">
        <f t="shared" si="272"/>
        <v>1.0137499999999999</v>
      </c>
      <c r="R2940" s="10">
        <f t="shared" si="273"/>
        <v>22.280219780219781</v>
      </c>
      <c r="S2940" s="4" t="str">
        <f t="shared" si="274"/>
        <v>film &amp; video</v>
      </c>
      <c r="T2940" s="4" t="str">
        <f t="shared" si="275"/>
        <v>television</v>
      </c>
    </row>
    <row r="2941" spans="1:20" ht="42.75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7">
        <f t="shared" si="270"/>
        <v>41878.708333333328</v>
      </c>
      <c r="L2941" s="7">
        <f t="shared" si="271"/>
        <v>41845.47583333333</v>
      </c>
      <c r="M2941" s="4" t="b">
        <v>0</v>
      </c>
      <c r="N2941" s="4">
        <v>182</v>
      </c>
      <c r="O2941" s="4" t="b">
        <v>1</v>
      </c>
      <c r="P2941" s="4" t="s">
        <v>8265</v>
      </c>
      <c r="Q2941" s="9">
        <f t="shared" si="272"/>
        <v>1.0287500000000001</v>
      </c>
      <c r="R2941" s="10">
        <f t="shared" si="273"/>
        <v>45.219780219780219</v>
      </c>
      <c r="S2941" s="4" t="str">
        <f t="shared" si="274"/>
        <v>film &amp; video</v>
      </c>
      <c r="T2941" s="4" t="str">
        <f t="shared" si="275"/>
        <v>television</v>
      </c>
    </row>
    <row r="2942" spans="1:20" ht="42.75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7">
        <f t="shared" si="270"/>
        <v>42022.440023148149</v>
      </c>
      <c r="L2942" s="7">
        <f t="shared" si="271"/>
        <v>41982.440023148149</v>
      </c>
      <c r="M2942" s="4" t="b">
        <v>0</v>
      </c>
      <c r="N2942" s="4">
        <v>182</v>
      </c>
      <c r="O2942" s="4" t="b">
        <v>1</v>
      </c>
      <c r="P2942" s="4" t="s">
        <v>8265</v>
      </c>
      <c r="Q2942" s="9">
        <f t="shared" si="272"/>
        <v>1.0724</v>
      </c>
      <c r="R2942" s="10">
        <f t="shared" si="273"/>
        <v>14.73076923076923</v>
      </c>
      <c r="S2942" s="4" t="str">
        <f t="shared" si="274"/>
        <v>film &amp; video</v>
      </c>
      <c r="T2942" s="4" t="str">
        <f t="shared" si="275"/>
        <v>television</v>
      </c>
    </row>
    <row r="2943" spans="1:20" ht="42.75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7">
        <f t="shared" si="270"/>
        <v>42064.626793981479</v>
      </c>
      <c r="L2943" s="7">
        <f t="shared" si="271"/>
        <v>42034.626793981479</v>
      </c>
      <c r="M2943" s="4" t="b">
        <v>0</v>
      </c>
      <c r="N2943" s="4">
        <v>182</v>
      </c>
      <c r="O2943" s="4" t="b">
        <v>1</v>
      </c>
      <c r="P2943" s="4" t="s">
        <v>8265</v>
      </c>
      <c r="Q2943" s="9">
        <f t="shared" si="272"/>
        <v>4.0000000000000003E-5</v>
      </c>
      <c r="R2943" s="10">
        <f t="shared" si="273"/>
        <v>5.4945054945054949E-3</v>
      </c>
      <c r="S2943" s="4" t="str">
        <f t="shared" si="274"/>
        <v>film &amp; video</v>
      </c>
      <c r="T2943" s="4" t="str">
        <f t="shared" si="275"/>
        <v>television</v>
      </c>
    </row>
    <row r="2944" spans="1:20" ht="42.75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7">
        <f t="shared" si="270"/>
        <v>42354.512499999997</v>
      </c>
      <c r="L2944" s="7">
        <f t="shared" si="271"/>
        <v>42334.470590277771</v>
      </c>
      <c r="M2944" s="4" t="b">
        <v>0</v>
      </c>
      <c r="N2944" s="4">
        <v>182</v>
      </c>
      <c r="O2944" s="4" t="b">
        <v>1</v>
      </c>
      <c r="P2944" s="4" t="s">
        <v>8265</v>
      </c>
      <c r="Q2944" s="9">
        <f t="shared" si="272"/>
        <v>0.20424999999999999</v>
      </c>
      <c r="R2944" s="10">
        <f t="shared" si="273"/>
        <v>224.45054945054946</v>
      </c>
      <c r="S2944" s="4" t="str">
        <f t="shared" si="274"/>
        <v>film &amp; video</v>
      </c>
      <c r="T2944" s="4" t="str">
        <f t="shared" si="275"/>
        <v>television</v>
      </c>
    </row>
    <row r="2945" spans="1:20" ht="42.75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7">
        <f t="shared" si="270"/>
        <v>42106.796064814807</v>
      </c>
      <c r="L2945" s="7">
        <f t="shared" si="271"/>
        <v>42076.796064814807</v>
      </c>
      <c r="M2945" s="4" t="b">
        <v>0</v>
      </c>
      <c r="N2945" s="4">
        <v>182</v>
      </c>
      <c r="O2945" s="4" t="b">
        <v>1</v>
      </c>
      <c r="P2945" s="4" t="s">
        <v>8265</v>
      </c>
      <c r="Q2945" s="9">
        <f t="shared" si="272"/>
        <v>0</v>
      </c>
      <c r="R2945" s="10">
        <f t="shared" si="273"/>
        <v>0</v>
      </c>
      <c r="S2945" s="4" t="str">
        <f t="shared" si="274"/>
        <v>film &amp; video</v>
      </c>
      <c r="T2945" s="4" t="str">
        <f t="shared" si="275"/>
        <v>television</v>
      </c>
    </row>
    <row r="2946" spans="1:20" ht="42.7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7">
        <f t="shared" si="270"/>
        <v>42162.580995370365</v>
      </c>
      <c r="L2946" s="7">
        <f t="shared" si="271"/>
        <v>42132.580995370365</v>
      </c>
      <c r="M2946" s="4" t="b">
        <v>0</v>
      </c>
      <c r="N2946" s="4">
        <v>182</v>
      </c>
      <c r="O2946" s="4" t="b">
        <v>1</v>
      </c>
      <c r="P2946" s="4" t="s">
        <v>8265</v>
      </c>
      <c r="Q2946" s="9">
        <f t="shared" si="272"/>
        <v>0.01</v>
      </c>
      <c r="R2946" s="10">
        <f t="shared" si="273"/>
        <v>0.5494505494505495</v>
      </c>
      <c r="S2946" s="4" t="str">
        <f t="shared" si="274"/>
        <v>film &amp; video</v>
      </c>
      <c r="T2946" s="4" t="str">
        <f t="shared" si="275"/>
        <v>television</v>
      </c>
    </row>
    <row r="2947" spans="1:20" ht="57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7">
        <f t="shared" ref="K2947:K3010" si="276">(I2947/86400)+25569+(-8/24)</f>
        <v>42147.806250000001</v>
      </c>
      <c r="L2947" s="7">
        <f t="shared" ref="L2947:L3010" si="277">(J2947/86400)+25569+(-8/24)</f>
        <v>42117.806250000001</v>
      </c>
      <c r="M2947" s="4" t="b">
        <v>0</v>
      </c>
      <c r="N2947" s="4">
        <v>182</v>
      </c>
      <c r="O2947" s="4" t="b">
        <v>1</v>
      </c>
      <c r="P2947" s="4" t="s">
        <v>8265</v>
      </c>
      <c r="Q2947" s="9">
        <f t="shared" ref="Q2947:Q3010" si="278">E2947/D2947</f>
        <v>0</v>
      </c>
      <c r="R2947" s="10">
        <f t="shared" ref="R2947:R3010" si="279">IFERROR(E2947/N2947, "Zero Backers")</f>
        <v>0</v>
      </c>
      <c r="S2947" s="4" t="str">
        <f t="shared" ref="S2947:S3010" si="280">LEFT(P2947,FIND("/",P2947)-1)</f>
        <v>film &amp; video</v>
      </c>
      <c r="T2947" s="4" t="str">
        <f t="shared" ref="T2947:T3010" si="281">RIGHT(P2947,LEN(P2947)-FIND("/",P2947))</f>
        <v>television</v>
      </c>
    </row>
    <row r="2948" spans="1:20" ht="42.75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7">
        <f t="shared" si="276"/>
        <v>42597.197824074072</v>
      </c>
      <c r="L2948" s="7">
        <f t="shared" si="277"/>
        <v>42567.197824074072</v>
      </c>
      <c r="M2948" s="4" t="b">
        <v>0</v>
      </c>
      <c r="N2948" s="4">
        <v>182</v>
      </c>
      <c r="O2948" s="4" t="b">
        <v>1</v>
      </c>
      <c r="P2948" s="4" t="s">
        <v>8265</v>
      </c>
      <c r="Q2948" s="9">
        <f t="shared" si="278"/>
        <v>1E-3</v>
      </c>
      <c r="R2948" s="10">
        <f t="shared" si="279"/>
        <v>1.098901098901099E-2</v>
      </c>
      <c r="S2948" s="4" t="str">
        <f t="shared" si="280"/>
        <v>film &amp; video</v>
      </c>
      <c r="T2948" s="4" t="str">
        <f t="shared" si="281"/>
        <v>television</v>
      </c>
    </row>
    <row r="2949" spans="1:20" ht="57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7">
        <f t="shared" si="276"/>
        <v>42698.382638888885</v>
      </c>
      <c r="L2949" s="7">
        <f t="shared" si="277"/>
        <v>42649.228784722225</v>
      </c>
      <c r="M2949" s="4" t="b">
        <v>0</v>
      </c>
      <c r="N2949" s="4">
        <v>182</v>
      </c>
      <c r="O2949" s="4" t="b">
        <v>1</v>
      </c>
      <c r="P2949" s="4" t="s">
        <v>8265</v>
      </c>
      <c r="Q2949" s="9">
        <f t="shared" si="278"/>
        <v>4.2880000000000001E-2</v>
      </c>
      <c r="R2949" s="10">
        <f t="shared" si="279"/>
        <v>5.8901098901098905</v>
      </c>
      <c r="S2949" s="4" t="str">
        <f t="shared" si="280"/>
        <v>film &amp; video</v>
      </c>
      <c r="T2949" s="4" t="str">
        <f t="shared" si="281"/>
        <v>television</v>
      </c>
    </row>
    <row r="2950" spans="1:20" ht="42.75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7">
        <f t="shared" si="276"/>
        <v>42157.315891203696</v>
      </c>
      <c r="L2950" s="7">
        <f t="shared" si="277"/>
        <v>42097.315891203696</v>
      </c>
      <c r="M2950" s="4" t="b">
        <v>0</v>
      </c>
      <c r="N2950" s="4">
        <v>182</v>
      </c>
      <c r="O2950" s="4" t="b">
        <v>1</v>
      </c>
      <c r="P2950" s="4" t="s">
        <v>8265</v>
      </c>
      <c r="Q2950" s="9">
        <f t="shared" si="278"/>
        <v>4.8000000000000001E-5</v>
      </c>
      <c r="R2950" s="10">
        <f t="shared" si="279"/>
        <v>0.13186813186813187</v>
      </c>
      <c r="S2950" s="4" t="str">
        <f t="shared" si="280"/>
        <v>film &amp; video</v>
      </c>
      <c r="T2950" s="4" t="str">
        <f t="shared" si="281"/>
        <v>television</v>
      </c>
    </row>
    <row r="2951" spans="1:20" ht="42.75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7">
        <f t="shared" si="276"/>
        <v>42327.531446759262</v>
      </c>
      <c r="L2951" s="7">
        <f t="shared" si="277"/>
        <v>42297.48978009259</v>
      </c>
      <c r="M2951" s="4" t="b">
        <v>0</v>
      </c>
      <c r="N2951" s="4">
        <v>182</v>
      </c>
      <c r="O2951" s="4" t="b">
        <v>1</v>
      </c>
      <c r="P2951" s="4" t="s">
        <v>8265</v>
      </c>
      <c r="Q2951" s="9">
        <f t="shared" si="278"/>
        <v>2.5000000000000001E-2</v>
      </c>
      <c r="R2951" s="10">
        <f t="shared" si="279"/>
        <v>0.13736263736263737</v>
      </c>
      <c r="S2951" s="4" t="str">
        <f t="shared" si="280"/>
        <v>film &amp; video</v>
      </c>
      <c r="T2951" s="4" t="str">
        <f t="shared" si="281"/>
        <v>television</v>
      </c>
    </row>
    <row r="2952" spans="1:20" ht="42.75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7">
        <f t="shared" si="276"/>
        <v>42392.031851851854</v>
      </c>
      <c r="L2952" s="7">
        <f t="shared" si="277"/>
        <v>42362.031851851854</v>
      </c>
      <c r="M2952" s="4" t="b">
        <v>0</v>
      </c>
      <c r="N2952" s="4">
        <v>182</v>
      </c>
      <c r="O2952" s="4" t="b">
        <v>1</v>
      </c>
      <c r="P2952" s="4" t="s">
        <v>8265</v>
      </c>
      <c r="Q2952" s="9">
        <f t="shared" si="278"/>
        <v>0</v>
      </c>
      <c r="R2952" s="10">
        <f t="shared" si="279"/>
        <v>0</v>
      </c>
      <c r="S2952" s="4" t="str">
        <f t="shared" si="280"/>
        <v>film &amp; video</v>
      </c>
      <c r="T2952" s="4" t="str">
        <f t="shared" si="281"/>
        <v>television</v>
      </c>
    </row>
    <row r="2953" spans="1:20" ht="57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7">
        <f t="shared" si="276"/>
        <v>41917.469594907401</v>
      </c>
      <c r="L2953" s="7">
        <f t="shared" si="277"/>
        <v>41872.469594907401</v>
      </c>
      <c r="M2953" s="4" t="b">
        <v>0</v>
      </c>
      <c r="N2953" s="4">
        <v>182</v>
      </c>
      <c r="O2953" s="4" t="b">
        <v>1</v>
      </c>
      <c r="P2953" s="4" t="s">
        <v>8265</v>
      </c>
      <c r="Q2953" s="9">
        <f t="shared" si="278"/>
        <v>2.1919999999999999E-2</v>
      </c>
      <c r="R2953" s="10">
        <f t="shared" si="279"/>
        <v>6.0219780219780219</v>
      </c>
      <c r="S2953" s="4" t="str">
        <f t="shared" si="280"/>
        <v>film &amp; video</v>
      </c>
      <c r="T2953" s="4" t="str">
        <f t="shared" si="281"/>
        <v>television</v>
      </c>
    </row>
    <row r="2954" spans="1:20" ht="42.75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7">
        <f t="shared" si="276"/>
        <v>42659.833333333336</v>
      </c>
      <c r="L2954" s="7">
        <f t="shared" si="277"/>
        <v>42628.356932870367</v>
      </c>
      <c r="M2954" s="4" t="b">
        <v>0</v>
      </c>
      <c r="N2954" s="4">
        <v>182</v>
      </c>
      <c r="O2954" s="4" t="b">
        <v>1</v>
      </c>
      <c r="P2954" s="4" t="s">
        <v>8265</v>
      </c>
      <c r="Q2954" s="9">
        <f t="shared" si="278"/>
        <v>8.0250000000000002E-2</v>
      </c>
      <c r="R2954" s="10">
        <f t="shared" si="279"/>
        <v>8.8186813186813193</v>
      </c>
      <c r="S2954" s="4" t="str">
        <f t="shared" si="280"/>
        <v>film &amp; video</v>
      </c>
      <c r="T2954" s="4" t="str">
        <f t="shared" si="281"/>
        <v>television</v>
      </c>
    </row>
    <row r="2955" spans="1:20" ht="42.75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7">
        <f t="shared" si="276"/>
        <v>42285.458576388883</v>
      </c>
      <c r="L2955" s="7">
        <f t="shared" si="277"/>
        <v>42255.458576388883</v>
      </c>
      <c r="M2955" s="4" t="b">
        <v>0</v>
      </c>
      <c r="N2955" s="4">
        <v>182</v>
      </c>
      <c r="O2955" s="4" t="b">
        <v>1</v>
      </c>
      <c r="P2955" s="4" t="s">
        <v>8265</v>
      </c>
      <c r="Q2955" s="9">
        <f t="shared" si="278"/>
        <v>1.5125E-3</v>
      </c>
      <c r="R2955" s="10">
        <f t="shared" si="279"/>
        <v>3.3241758241758244</v>
      </c>
      <c r="S2955" s="4" t="str">
        <f t="shared" si="280"/>
        <v>film &amp; video</v>
      </c>
      <c r="T2955" s="4" t="str">
        <f t="shared" si="281"/>
        <v>television</v>
      </c>
    </row>
    <row r="2956" spans="1:20" ht="42.75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7">
        <f t="shared" si="276"/>
        <v>42810.208368055552</v>
      </c>
      <c r="L2956" s="7">
        <f t="shared" si="277"/>
        <v>42790.250034722216</v>
      </c>
      <c r="M2956" s="4" t="b">
        <v>0</v>
      </c>
      <c r="N2956" s="4">
        <v>182</v>
      </c>
      <c r="O2956" s="4" t="b">
        <v>1</v>
      </c>
      <c r="P2956" s="4" t="s">
        <v>8265</v>
      </c>
      <c r="Q2956" s="9">
        <f t="shared" si="278"/>
        <v>0</v>
      </c>
      <c r="R2956" s="10">
        <f t="shared" si="279"/>
        <v>0</v>
      </c>
      <c r="S2956" s="4" t="str">
        <f t="shared" si="280"/>
        <v>film &amp; video</v>
      </c>
      <c r="T2956" s="4" t="str">
        <f t="shared" si="281"/>
        <v>television</v>
      </c>
    </row>
    <row r="2957" spans="1:20" ht="28.5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7">
        <f t="shared" si="276"/>
        <v>42171.407974537033</v>
      </c>
      <c r="L2957" s="7">
        <f t="shared" si="277"/>
        <v>42141.407974537033</v>
      </c>
      <c r="M2957" s="4" t="b">
        <v>0</v>
      </c>
      <c r="N2957" s="4">
        <v>182</v>
      </c>
      <c r="O2957" s="4" t="b">
        <v>1</v>
      </c>
      <c r="P2957" s="4" t="s">
        <v>8265</v>
      </c>
      <c r="Q2957" s="9">
        <f t="shared" si="278"/>
        <v>0.59583333333333333</v>
      </c>
      <c r="R2957" s="10">
        <f t="shared" si="279"/>
        <v>3.9285714285714284</v>
      </c>
      <c r="S2957" s="4" t="str">
        <f t="shared" si="280"/>
        <v>film &amp; video</v>
      </c>
      <c r="T2957" s="4" t="str">
        <f t="shared" si="281"/>
        <v>television</v>
      </c>
    </row>
    <row r="2958" spans="1:20" ht="42.75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7">
        <f t="shared" si="276"/>
        <v>42494.625578703701</v>
      </c>
      <c r="L2958" s="7">
        <f t="shared" si="277"/>
        <v>42464.625578703701</v>
      </c>
      <c r="M2958" s="4" t="b">
        <v>0</v>
      </c>
      <c r="N2958" s="4">
        <v>182</v>
      </c>
      <c r="O2958" s="4" t="b">
        <v>1</v>
      </c>
      <c r="P2958" s="4" t="s">
        <v>8265</v>
      </c>
      <c r="Q2958" s="9">
        <f t="shared" si="278"/>
        <v>0.16734177215189874</v>
      </c>
      <c r="R2958" s="10">
        <f t="shared" si="279"/>
        <v>7.2637362637362637</v>
      </c>
      <c r="S2958" s="4" t="str">
        <f t="shared" si="280"/>
        <v>film &amp; video</v>
      </c>
      <c r="T2958" s="4" t="str">
        <f t="shared" si="281"/>
        <v>television</v>
      </c>
    </row>
    <row r="2959" spans="1:20" ht="42.75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7">
        <f t="shared" si="276"/>
        <v>42090.636249999996</v>
      </c>
      <c r="L2959" s="7">
        <f t="shared" si="277"/>
        <v>42030.67791666666</v>
      </c>
      <c r="M2959" s="4" t="b">
        <v>0</v>
      </c>
      <c r="N2959" s="4">
        <v>182</v>
      </c>
      <c r="O2959" s="4" t="b">
        <v>1</v>
      </c>
      <c r="P2959" s="4" t="s">
        <v>8265</v>
      </c>
      <c r="Q2959" s="9">
        <f t="shared" si="278"/>
        <v>1.8666666666666668E-2</v>
      </c>
      <c r="R2959" s="10">
        <f t="shared" si="279"/>
        <v>1.5384615384615385</v>
      </c>
      <c r="S2959" s="4" t="str">
        <f t="shared" si="280"/>
        <v>film &amp; video</v>
      </c>
      <c r="T2959" s="4" t="str">
        <f t="shared" si="281"/>
        <v>television</v>
      </c>
    </row>
    <row r="2960" spans="1:20" ht="42.75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7">
        <f t="shared" si="276"/>
        <v>42498.404131944444</v>
      </c>
      <c r="L2960" s="7">
        <f t="shared" si="277"/>
        <v>42438.445798611108</v>
      </c>
      <c r="M2960" s="4" t="b">
        <v>0</v>
      </c>
      <c r="N2960" s="4">
        <v>182</v>
      </c>
      <c r="O2960" s="4" t="b">
        <v>1</v>
      </c>
      <c r="P2960" s="4" t="s">
        <v>8265</v>
      </c>
      <c r="Q2960" s="9">
        <f t="shared" si="278"/>
        <v>0</v>
      </c>
      <c r="R2960" s="10">
        <f t="shared" si="279"/>
        <v>0</v>
      </c>
      <c r="S2960" s="4" t="str">
        <f t="shared" si="280"/>
        <v>film &amp; video</v>
      </c>
      <c r="T2960" s="4" t="str">
        <f t="shared" si="281"/>
        <v>television</v>
      </c>
    </row>
    <row r="2961" spans="1:20" ht="42.75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7">
        <f t="shared" si="276"/>
        <v>42527.675057870372</v>
      </c>
      <c r="L2961" s="7">
        <f t="shared" si="277"/>
        <v>42497.675057870372</v>
      </c>
      <c r="M2961" s="4" t="b">
        <v>0</v>
      </c>
      <c r="N2961" s="4">
        <v>182</v>
      </c>
      <c r="O2961" s="4" t="b">
        <v>1</v>
      </c>
      <c r="P2961" s="4" t="s">
        <v>8265</v>
      </c>
      <c r="Q2961" s="9">
        <f t="shared" si="278"/>
        <v>0</v>
      </c>
      <c r="R2961" s="10">
        <f t="shared" si="279"/>
        <v>0</v>
      </c>
      <c r="S2961" s="4" t="str">
        <f t="shared" si="280"/>
        <v>film &amp; video</v>
      </c>
      <c r="T2961" s="4" t="str">
        <f t="shared" si="281"/>
        <v>television</v>
      </c>
    </row>
    <row r="2962" spans="1:20" ht="42.75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7">
        <f t="shared" si="276"/>
        <v>41893.42387731481</v>
      </c>
      <c r="L2962" s="7">
        <f t="shared" si="277"/>
        <v>41863.42387731481</v>
      </c>
      <c r="M2962" s="4" t="b">
        <v>0</v>
      </c>
      <c r="N2962" s="4">
        <v>182</v>
      </c>
      <c r="O2962" s="4" t="b">
        <v>1</v>
      </c>
      <c r="P2962" s="4" t="s">
        <v>8265</v>
      </c>
      <c r="Q2962" s="9">
        <f t="shared" si="278"/>
        <v>0</v>
      </c>
      <c r="R2962" s="10">
        <f t="shared" si="279"/>
        <v>0</v>
      </c>
      <c r="S2962" s="4" t="str">
        <f t="shared" si="280"/>
        <v>film &amp; video</v>
      </c>
      <c r="T2962" s="4" t="str">
        <f t="shared" si="281"/>
        <v>television</v>
      </c>
    </row>
    <row r="2963" spans="1:20" ht="42.75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7">
        <f t="shared" si="276"/>
        <v>42088.833333333336</v>
      </c>
      <c r="L2963" s="7">
        <f t="shared" si="277"/>
        <v>42060.879155092589</v>
      </c>
      <c r="M2963" s="4" t="b">
        <v>0</v>
      </c>
      <c r="N2963" s="4">
        <v>182</v>
      </c>
      <c r="O2963" s="4" t="b">
        <v>1</v>
      </c>
      <c r="P2963" s="4" t="s">
        <v>8265</v>
      </c>
      <c r="Q2963" s="9">
        <f t="shared" si="278"/>
        <v>1.0962000000000001</v>
      </c>
      <c r="R2963" s="10">
        <f t="shared" si="279"/>
        <v>30.115384615384617</v>
      </c>
      <c r="S2963" s="4" t="str">
        <f t="shared" si="280"/>
        <v>film &amp; video</v>
      </c>
      <c r="T2963" s="4" t="str">
        <f t="shared" si="281"/>
        <v>television</v>
      </c>
    </row>
    <row r="2964" spans="1:20" ht="42.75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7">
        <f t="shared" si="276"/>
        <v>42063.957638888889</v>
      </c>
      <c r="L2964" s="7">
        <f t="shared" si="277"/>
        <v>42035.910949074074</v>
      </c>
      <c r="M2964" s="4" t="b">
        <v>0</v>
      </c>
      <c r="N2964" s="4">
        <v>182</v>
      </c>
      <c r="O2964" s="4" t="b">
        <v>1</v>
      </c>
      <c r="P2964" s="4" t="s">
        <v>8265</v>
      </c>
      <c r="Q2964" s="9">
        <f t="shared" si="278"/>
        <v>1.218</v>
      </c>
      <c r="R2964" s="10">
        <f t="shared" si="279"/>
        <v>6.6923076923076925</v>
      </c>
      <c r="S2964" s="4" t="str">
        <f t="shared" si="280"/>
        <v>film &amp; video</v>
      </c>
      <c r="T2964" s="4" t="str">
        <f t="shared" si="281"/>
        <v>television</v>
      </c>
    </row>
    <row r="2965" spans="1:20" ht="57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7">
        <f t="shared" si="276"/>
        <v>42187.13685185185</v>
      </c>
      <c r="L2965" s="7">
        <f t="shared" si="277"/>
        <v>42157.13685185185</v>
      </c>
      <c r="M2965" s="4" t="b">
        <v>0</v>
      </c>
      <c r="N2965" s="4">
        <v>182</v>
      </c>
      <c r="O2965" s="4" t="b">
        <v>1</v>
      </c>
      <c r="P2965" s="4" t="s">
        <v>8265</v>
      </c>
      <c r="Q2965" s="9">
        <f t="shared" si="278"/>
        <v>1.0685</v>
      </c>
      <c r="R2965" s="10">
        <f t="shared" si="279"/>
        <v>58.708791208791212</v>
      </c>
      <c r="S2965" s="4" t="str">
        <f t="shared" si="280"/>
        <v>film &amp; video</v>
      </c>
      <c r="T2965" s="4" t="str">
        <f t="shared" si="281"/>
        <v>television</v>
      </c>
    </row>
    <row r="2966" spans="1:20" ht="42.75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7">
        <f t="shared" si="276"/>
        <v>41857.563888888886</v>
      </c>
      <c r="L2966" s="7">
        <f t="shared" si="277"/>
        <v>41827.576608796291</v>
      </c>
      <c r="M2966" s="4" t="b">
        <v>0</v>
      </c>
      <c r="N2966" s="4">
        <v>182</v>
      </c>
      <c r="O2966" s="4" t="b">
        <v>1</v>
      </c>
      <c r="P2966" s="4" t="s">
        <v>8265</v>
      </c>
      <c r="Q2966" s="9">
        <f t="shared" si="278"/>
        <v>1.0071379999999999</v>
      </c>
      <c r="R2966" s="10">
        <f t="shared" si="279"/>
        <v>27.66862637362637</v>
      </c>
      <c r="S2966" s="4" t="str">
        <f t="shared" si="280"/>
        <v>film &amp; video</v>
      </c>
      <c r="T2966" s="4" t="str">
        <f t="shared" si="281"/>
        <v>television</v>
      </c>
    </row>
    <row r="2967" spans="1:20" ht="42.75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7">
        <f t="shared" si="276"/>
        <v>42192.396215277775</v>
      </c>
      <c r="L2967" s="7">
        <f t="shared" si="277"/>
        <v>42162.396215277775</v>
      </c>
      <c r="M2967" s="4" t="b">
        <v>0</v>
      </c>
      <c r="N2967" s="4">
        <v>182</v>
      </c>
      <c r="O2967" s="4" t="b">
        <v>1</v>
      </c>
      <c r="P2967" s="4" t="s">
        <v>8265</v>
      </c>
      <c r="Q2967" s="9">
        <f t="shared" si="278"/>
        <v>1.0900000000000001</v>
      </c>
      <c r="R2967" s="10">
        <f t="shared" si="279"/>
        <v>8.9835164835164836</v>
      </c>
      <c r="S2967" s="4" t="str">
        <f t="shared" si="280"/>
        <v>film &amp; video</v>
      </c>
      <c r="T2967" s="4" t="str">
        <f t="shared" si="281"/>
        <v>television</v>
      </c>
    </row>
    <row r="2968" spans="1:20" ht="42.75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7">
        <f t="shared" si="276"/>
        <v>42263.405231481483</v>
      </c>
      <c r="L2968" s="7">
        <f t="shared" si="277"/>
        <v>42233.405231481483</v>
      </c>
      <c r="M2968" s="4" t="b">
        <v>0</v>
      </c>
      <c r="N2968" s="4">
        <v>182</v>
      </c>
      <c r="O2968" s="4" t="b">
        <v>1</v>
      </c>
      <c r="P2968" s="4" t="s">
        <v>8265</v>
      </c>
      <c r="Q2968" s="9">
        <f t="shared" si="278"/>
        <v>1.1363000000000001</v>
      </c>
      <c r="R2968" s="10">
        <f t="shared" si="279"/>
        <v>62.434065934065934</v>
      </c>
      <c r="S2968" s="4" t="str">
        <f t="shared" si="280"/>
        <v>film &amp; video</v>
      </c>
      <c r="T2968" s="4" t="str">
        <f t="shared" si="281"/>
        <v>television</v>
      </c>
    </row>
    <row r="2969" spans="1:20" ht="42.75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7">
        <f t="shared" si="276"/>
        <v>42071.822824074072</v>
      </c>
      <c r="L2969" s="7">
        <f t="shared" si="277"/>
        <v>42041.864490740736</v>
      </c>
      <c r="M2969" s="4" t="b">
        <v>0</v>
      </c>
      <c r="N2969" s="4">
        <v>182</v>
      </c>
      <c r="O2969" s="4" t="b">
        <v>1</v>
      </c>
      <c r="P2969" s="4" t="s">
        <v>8265</v>
      </c>
      <c r="Q2969" s="9">
        <f t="shared" si="278"/>
        <v>1.1392</v>
      </c>
      <c r="R2969" s="10">
        <f t="shared" si="279"/>
        <v>31.296703296703296</v>
      </c>
      <c r="S2969" s="4" t="str">
        <f t="shared" si="280"/>
        <v>film &amp; video</v>
      </c>
      <c r="T2969" s="4" t="str">
        <f t="shared" si="281"/>
        <v>television</v>
      </c>
    </row>
    <row r="2970" spans="1:20" ht="28.5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7">
        <f t="shared" si="276"/>
        <v>42598.832638888889</v>
      </c>
      <c r="L2970" s="7">
        <f t="shared" si="277"/>
        <v>42585.190509259257</v>
      </c>
      <c r="M2970" s="4" t="b">
        <v>0</v>
      </c>
      <c r="N2970" s="4">
        <v>182</v>
      </c>
      <c r="O2970" s="4" t="b">
        <v>1</v>
      </c>
      <c r="P2970" s="4" t="s">
        <v>8265</v>
      </c>
      <c r="Q2970" s="9">
        <f t="shared" si="278"/>
        <v>1.06</v>
      </c>
      <c r="R2970" s="10">
        <f t="shared" si="279"/>
        <v>20.384615384615383</v>
      </c>
      <c r="S2970" s="4" t="str">
        <f t="shared" si="280"/>
        <v>film &amp; video</v>
      </c>
      <c r="T2970" s="4" t="str">
        <f t="shared" si="281"/>
        <v>television</v>
      </c>
    </row>
    <row r="2971" spans="1:20" ht="42.75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7">
        <f t="shared" si="276"/>
        <v>42127.618750000001</v>
      </c>
      <c r="L2971" s="7">
        <f t="shared" si="277"/>
        <v>42097.453159722216</v>
      </c>
      <c r="M2971" s="4" t="b">
        <v>0</v>
      </c>
      <c r="N2971" s="4">
        <v>182</v>
      </c>
      <c r="O2971" s="4" t="b">
        <v>1</v>
      </c>
      <c r="P2971" s="4" t="s">
        <v>8265</v>
      </c>
      <c r="Q2971" s="9">
        <f t="shared" si="278"/>
        <v>1.625</v>
      </c>
      <c r="R2971" s="10">
        <f t="shared" si="279"/>
        <v>8.9285714285714288</v>
      </c>
      <c r="S2971" s="4" t="str">
        <f t="shared" si="280"/>
        <v>film &amp; video</v>
      </c>
      <c r="T2971" s="4" t="str">
        <f t="shared" si="281"/>
        <v>television</v>
      </c>
    </row>
    <row r="2972" spans="1:20" ht="42.75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7">
        <f t="shared" si="276"/>
        <v>41838.336238425924</v>
      </c>
      <c r="L2972" s="7">
        <f t="shared" si="277"/>
        <v>41808.336238425924</v>
      </c>
      <c r="M2972" s="4" t="b">
        <v>0</v>
      </c>
      <c r="N2972" s="4">
        <v>182</v>
      </c>
      <c r="O2972" s="4" t="b">
        <v>1</v>
      </c>
      <c r="P2972" s="4" t="s">
        <v>8265</v>
      </c>
      <c r="Q2972" s="9">
        <f t="shared" si="278"/>
        <v>1.06</v>
      </c>
      <c r="R2972" s="10">
        <f t="shared" si="279"/>
        <v>34.945054945054942</v>
      </c>
      <c r="S2972" s="4" t="str">
        <f t="shared" si="280"/>
        <v>film &amp; video</v>
      </c>
      <c r="T2972" s="4" t="str">
        <f t="shared" si="281"/>
        <v>television</v>
      </c>
    </row>
    <row r="2973" spans="1:20" ht="42.75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7">
        <f t="shared" si="276"/>
        <v>41882.324976851851</v>
      </c>
      <c r="L2973" s="7">
        <f t="shared" si="277"/>
        <v>41852.324976851851</v>
      </c>
      <c r="M2973" s="4" t="b">
        <v>0</v>
      </c>
      <c r="N2973" s="4">
        <v>182</v>
      </c>
      <c r="O2973" s="4" t="b">
        <v>1</v>
      </c>
      <c r="P2973" s="4" t="s">
        <v>8265</v>
      </c>
      <c r="Q2973" s="9">
        <f t="shared" si="278"/>
        <v>1.0015624999999999</v>
      </c>
      <c r="R2973" s="10">
        <f t="shared" si="279"/>
        <v>17.609890109890109</v>
      </c>
      <c r="S2973" s="4" t="str">
        <f t="shared" si="280"/>
        <v>film &amp; video</v>
      </c>
      <c r="T2973" s="4" t="str">
        <f t="shared" si="281"/>
        <v>television</v>
      </c>
    </row>
    <row r="2974" spans="1:20" ht="28.5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7">
        <f t="shared" si="276"/>
        <v>42708.708333333336</v>
      </c>
      <c r="L2974" s="7">
        <f t="shared" si="277"/>
        <v>42693.77685185185</v>
      </c>
      <c r="M2974" s="4" t="b">
        <v>0</v>
      </c>
      <c r="N2974" s="4">
        <v>182</v>
      </c>
      <c r="O2974" s="4" t="b">
        <v>1</v>
      </c>
      <c r="P2974" s="4" t="s">
        <v>8265</v>
      </c>
      <c r="Q2974" s="9">
        <f t="shared" si="278"/>
        <v>1.0535000000000001</v>
      </c>
      <c r="R2974" s="10">
        <f t="shared" si="279"/>
        <v>11.576923076923077</v>
      </c>
      <c r="S2974" s="4" t="str">
        <f t="shared" si="280"/>
        <v>film &amp; video</v>
      </c>
      <c r="T2974" s="4" t="str">
        <f t="shared" si="281"/>
        <v>television</v>
      </c>
    </row>
    <row r="2975" spans="1:20" ht="42.75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7">
        <f t="shared" si="276"/>
        <v>42369.833333333336</v>
      </c>
      <c r="L2975" s="7">
        <f t="shared" si="277"/>
        <v>42341.485046296293</v>
      </c>
      <c r="M2975" s="4" t="b">
        <v>0</v>
      </c>
      <c r="N2975" s="4">
        <v>182</v>
      </c>
      <c r="O2975" s="4" t="b">
        <v>1</v>
      </c>
      <c r="P2975" s="4" t="s">
        <v>8265</v>
      </c>
      <c r="Q2975" s="9">
        <f t="shared" si="278"/>
        <v>1.748</v>
      </c>
      <c r="R2975" s="10">
        <f t="shared" si="279"/>
        <v>48.021978021978022</v>
      </c>
      <c r="S2975" s="4" t="str">
        <f t="shared" si="280"/>
        <v>film &amp; video</v>
      </c>
      <c r="T2975" s="4" t="str">
        <f t="shared" si="281"/>
        <v>television</v>
      </c>
    </row>
    <row r="2976" spans="1:20" ht="42.75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7">
        <f t="shared" si="276"/>
        <v>41907.732638888883</v>
      </c>
      <c r="L2976" s="7">
        <f t="shared" si="277"/>
        <v>41879.727673611109</v>
      </c>
      <c r="M2976" s="4" t="b">
        <v>0</v>
      </c>
      <c r="N2976" s="4">
        <v>182</v>
      </c>
      <c r="O2976" s="4" t="b">
        <v>1</v>
      </c>
      <c r="P2976" s="4" t="s">
        <v>8265</v>
      </c>
      <c r="Q2976" s="9">
        <f t="shared" si="278"/>
        <v>1.02</v>
      </c>
      <c r="R2976" s="10">
        <f t="shared" si="279"/>
        <v>28.021978021978022</v>
      </c>
      <c r="S2976" s="4" t="str">
        <f t="shared" si="280"/>
        <v>film &amp; video</v>
      </c>
      <c r="T2976" s="4" t="str">
        <f t="shared" si="281"/>
        <v>television</v>
      </c>
    </row>
    <row r="2977" spans="1:20" ht="42.75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7">
        <f t="shared" si="276"/>
        <v>41969.791666666664</v>
      </c>
      <c r="L2977" s="7">
        <f t="shared" si="277"/>
        <v>41941.350532407407</v>
      </c>
      <c r="M2977" s="4" t="b">
        <v>0</v>
      </c>
      <c r="N2977" s="4">
        <v>182</v>
      </c>
      <c r="O2977" s="4" t="b">
        <v>1</v>
      </c>
      <c r="P2977" s="4" t="s">
        <v>8265</v>
      </c>
      <c r="Q2977" s="9">
        <f t="shared" si="278"/>
        <v>1.00125</v>
      </c>
      <c r="R2977" s="10">
        <f t="shared" si="279"/>
        <v>44.010989010989015</v>
      </c>
      <c r="S2977" s="4" t="str">
        <f t="shared" si="280"/>
        <v>film &amp; video</v>
      </c>
      <c r="T2977" s="4" t="str">
        <f t="shared" si="281"/>
        <v>television</v>
      </c>
    </row>
    <row r="2978" spans="1:20" ht="42.75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7">
        <f t="shared" si="276"/>
        <v>42442.166666666664</v>
      </c>
      <c r="L2978" s="7">
        <f t="shared" si="277"/>
        <v>42425.397337962961</v>
      </c>
      <c r="M2978" s="4" t="b">
        <v>0</v>
      </c>
      <c r="N2978" s="4">
        <v>182</v>
      </c>
      <c r="O2978" s="4" t="b">
        <v>1</v>
      </c>
      <c r="P2978" s="4" t="s">
        <v>8265</v>
      </c>
      <c r="Q2978" s="9">
        <f t="shared" si="278"/>
        <v>1.7142857142857142</v>
      </c>
      <c r="R2978" s="10">
        <f t="shared" si="279"/>
        <v>0.65934065934065933</v>
      </c>
      <c r="S2978" s="4" t="str">
        <f t="shared" si="280"/>
        <v>film &amp; video</v>
      </c>
      <c r="T2978" s="4" t="str">
        <f t="shared" si="281"/>
        <v>television</v>
      </c>
    </row>
    <row r="2979" spans="1:20" ht="57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7">
        <f t="shared" si="276"/>
        <v>42085.759722222218</v>
      </c>
      <c r="L2979" s="7">
        <f t="shared" si="277"/>
        <v>42026.547847222224</v>
      </c>
      <c r="M2979" s="4" t="b">
        <v>0</v>
      </c>
      <c r="N2979" s="4">
        <v>182</v>
      </c>
      <c r="O2979" s="4" t="b">
        <v>1</v>
      </c>
      <c r="P2979" s="4" t="s">
        <v>8265</v>
      </c>
      <c r="Q2979" s="9">
        <f t="shared" si="278"/>
        <v>1.1356666666666666</v>
      </c>
      <c r="R2979" s="10">
        <f t="shared" si="279"/>
        <v>18.719780219780219</v>
      </c>
      <c r="S2979" s="4" t="str">
        <f t="shared" si="280"/>
        <v>film &amp; video</v>
      </c>
      <c r="T2979" s="4" t="str">
        <f t="shared" si="281"/>
        <v>television</v>
      </c>
    </row>
    <row r="2980" spans="1:20" ht="42.75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7">
        <f t="shared" si="276"/>
        <v>41931.915972222218</v>
      </c>
      <c r="L2980" s="7">
        <f t="shared" si="277"/>
        <v>41922.307256944441</v>
      </c>
      <c r="M2980" s="4" t="b">
        <v>0</v>
      </c>
      <c r="N2980" s="4">
        <v>182</v>
      </c>
      <c r="O2980" s="4" t="b">
        <v>1</v>
      </c>
      <c r="P2980" s="4" t="s">
        <v>8265</v>
      </c>
      <c r="Q2980" s="9">
        <f t="shared" si="278"/>
        <v>1.2946666666666666</v>
      </c>
      <c r="R2980" s="10">
        <f t="shared" si="279"/>
        <v>5.3351648351648349</v>
      </c>
      <c r="S2980" s="4" t="str">
        <f t="shared" si="280"/>
        <v>film &amp; video</v>
      </c>
      <c r="T2980" s="4" t="str">
        <f t="shared" si="281"/>
        <v>television</v>
      </c>
    </row>
    <row r="2981" spans="1:20" ht="42.75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7">
        <f t="shared" si="276"/>
        <v>42009.916666666664</v>
      </c>
      <c r="L2981" s="7">
        <f t="shared" si="277"/>
        <v>41993.491006944438</v>
      </c>
      <c r="M2981" s="4" t="b">
        <v>0</v>
      </c>
      <c r="N2981" s="4">
        <v>182</v>
      </c>
      <c r="O2981" s="4" t="b">
        <v>1</v>
      </c>
      <c r="P2981" s="4" t="s">
        <v>8265</v>
      </c>
      <c r="Q2981" s="9">
        <f t="shared" si="278"/>
        <v>1.014</v>
      </c>
      <c r="R2981" s="10">
        <f t="shared" si="279"/>
        <v>27.857142857142858</v>
      </c>
      <c r="S2981" s="4" t="str">
        <f t="shared" si="280"/>
        <v>film &amp; video</v>
      </c>
      <c r="T2981" s="4" t="str">
        <f t="shared" si="281"/>
        <v>television</v>
      </c>
    </row>
    <row r="2982" spans="1:20" ht="42.75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7">
        <f t="shared" si="276"/>
        <v>42239.749999999993</v>
      </c>
      <c r="L2982" s="7">
        <f t="shared" si="277"/>
        <v>42219.58252314815</v>
      </c>
      <c r="M2982" s="4" t="b">
        <v>0</v>
      </c>
      <c r="N2982" s="4">
        <v>182</v>
      </c>
      <c r="O2982" s="4" t="b">
        <v>1</v>
      </c>
      <c r="P2982" s="4" t="s">
        <v>8265</v>
      </c>
      <c r="Q2982" s="9">
        <f t="shared" si="278"/>
        <v>1.0916666666666666</v>
      </c>
      <c r="R2982" s="10">
        <f t="shared" si="279"/>
        <v>17.994505494505493</v>
      </c>
      <c r="S2982" s="4" t="str">
        <f t="shared" si="280"/>
        <v>film &amp; video</v>
      </c>
      <c r="T2982" s="4" t="str">
        <f t="shared" si="281"/>
        <v>television</v>
      </c>
    </row>
    <row r="2983" spans="1:20" ht="42.75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7">
        <f t="shared" si="276"/>
        <v>42270.226342592585</v>
      </c>
      <c r="L2983" s="7">
        <f t="shared" si="277"/>
        <v>42225.226342592585</v>
      </c>
      <c r="M2983" s="4" t="b">
        <v>0</v>
      </c>
      <c r="N2983" s="4">
        <v>182</v>
      </c>
      <c r="O2983" s="4" t="b">
        <v>1</v>
      </c>
      <c r="P2983" s="4" t="s">
        <v>8265</v>
      </c>
      <c r="Q2983" s="9">
        <f t="shared" si="278"/>
        <v>1.28925</v>
      </c>
      <c r="R2983" s="10">
        <f t="shared" si="279"/>
        <v>28.335164835164836</v>
      </c>
      <c r="S2983" s="4" t="str">
        <f t="shared" si="280"/>
        <v>film &amp; video</v>
      </c>
      <c r="T2983" s="4" t="str">
        <f t="shared" si="281"/>
        <v>television</v>
      </c>
    </row>
    <row r="2984" spans="1:20" ht="28.5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7">
        <f t="shared" si="276"/>
        <v>42411.353506944441</v>
      </c>
      <c r="L2984" s="7">
        <f t="shared" si="277"/>
        <v>42381.353506944441</v>
      </c>
      <c r="M2984" s="4" t="b">
        <v>0</v>
      </c>
      <c r="N2984" s="4">
        <v>182</v>
      </c>
      <c r="O2984" s="4" t="b">
        <v>1</v>
      </c>
      <c r="P2984" s="4" t="s">
        <v>8265</v>
      </c>
      <c r="Q2984" s="9">
        <f t="shared" si="278"/>
        <v>1.0206</v>
      </c>
      <c r="R2984" s="10">
        <f t="shared" si="279"/>
        <v>28.03846153846154</v>
      </c>
      <c r="S2984" s="4" t="str">
        <f t="shared" si="280"/>
        <v>film &amp; video</v>
      </c>
      <c r="T2984" s="4" t="str">
        <f t="shared" si="281"/>
        <v>television</v>
      </c>
    </row>
    <row r="2985" spans="1:20" ht="42.75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7">
        <f t="shared" si="276"/>
        <v>41954.340694444443</v>
      </c>
      <c r="L2985" s="7">
        <f t="shared" si="277"/>
        <v>41894.299027777779</v>
      </c>
      <c r="M2985" s="4" t="b">
        <v>0</v>
      </c>
      <c r="N2985" s="4">
        <v>182</v>
      </c>
      <c r="O2985" s="4" t="b">
        <v>1</v>
      </c>
      <c r="P2985" s="4" t="s">
        <v>8265</v>
      </c>
      <c r="Q2985" s="9">
        <f t="shared" si="278"/>
        <v>1.465395775862069</v>
      </c>
      <c r="R2985" s="10">
        <f t="shared" si="279"/>
        <v>933.98851648351649</v>
      </c>
      <c r="S2985" s="4" t="str">
        <f t="shared" si="280"/>
        <v>film &amp; video</v>
      </c>
      <c r="T2985" s="4" t="str">
        <f t="shared" si="281"/>
        <v>television</v>
      </c>
    </row>
    <row r="2986" spans="1:20" ht="42.75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7">
        <f t="shared" si="276"/>
        <v>42605.945381944439</v>
      </c>
      <c r="L2986" s="7">
        <f t="shared" si="277"/>
        <v>42575.945381944439</v>
      </c>
      <c r="M2986" s="4" t="b">
        <v>0</v>
      </c>
      <c r="N2986" s="4">
        <v>182</v>
      </c>
      <c r="O2986" s="4" t="b">
        <v>1</v>
      </c>
      <c r="P2986" s="4" t="s">
        <v>8265</v>
      </c>
      <c r="Q2986" s="9">
        <f t="shared" si="278"/>
        <v>1.00352</v>
      </c>
      <c r="R2986" s="10">
        <f t="shared" si="279"/>
        <v>137.84615384615384</v>
      </c>
      <c r="S2986" s="4" t="str">
        <f t="shared" si="280"/>
        <v>film &amp; video</v>
      </c>
      <c r="T2986" s="4" t="str">
        <f t="shared" si="281"/>
        <v>television</v>
      </c>
    </row>
    <row r="2987" spans="1:20" ht="42.75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7">
        <f t="shared" si="276"/>
        <v>42673.833333333336</v>
      </c>
      <c r="L2987" s="7">
        <f t="shared" si="277"/>
        <v>42654.640370370369</v>
      </c>
      <c r="M2987" s="4" t="b">
        <v>0</v>
      </c>
      <c r="N2987" s="4">
        <v>182</v>
      </c>
      <c r="O2987" s="4" t="b">
        <v>1</v>
      </c>
      <c r="P2987" s="4" t="s">
        <v>8265</v>
      </c>
      <c r="Q2987" s="9">
        <f t="shared" si="278"/>
        <v>1.2164999999999999</v>
      </c>
      <c r="R2987" s="10">
        <f t="shared" si="279"/>
        <v>66.840659340659343</v>
      </c>
      <c r="S2987" s="4" t="str">
        <f t="shared" si="280"/>
        <v>film &amp; video</v>
      </c>
      <c r="T2987" s="4" t="str">
        <f t="shared" si="281"/>
        <v>television</v>
      </c>
    </row>
    <row r="2988" spans="1:20" ht="42.75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7">
        <f t="shared" si="276"/>
        <v>42491.125069444439</v>
      </c>
      <c r="L2988" s="7">
        <f t="shared" si="277"/>
        <v>42431.16673611111</v>
      </c>
      <c r="M2988" s="4" t="b">
        <v>0</v>
      </c>
      <c r="N2988" s="4">
        <v>182</v>
      </c>
      <c r="O2988" s="4" t="b">
        <v>1</v>
      </c>
      <c r="P2988" s="4" t="s">
        <v>8265</v>
      </c>
      <c r="Q2988" s="9">
        <f t="shared" si="278"/>
        <v>1.0549999999999999</v>
      </c>
      <c r="R2988" s="10">
        <f t="shared" si="279"/>
        <v>13.912087912087912</v>
      </c>
      <c r="S2988" s="4" t="str">
        <f t="shared" si="280"/>
        <v>film &amp; video</v>
      </c>
      <c r="T2988" s="4" t="str">
        <f t="shared" si="281"/>
        <v>television</v>
      </c>
    </row>
    <row r="2989" spans="1:20" ht="42.75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7">
        <f t="shared" si="276"/>
        <v>42655.666666666664</v>
      </c>
      <c r="L2989" s="7">
        <f t="shared" si="277"/>
        <v>42626.973969907405</v>
      </c>
      <c r="M2989" s="4" t="b">
        <v>0</v>
      </c>
      <c r="N2989" s="4">
        <v>182</v>
      </c>
      <c r="O2989" s="4" t="b">
        <v>1</v>
      </c>
      <c r="P2989" s="4" t="s">
        <v>8265</v>
      </c>
      <c r="Q2989" s="9">
        <f t="shared" si="278"/>
        <v>1.1040080000000001</v>
      </c>
      <c r="R2989" s="10">
        <f t="shared" si="279"/>
        <v>151.64945054945056</v>
      </c>
      <c r="S2989" s="4" t="str">
        <f t="shared" si="280"/>
        <v>film &amp; video</v>
      </c>
      <c r="T2989" s="4" t="str">
        <f t="shared" si="281"/>
        <v>television</v>
      </c>
    </row>
    <row r="2990" spans="1:20" ht="42.75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7">
        <f t="shared" si="276"/>
        <v>42541.028715277775</v>
      </c>
      <c r="L2990" s="7">
        <f t="shared" si="277"/>
        <v>42511.028715277775</v>
      </c>
      <c r="M2990" s="4" t="b">
        <v>0</v>
      </c>
      <c r="N2990" s="4">
        <v>182</v>
      </c>
      <c r="O2990" s="4" t="b">
        <v>1</v>
      </c>
      <c r="P2990" s="4" t="s">
        <v>8265</v>
      </c>
      <c r="Q2990" s="9">
        <f t="shared" si="278"/>
        <v>1</v>
      </c>
      <c r="R2990" s="10">
        <f t="shared" si="279"/>
        <v>5.4945054945054945</v>
      </c>
      <c r="S2990" s="4" t="str">
        <f t="shared" si="280"/>
        <v>film &amp; video</v>
      </c>
      <c r="T2990" s="4" t="str">
        <f t="shared" si="281"/>
        <v>television</v>
      </c>
    </row>
    <row r="2991" spans="1:20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7">
        <f t="shared" si="276"/>
        <v>42358.874305555553</v>
      </c>
      <c r="L2991" s="7">
        <f t="shared" si="277"/>
        <v>42336.687060185184</v>
      </c>
      <c r="M2991" s="4" t="b">
        <v>0</v>
      </c>
      <c r="N2991" s="4">
        <v>182</v>
      </c>
      <c r="O2991" s="4" t="b">
        <v>1</v>
      </c>
      <c r="P2991" s="4" t="s">
        <v>8265</v>
      </c>
      <c r="Q2991" s="9">
        <f t="shared" si="278"/>
        <v>1.76535</v>
      </c>
      <c r="R2991" s="10">
        <f t="shared" si="279"/>
        <v>193.99450549450549</v>
      </c>
      <c r="S2991" s="4" t="str">
        <f t="shared" si="280"/>
        <v>film &amp; video</v>
      </c>
      <c r="T2991" s="4" t="str">
        <f t="shared" si="281"/>
        <v>television</v>
      </c>
    </row>
    <row r="2992" spans="1:20" ht="42.75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7">
        <f t="shared" si="276"/>
        <v>42376.240972222215</v>
      </c>
      <c r="L2992" s="7">
        <f t="shared" si="277"/>
        <v>42341.240972222215</v>
      </c>
      <c r="M2992" s="4" t="b">
        <v>0</v>
      </c>
      <c r="N2992" s="4">
        <v>182</v>
      </c>
      <c r="O2992" s="4" t="b">
        <v>1</v>
      </c>
      <c r="P2992" s="4" t="s">
        <v>8265</v>
      </c>
      <c r="Q2992" s="9">
        <f t="shared" si="278"/>
        <v>1</v>
      </c>
      <c r="R2992" s="10">
        <f t="shared" si="279"/>
        <v>54.945054945054942</v>
      </c>
      <c r="S2992" s="4" t="str">
        <f t="shared" si="280"/>
        <v>film &amp; video</v>
      </c>
      <c r="T2992" s="4" t="str">
        <f t="shared" si="281"/>
        <v>television</v>
      </c>
    </row>
    <row r="2993" spans="1:20" ht="42.75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7">
        <f t="shared" si="276"/>
        <v>42762.503819444442</v>
      </c>
      <c r="L2993" s="7">
        <f t="shared" si="277"/>
        <v>42740.503819444442</v>
      </c>
      <c r="M2993" s="4" t="b">
        <v>0</v>
      </c>
      <c r="N2993" s="4">
        <v>182</v>
      </c>
      <c r="O2993" s="4" t="b">
        <v>1</v>
      </c>
      <c r="P2993" s="4" t="s">
        <v>8265</v>
      </c>
      <c r="Q2993" s="9">
        <f t="shared" si="278"/>
        <v>1.0329411764705883</v>
      </c>
      <c r="R2993" s="10">
        <f t="shared" si="279"/>
        <v>48.241758241758241</v>
      </c>
      <c r="S2993" s="4" t="str">
        <f t="shared" si="280"/>
        <v>film &amp; video</v>
      </c>
      <c r="T2993" s="4" t="str">
        <f t="shared" si="281"/>
        <v>television</v>
      </c>
    </row>
    <row r="2994" spans="1:20" ht="42.75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7">
        <f t="shared" si="276"/>
        <v>42652.434143518512</v>
      </c>
      <c r="L2994" s="7">
        <f t="shared" si="277"/>
        <v>42622.434143518512</v>
      </c>
      <c r="M2994" s="4" t="b">
        <v>0</v>
      </c>
      <c r="N2994" s="4">
        <v>182</v>
      </c>
      <c r="O2994" s="4" t="b">
        <v>1</v>
      </c>
      <c r="P2994" s="4" t="s">
        <v>8265</v>
      </c>
      <c r="Q2994" s="9">
        <f t="shared" si="278"/>
        <v>1.0449999999999999</v>
      </c>
      <c r="R2994" s="10">
        <f t="shared" si="279"/>
        <v>17.225274725274726</v>
      </c>
      <c r="S2994" s="4" t="str">
        <f t="shared" si="280"/>
        <v>film &amp; video</v>
      </c>
      <c r="T2994" s="4" t="str">
        <f t="shared" si="281"/>
        <v>television</v>
      </c>
    </row>
    <row r="2995" spans="1:20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7">
        <f t="shared" si="276"/>
        <v>42420.50540509259</v>
      </c>
      <c r="L2995" s="7">
        <f t="shared" si="277"/>
        <v>42390.50540509259</v>
      </c>
      <c r="M2995" s="4" t="b">
        <v>0</v>
      </c>
      <c r="N2995" s="4">
        <v>182</v>
      </c>
      <c r="O2995" s="4" t="b">
        <v>1</v>
      </c>
      <c r="P2995" s="4" t="s">
        <v>8265</v>
      </c>
      <c r="Q2995" s="9">
        <f t="shared" si="278"/>
        <v>1.0029999999999999</v>
      </c>
      <c r="R2995" s="10">
        <f t="shared" si="279"/>
        <v>5.5109890109890109</v>
      </c>
      <c r="S2995" s="4" t="str">
        <f t="shared" si="280"/>
        <v>film &amp; video</v>
      </c>
      <c r="T2995" s="4" t="str">
        <f t="shared" si="281"/>
        <v>television</v>
      </c>
    </row>
    <row r="2996" spans="1:20" ht="42.75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7">
        <f t="shared" si="276"/>
        <v>41915.145509259259</v>
      </c>
      <c r="L2996" s="7">
        <f t="shared" si="277"/>
        <v>41885.145509259259</v>
      </c>
      <c r="M2996" s="4" t="b">
        <v>0</v>
      </c>
      <c r="N2996" s="4">
        <v>182</v>
      </c>
      <c r="O2996" s="4" t="b">
        <v>1</v>
      </c>
      <c r="P2996" s="4" t="s">
        <v>8265</v>
      </c>
      <c r="Q2996" s="9">
        <f t="shared" si="278"/>
        <v>4.577466666666667</v>
      </c>
      <c r="R2996" s="10">
        <f t="shared" si="279"/>
        <v>7.5452747252747256</v>
      </c>
      <c r="S2996" s="4" t="str">
        <f t="shared" si="280"/>
        <v>film &amp; video</v>
      </c>
      <c r="T2996" s="4" t="str">
        <f t="shared" si="281"/>
        <v>television</v>
      </c>
    </row>
    <row r="2997" spans="1:20" ht="42.75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7">
        <f t="shared" si="276"/>
        <v>42754.331840277773</v>
      </c>
      <c r="L2997" s="7">
        <f t="shared" si="277"/>
        <v>42724.331840277773</v>
      </c>
      <c r="M2997" s="4" t="b">
        <v>0</v>
      </c>
      <c r="N2997" s="4">
        <v>182</v>
      </c>
      <c r="O2997" s="4" t="b">
        <v>1</v>
      </c>
      <c r="P2997" s="4" t="s">
        <v>8265</v>
      </c>
      <c r="Q2997" s="9">
        <f t="shared" si="278"/>
        <v>1.0496000000000001</v>
      </c>
      <c r="R2997" s="10">
        <f t="shared" si="279"/>
        <v>86.505494505494511</v>
      </c>
      <c r="S2997" s="4" t="str">
        <f t="shared" si="280"/>
        <v>film &amp; video</v>
      </c>
      <c r="T2997" s="4" t="str">
        <f t="shared" si="281"/>
        <v>television</v>
      </c>
    </row>
    <row r="2998" spans="1:20" ht="28.5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7">
        <f t="shared" si="276"/>
        <v>42150.579166666663</v>
      </c>
      <c r="L2998" s="7">
        <f t="shared" si="277"/>
        <v>42090.579166666663</v>
      </c>
      <c r="M2998" s="4" t="b">
        <v>0</v>
      </c>
      <c r="N2998" s="4">
        <v>182</v>
      </c>
      <c r="O2998" s="4" t="b">
        <v>1</v>
      </c>
      <c r="P2998" s="4" t="s">
        <v>8265</v>
      </c>
      <c r="Q2998" s="9">
        <f t="shared" si="278"/>
        <v>1.7194285714285715</v>
      </c>
      <c r="R2998" s="10">
        <f t="shared" si="279"/>
        <v>330.65934065934067</v>
      </c>
      <c r="S2998" s="4" t="str">
        <f t="shared" si="280"/>
        <v>film &amp; video</v>
      </c>
      <c r="T2998" s="4" t="str">
        <f t="shared" si="281"/>
        <v>television</v>
      </c>
    </row>
    <row r="2999" spans="1:20" ht="42.75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7">
        <f t="shared" si="276"/>
        <v>42792.874305555553</v>
      </c>
      <c r="L2999" s="7">
        <f t="shared" si="277"/>
        <v>42775.400381944441</v>
      </c>
      <c r="M2999" s="4" t="b">
        <v>0</v>
      </c>
      <c r="N2999" s="4">
        <v>182</v>
      </c>
      <c r="O2999" s="4" t="b">
        <v>1</v>
      </c>
      <c r="P2999" s="4" t="s">
        <v>8265</v>
      </c>
      <c r="Q2999" s="9">
        <f t="shared" si="278"/>
        <v>1.0373000000000001</v>
      </c>
      <c r="R2999" s="10">
        <f t="shared" si="279"/>
        <v>56.994505494505496</v>
      </c>
      <c r="S2999" s="4" t="str">
        <f t="shared" si="280"/>
        <v>film &amp; video</v>
      </c>
      <c r="T2999" s="4" t="str">
        <f t="shared" si="281"/>
        <v>television</v>
      </c>
    </row>
    <row r="3000" spans="1:20" ht="42.75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7">
        <f t="shared" si="276"/>
        <v>41805.850694444445</v>
      </c>
      <c r="L3000" s="7">
        <f t="shared" si="277"/>
        <v>41777.860289351847</v>
      </c>
      <c r="M3000" s="4" t="b">
        <v>0</v>
      </c>
      <c r="N3000" s="4">
        <v>182</v>
      </c>
      <c r="O3000" s="4" t="b">
        <v>1</v>
      </c>
      <c r="P3000" s="4" t="s">
        <v>8265</v>
      </c>
      <c r="Q3000" s="9">
        <f t="shared" si="278"/>
        <v>1.0302899999999999</v>
      </c>
      <c r="R3000" s="10">
        <f t="shared" si="279"/>
        <v>283.0467032967033</v>
      </c>
      <c r="S3000" s="4" t="str">
        <f t="shared" si="280"/>
        <v>film &amp; video</v>
      </c>
      <c r="T3000" s="4" t="str">
        <f t="shared" si="281"/>
        <v>television</v>
      </c>
    </row>
    <row r="3001" spans="1:20" ht="42.75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7">
        <f t="shared" si="276"/>
        <v>42794.749999999993</v>
      </c>
      <c r="L3001" s="7">
        <f t="shared" si="277"/>
        <v>42780.406944444439</v>
      </c>
      <c r="M3001" s="4" t="b">
        <v>0</v>
      </c>
      <c r="N3001" s="4">
        <v>182</v>
      </c>
      <c r="O3001" s="4" t="b">
        <v>1</v>
      </c>
      <c r="P3001" s="4" t="s">
        <v>8265</v>
      </c>
      <c r="Q3001" s="9">
        <f t="shared" si="278"/>
        <v>1.1888888888888889</v>
      </c>
      <c r="R3001" s="10">
        <f t="shared" si="279"/>
        <v>8.8186813186813193</v>
      </c>
      <c r="S3001" s="4" t="str">
        <f t="shared" si="280"/>
        <v>film &amp; video</v>
      </c>
      <c r="T3001" s="4" t="str">
        <f t="shared" si="281"/>
        <v>television</v>
      </c>
    </row>
    <row r="3002" spans="1:20" ht="42.75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7">
        <f t="shared" si="276"/>
        <v>42766.416666666664</v>
      </c>
      <c r="L3002" s="7">
        <f t="shared" si="277"/>
        <v>42752.49386574074</v>
      </c>
      <c r="M3002" s="4" t="b">
        <v>0</v>
      </c>
      <c r="N3002" s="4">
        <v>182</v>
      </c>
      <c r="O3002" s="4" t="b">
        <v>1</v>
      </c>
      <c r="P3002" s="4" t="s">
        <v>8265</v>
      </c>
      <c r="Q3002" s="9">
        <f t="shared" si="278"/>
        <v>1</v>
      </c>
      <c r="R3002" s="10">
        <f t="shared" si="279"/>
        <v>2.7472527472527473</v>
      </c>
      <c r="S3002" s="4" t="str">
        <f t="shared" si="280"/>
        <v>film &amp; video</v>
      </c>
      <c r="T3002" s="4" t="str">
        <f t="shared" si="281"/>
        <v>television</v>
      </c>
    </row>
    <row r="3003" spans="1:20" ht="42.75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7">
        <f t="shared" si="276"/>
        <v>42564.562291666669</v>
      </c>
      <c r="L3003" s="7">
        <f t="shared" si="277"/>
        <v>42534.562291666669</v>
      </c>
      <c r="M3003" s="4" t="b">
        <v>0</v>
      </c>
      <c r="N3003" s="4">
        <v>182</v>
      </c>
      <c r="O3003" s="4" t="b">
        <v>1</v>
      </c>
      <c r="P3003" s="4" t="s">
        <v>8265</v>
      </c>
      <c r="Q3003" s="9">
        <f t="shared" si="278"/>
        <v>3.1869988910451896</v>
      </c>
      <c r="R3003" s="10">
        <f t="shared" si="279"/>
        <v>126.32423076923077</v>
      </c>
      <c r="S3003" s="4" t="str">
        <f t="shared" si="280"/>
        <v>film &amp; video</v>
      </c>
      <c r="T3003" s="4" t="str">
        <f t="shared" si="281"/>
        <v>television</v>
      </c>
    </row>
    <row r="3004" spans="1:20" ht="28.5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7">
        <f t="shared" si="276"/>
        <v>41269.502916666665</v>
      </c>
      <c r="L3004" s="7">
        <f t="shared" si="277"/>
        <v>41239.502916666665</v>
      </c>
      <c r="M3004" s="4" t="b">
        <v>0</v>
      </c>
      <c r="N3004" s="4">
        <v>182</v>
      </c>
      <c r="O3004" s="4" t="b">
        <v>1</v>
      </c>
      <c r="P3004" s="4" t="s">
        <v>8265</v>
      </c>
      <c r="Q3004" s="9">
        <f t="shared" si="278"/>
        <v>1.0850614285714286</v>
      </c>
      <c r="R3004" s="10">
        <f t="shared" si="279"/>
        <v>41.733131868131871</v>
      </c>
      <c r="S3004" s="4" t="str">
        <f t="shared" si="280"/>
        <v>film &amp; video</v>
      </c>
      <c r="T3004" s="4" t="str">
        <f t="shared" si="281"/>
        <v>television</v>
      </c>
    </row>
    <row r="3005" spans="1:20" ht="42.75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7">
        <f t="shared" si="276"/>
        <v>42429.915972222218</v>
      </c>
      <c r="L3005" s="7">
        <f t="shared" si="277"/>
        <v>42398.515925925924</v>
      </c>
      <c r="M3005" s="4" t="b">
        <v>0</v>
      </c>
      <c r="N3005" s="4">
        <v>182</v>
      </c>
      <c r="O3005" s="4" t="b">
        <v>1</v>
      </c>
      <c r="P3005" s="4" t="s">
        <v>8265</v>
      </c>
      <c r="Q3005" s="9">
        <f t="shared" si="278"/>
        <v>1.0116666666666667</v>
      </c>
      <c r="R3005" s="10">
        <f t="shared" si="279"/>
        <v>16.675824175824175</v>
      </c>
      <c r="S3005" s="4" t="str">
        <f t="shared" si="280"/>
        <v>film &amp; video</v>
      </c>
      <c r="T3005" s="4" t="str">
        <f t="shared" si="281"/>
        <v>television</v>
      </c>
    </row>
    <row r="3006" spans="1:20" ht="42.75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7">
        <f t="shared" si="276"/>
        <v>41958.589398148142</v>
      </c>
      <c r="L3006" s="7">
        <f t="shared" si="277"/>
        <v>41928.547731481478</v>
      </c>
      <c r="M3006" s="4" t="b">
        <v>0</v>
      </c>
      <c r="N3006" s="4">
        <v>182</v>
      </c>
      <c r="O3006" s="4" t="b">
        <v>1</v>
      </c>
      <c r="P3006" s="4" t="s">
        <v>8265</v>
      </c>
      <c r="Q3006" s="9">
        <f t="shared" si="278"/>
        <v>1.12815</v>
      </c>
      <c r="R3006" s="10">
        <f t="shared" si="279"/>
        <v>247.94505494505495</v>
      </c>
      <c r="S3006" s="4" t="str">
        <f t="shared" si="280"/>
        <v>film &amp; video</v>
      </c>
      <c r="T3006" s="4" t="str">
        <f t="shared" si="281"/>
        <v>television</v>
      </c>
    </row>
    <row r="3007" spans="1:20" ht="42.75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7">
        <f t="shared" si="276"/>
        <v>41918.341493055552</v>
      </c>
      <c r="L3007" s="7">
        <f t="shared" si="277"/>
        <v>41888.341493055552</v>
      </c>
      <c r="M3007" s="4" t="b">
        <v>0</v>
      </c>
      <c r="N3007" s="4">
        <v>182</v>
      </c>
      <c r="O3007" s="4" t="b">
        <v>1</v>
      </c>
      <c r="P3007" s="4" t="s">
        <v>8265</v>
      </c>
      <c r="Q3007" s="9">
        <f t="shared" si="278"/>
        <v>1.2049622641509434</v>
      </c>
      <c r="R3007" s="10">
        <f t="shared" si="279"/>
        <v>70.179120879120887</v>
      </c>
      <c r="S3007" s="4" t="str">
        <f t="shared" si="280"/>
        <v>film &amp; video</v>
      </c>
      <c r="T3007" s="4" t="str">
        <f t="shared" si="281"/>
        <v>television</v>
      </c>
    </row>
    <row r="3008" spans="1:20" ht="28.5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7">
        <f t="shared" si="276"/>
        <v>41987.42350694444</v>
      </c>
      <c r="L3008" s="7">
        <f t="shared" si="277"/>
        <v>41957.42350694444</v>
      </c>
      <c r="M3008" s="4" t="b">
        <v>0</v>
      </c>
      <c r="N3008" s="4">
        <v>182</v>
      </c>
      <c r="O3008" s="4" t="b">
        <v>1</v>
      </c>
      <c r="P3008" s="4" t="s">
        <v>8265</v>
      </c>
      <c r="Q3008" s="9">
        <f t="shared" si="278"/>
        <v>1.0774999999999999</v>
      </c>
      <c r="R3008" s="10">
        <f t="shared" si="279"/>
        <v>47.362637362637365</v>
      </c>
      <c r="S3008" s="4" t="str">
        <f t="shared" si="280"/>
        <v>film &amp; video</v>
      </c>
      <c r="T3008" s="4" t="str">
        <f t="shared" si="281"/>
        <v>television</v>
      </c>
    </row>
    <row r="3009" spans="1:20" ht="28.5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7">
        <f t="shared" si="276"/>
        <v>42118.882905092592</v>
      </c>
      <c r="L3009" s="7">
        <f t="shared" si="277"/>
        <v>42097.882905092592</v>
      </c>
      <c r="M3009" s="4" t="b">
        <v>0</v>
      </c>
      <c r="N3009" s="4">
        <v>182</v>
      </c>
      <c r="O3009" s="4" t="b">
        <v>1</v>
      </c>
      <c r="P3009" s="4" t="s">
        <v>8265</v>
      </c>
      <c r="Q3009" s="9">
        <f t="shared" si="278"/>
        <v>1.8</v>
      </c>
      <c r="R3009" s="10">
        <f t="shared" si="279"/>
        <v>5.9340659340659343</v>
      </c>
      <c r="S3009" s="4" t="str">
        <f t="shared" si="280"/>
        <v>film &amp; video</v>
      </c>
      <c r="T3009" s="4" t="str">
        <f t="shared" si="281"/>
        <v>television</v>
      </c>
    </row>
    <row r="3010" spans="1:20" ht="42.75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7">
        <f t="shared" si="276"/>
        <v>42389.878692129627</v>
      </c>
      <c r="L3010" s="7">
        <f t="shared" si="277"/>
        <v>42359.878692129627</v>
      </c>
      <c r="M3010" s="4" t="b">
        <v>0</v>
      </c>
      <c r="N3010" s="4">
        <v>182</v>
      </c>
      <c r="O3010" s="4" t="b">
        <v>1</v>
      </c>
      <c r="P3010" s="4" t="s">
        <v>8265</v>
      </c>
      <c r="Q3010" s="9">
        <f t="shared" si="278"/>
        <v>1.0116666666666667</v>
      </c>
      <c r="R3010" s="10">
        <f t="shared" si="279"/>
        <v>16.675824175824175</v>
      </c>
      <c r="S3010" s="4" t="str">
        <f t="shared" si="280"/>
        <v>film &amp; video</v>
      </c>
      <c r="T3010" s="4" t="str">
        <f t="shared" si="281"/>
        <v>television</v>
      </c>
    </row>
    <row r="3011" spans="1:20" ht="42.75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7">
        <f t="shared" ref="K3011:K3074" si="282">(I3011/86400)+25569+(-8/24)</f>
        <v>41969.278240740743</v>
      </c>
      <c r="L3011" s="7">
        <f t="shared" ref="L3011:L3074" si="283">(J3011/86400)+25569+(-8/24)</f>
        <v>41939.236574074072</v>
      </c>
      <c r="M3011" s="4" t="b">
        <v>0</v>
      </c>
      <c r="N3011" s="4">
        <v>182</v>
      </c>
      <c r="O3011" s="4" t="b">
        <v>1</v>
      </c>
      <c r="P3011" s="4" t="s">
        <v>8265</v>
      </c>
      <c r="Q3011" s="9">
        <f t="shared" ref="Q3011:Q3074" si="284">E3011/D3011</f>
        <v>1.19756</v>
      </c>
      <c r="R3011" s="10">
        <f t="shared" ref="R3011:R3074" si="285">IFERROR(E3011/N3011, "Zero Backers")</f>
        <v>164.5</v>
      </c>
      <c r="S3011" s="4" t="str">
        <f t="shared" ref="S3011:S3074" si="286">LEFT(P3011,FIND("/",P3011)-1)</f>
        <v>film &amp; video</v>
      </c>
      <c r="T3011" s="4" t="str">
        <f t="shared" ref="T3011:T3074" si="287">RIGHT(P3011,LEN(P3011)-FIND("/",P3011))</f>
        <v>television</v>
      </c>
    </row>
    <row r="3012" spans="1:20" ht="42.75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7">
        <f t="shared" si="282"/>
        <v>42056.499062499999</v>
      </c>
      <c r="L3012" s="7">
        <f t="shared" si="283"/>
        <v>41996.499062499999</v>
      </c>
      <c r="M3012" s="4" t="b">
        <v>0</v>
      </c>
      <c r="N3012" s="4">
        <v>182</v>
      </c>
      <c r="O3012" s="4" t="b">
        <v>1</v>
      </c>
      <c r="P3012" s="4" t="s">
        <v>8265</v>
      </c>
      <c r="Q3012" s="9">
        <f t="shared" si="284"/>
        <v>1.58</v>
      </c>
      <c r="R3012" s="10">
        <f t="shared" si="285"/>
        <v>13.021978021978022</v>
      </c>
      <c r="S3012" s="4" t="str">
        <f t="shared" si="286"/>
        <v>film &amp; video</v>
      </c>
      <c r="T3012" s="4" t="str">
        <f t="shared" si="287"/>
        <v>television</v>
      </c>
    </row>
    <row r="3013" spans="1:20" ht="42.75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7">
        <f t="shared" si="282"/>
        <v>42361.624305555553</v>
      </c>
      <c r="L3013" s="7">
        <f t="shared" si="283"/>
        <v>42334.135601851849</v>
      </c>
      <c r="M3013" s="4" t="b">
        <v>0</v>
      </c>
      <c r="N3013" s="4">
        <v>182</v>
      </c>
      <c r="O3013" s="4" t="b">
        <v>1</v>
      </c>
      <c r="P3013" s="4" t="s">
        <v>8265</v>
      </c>
      <c r="Q3013" s="9">
        <f t="shared" si="284"/>
        <v>1.2366666666666666</v>
      </c>
      <c r="R3013" s="10">
        <f t="shared" si="285"/>
        <v>2.0384615384615383</v>
      </c>
      <c r="S3013" s="4" t="str">
        <f t="shared" si="286"/>
        <v>film &amp; video</v>
      </c>
      <c r="T3013" s="4" t="str">
        <f t="shared" si="287"/>
        <v>television</v>
      </c>
    </row>
    <row r="3014" spans="1:20" ht="42.75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7">
        <f t="shared" si="282"/>
        <v>42045.369560185187</v>
      </c>
      <c r="L3014" s="7">
        <f t="shared" si="283"/>
        <v>42024.369560185187</v>
      </c>
      <c r="M3014" s="4" t="b">
        <v>0</v>
      </c>
      <c r="N3014" s="4">
        <v>182</v>
      </c>
      <c r="O3014" s="4" t="b">
        <v>1</v>
      </c>
      <c r="P3014" s="4" t="s">
        <v>8265</v>
      </c>
      <c r="Q3014" s="9">
        <f t="shared" si="284"/>
        <v>1.1712499999999999</v>
      </c>
      <c r="R3014" s="10">
        <f t="shared" si="285"/>
        <v>25.741758241758241</v>
      </c>
      <c r="S3014" s="4" t="str">
        <f t="shared" si="286"/>
        <v>film &amp; video</v>
      </c>
      <c r="T3014" s="4" t="str">
        <f t="shared" si="287"/>
        <v>television</v>
      </c>
    </row>
    <row r="3015" spans="1:20" ht="42.75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7">
        <f t="shared" si="282"/>
        <v>42176.502881944441</v>
      </c>
      <c r="L3015" s="7">
        <f t="shared" si="283"/>
        <v>42146.502881944441</v>
      </c>
      <c r="M3015" s="4" t="b">
        <v>0</v>
      </c>
      <c r="N3015" s="4">
        <v>182</v>
      </c>
      <c r="O3015" s="4" t="b">
        <v>1</v>
      </c>
      <c r="P3015" s="4" t="s">
        <v>8265</v>
      </c>
      <c r="Q3015" s="9">
        <f t="shared" si="284"/>
        <v>1.5696000000000001</v>
      </c>
      <c r="R3015" s="10">
        <f t="shared" si="285"/>
        <v>86.241758241758248</v>
      </c>
      <c r="S3015" s="4" t="str">
        <f t="shared" si="286"/>
        <v>film &amp; video</v>
      </c>
      <c r="T3015" s="4" t="str">
        <f t="shared" si="287"/>
        <v>television</v>
      </c>
    </row>
    <row r="3016" spans="1:20" ht="42.75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7">
        <f t="shared" si="282"/>
        <v>41947.875</v>
      </c>
      <c r="L3016" s="7">
        <f t="shared" si="283"/>
        <v>41919.790277777771</v>
      </c>
      <c r="M3016" s="4" t="b">
        <v>0</v>
      </c>
      <c r="N3016" s="4">
        <v>182</v>
      </c>
      <c r="O3016" s="4" t="b">
        <v>1</v>
      </c>
      <c r="P3016" s="4" t="s">
        <v>8265</v>
      </c>
      <c r="Q3016" s="9">
        <f t="shared" si="284"/>
        <v>1.13104</v>
      </c>
      <c r="R3016" s="10">
        <f t="shared" si="285"/>
        <v>155.36263736263737</v>
      </c>
      <c r="S3016" s="4" t="str">
        <f t="shared" si="286"/>
        <v>film &amp; video</v>
      </c>
      <c r="T3016" s="4" t="str">
        <f t="shared" si="287"/>
        <v>television</v>
      </c>
    </row>
    <row r="3017" spans="1:20" ht="42.75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7">
        <f t="shared" si="282"/>
        <v>41800.833333333328</v>
      </c>
      <c r="L3017" s="7">
        <f t="shared" si="283"/>
        <v>41785.393958333334</v>
      </c>
      <c r="M3017" s="4" t="b">
        <v>0</v>
      </c>
      <c r="N3017" s="4">
        <v>182</v>
      </c>
      <c r="O3017" s="4" t="b">
        <v>1</v>
      </c>
      <c r="P3017" s="4" t="s">
        <v>8265</v>
      </c>
      <c r="Q3017" s="9">
        <f t="shared" si="284"/>
        <v>1.0317647058823529</v>
      </c>
      <c r="R3017" s="10">
        <f t="shared" si="285"/>
        <v>19.274725274725274</v>
      </c>
      <c r="S3017" s="4" t="str">
        <f t="shared" si="286"/>
        <v>film &amp; video</v>
      </c>
      <c r="T3017" s="4" t="str">
        <f t="shared" si="287"/>
        <v>television</v>
      </c>
    </row>
    <row r="3018" spans="1:20" ht="42.75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7">
        <f t="shared" si="282"/>
        <v>41838.214722222219</v>
      </c>
      <c r="L3018" s="7">
        <f t="shared" si="283"/>
        <v>41778.214722222219</v>
      </c>
      <c r="M3018" s="4" t="b">
        <v>0</v>
      </c>
      <c r="N3018" s="4">
        <v>182</v>
      </c>
      <c r="O3018" s="4" t="b">
        <v>1</v>
      </c>
      <c r="P3018" s="4" t="s">
        <v>8265</v>
      </c>
      <c r="Q3018" s="9">
        <f t="shared" si="284"/>
        <v>1.0261176470588236</v>
      </c>
      <c r="R3018" s="10">
        <f t="shared" si="285"/>
        <v>47.92307692307692</v>
      </c>
      <c r="S3018" s="4" t="str">
        <f t="shared" si="286"/>
        <v>film &amp; video</v>
      </c>
      <c r="T3018" s="4" t="str">
        <f t="shared" si="287"/>
        <v>television</v>
      </c>
    </row>
    <row r="3019" spans="1:20" ht="42.75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7">
        <f t="shared" si="282"/>
        <v>41871.516701388886</v>
      </c>
      <c r="L3019" s="7">
        <f t="shared" si="283"/>
        <v>41841.516701388886</v>
      </c>
      <c r="M3019" s="4" t="b">
        <v>0</v>
      </c>
      <c r="N3019" s="4">
        <v>182</v>
      </c>
      <c r="O3019" s="4" t="b">
        <v>1</v>
      </c>
      <c r="P3019" s="4" t="s">
        <v>8265</v>
      </c>
      <c r="Q3019" s="9">
        <f t="shared" si="284"/>
        <v>1.0584090909090909</v>
      </c>
      <c r="R3019" s="10">
        <f t="shared" si="285"/>
        <v>127.93956043956044</v>
      </c>
      <c r="S3019" s="4" t="str">
        <f t="shared" si="286"/>
        <v>film &amp; video</v>
      </c>
      <c r="T3019" s="4" t="str">
        <f t="shared" si="287"/>
        <v>television</v>
      </c>
    </row>
    <row r="3020" spans="1:20" ht="42.75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7">
        <f t="shared" si="282"/>
        <v>42205.583333333336</v>
      </c>
      <c r="L3020" s="7">
        <f t="shared" si="283"/>
        <v>42162.964999999997</v>
      </c>
      <c r="M3020" s="4" t="b">
        <v>0</v>
      </c>
      <c r="N3020" s="4">
        <v>182</v>
      </c>
      <c r="O3020" s="4" t="b">
        <v>1</v>
      </c>
      <c r="P3020" s="4" t="s">
        <v>8265</v>
      </c>
      <c r="Q3020" s="9">
        <f t="shared" si="284"/>
        <v>1.0071428571428571</v>
      </c>
      <c r="R3020" s="10">
        <f t="shared" si="285"/>
        <v>23.241758241758241</v>
      </c>
      <c r="S3020" s="4" t="str">
        <f t="shared" si="286"/>
        <v>film &amp; video</v>
      </c>
      <c r="T3020" s="4" t="str">
        <f t="shared" si="287"/>
        <v>television</v>
      </c>
    </row>
    <row r="3021" spans="1:20" ht="42.75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7">
        <f t="shared" si="282"/>
        <v>41785.791666666664</v>
      </c>
      <c r="L3021" s="7">
        <f t="shared" si="283"/>
        <v>41758.500231481477</v>
      </c>
      <c r="M3021" s="4" t="b">
        <v>0</v>
      </c>
      <c r="N3021" s="4">
        <v>182</v>
      </c>
      <c r="O3021" s="4" t="b">
        <v>1</v>
      </c>
      <c r="P3021" s="4" t="s">
        <v>8265</v>
      </c>
      <c r="Q3021" s="9">
        <f t="shared" si="284"/>
        <v>1.2123333333333333</v>
      </c>
      <c r="R3021" s="10">
        <f t="shared" si="285"/>
        <v>99.917582417582423</v>
      </c>
      <c r="S3021" s="4" t="str">
        <f t="shared" si="286"/>
        <v>film &amp; video</v>
      </c>
      <c r="T3021" s="4" t="str">
        <f t="shared" si="287"/>
        <v>television</v>
      </c>
    </row>
    <row r="3022" spans="1:20" ht="42.75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7">
        <f t="shared" si="282"/>
        <v>42230.513113425921</v>
      </c>
      <c r="L3022" s="7">
        <f t="shared" si="283"/>
        <v>42170.513113425921</v>
      </c>
      <c r="M3022" s="4" t="b">
        <v>0</v>
      </c>
      <c r="N3022" s="4">
        <v>182</v>
      </c>
      <c r="O3022" s="4" t="b">
        <v>1</v>
      </c>
      <c r="P3022" s="4" t="s">
        <v>8265</v>
      </c>
      <c r="Q3022" s="9">
        <f t="shared" si="284"/>
        <v>1.0057142857142858</v>
      </c>
      <c r="R3022" s="10">
        <f t="shared" si="285"/>
        <v>38.681318681318679</v>
      </c>
      <c r="S3022" s="4" t="str">
        <f t="shared" si="286"/>
        <v>film &amp; video</v>
      </c>
      <c r="T3022" s="4" t="str">
        <f t="shared" si="287"/>
        <v>television</v>
      </c>
    </row>
    <row r="3023" spans="1:20" ht="42.75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7">
        <f t="shared" si="282"/>
        <v>42695.915972222218</v>
      </c>
      <c r="L3023" s="7">
        <f t="shared" si="283"/>
        <v>42660.285520833328</v>
      </c>
      <c r="M3023" s="4" t="b">
        <v>0</v>
      </c>
      <c r="N3023" s="4">
        <v>182</v>
      </c>
      <c r="O3023" s="4" t="b">
        <v>1</v>
      </c>
      <c r="P3023" s="4" t="s">
        <v>8265</v>
      </c>
      <c r="Q3023" s="9">
        <f t="shared" si="284"/>
        <v>1.1602222222222223</v>
      </c>
      <c r="R3023" s="10">
        <f t="shared" si="285"/>
        <v>28.686813186813186</v>
      </c>
      <c r="S3023" s="4" t="str">
        <f t="shared" si="286"/>
        <v>film &amp; video</v>
      </c>
      <c r="T3023" s="4" t="str">
        <f t="shared" si="287"/>
        <v>television</v>
      </c>
    </row>
    <row r="3024" spans="1:20" ht="42.75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7">
        <f t="shared" si="282"/>
        <v>42609.620474537034</v>
      </c>
      <c r="L3024" s="7">
        <f t="shared" si="283"/>
        <v>42564.620474537034</v>
      </c>
      <c r="M3024" s="4" t="b">
        <v>0</v>
      </c>
      <c r="N3024" s="4">
        <v>182</v>
      </c>
      <c r="O3024" s="4" t="b">
        <v>1</v>
      </c>
      <c r="P3024" s="4" t="s">
        <v>8265</v>
      </c>
      <c r="Q3024" s="9">
        <f t="shared" si="284"/>
        <v>1.0087999999999999</v>
      </c>
      <c r="R3024" s="10">
        <f t="shared" si="285"/>
        <v>55.428571428571431</v>
      </c>
      <c r="S3024" s="4" t="str">
        <f t="shared" si="286"/>
        <v>film &amp; video</v>
      </c>
      <c r="T3024" s="4" t="str">
        <f t="shared" si="287"/>
        <v>television</v>
      </c>
    </row>
    <row r="3025" spans="1:20" ht="42.75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7">
        <f t="shared" si="282"/>
        <v>42166.342430555553</v>
      </c>
      <c r="L3025" s="7">
        <f t="shared" si="283"/>
        <v>42121.342430555553</v>
      </c>
      <c r="M3025" s="4" t="b">
        <v>0</v>
      </c>
      <c r="N3025" s="4">
        <v>182</v>
      </c>
      <c r="O3025" s="4" t="b">
        <v>1</v>
      </c>
      <c r="P3025" s="4" t="s">
        <v>8265</v>
      </c>
      <c r="Q3025" s="9">
        <f t="shared" si="284"/>
        <v>1.03</v>
      </c>
      <c r="R3025" s="10">
        <f t="shared" si="285"/>
        <v>3.9615384615384617</v>
      </c>
      <c r="S3025" s="4" t="str">
        <f t="shared" si="286"/>
        <v>film &amp; video</v>
      </c>
      <c r="T3025" s="4" t="str">
        <f t="shared" si="287"/>
        <v>television</v>
      </c>
    </row>
    <row r="3026" spans="1:20" ht="42.75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7">
        <f t="shared" si="282"/>
        <v>41188.660590277774</v>
      </c>
      <c r="L3026" s="7">
        <f t="shared" si="283"/>
        <v>41158.660590277774</v>
      </c>
      <c r="M3026" s="4" t="b">
        <v>0</v>
      </c>
      <c r="N3026" s="4">
        <v>182</v>
      </c>
      <c r="O3026" s="4" t="b">
        <v>1</v>
      </c>
      <c r="P3026" s="4" t="s">
        <v>8265</v>
      </c>
      <c r="Q3026" s="9">
        <f t="shared" si="284"/>
        <v>2.4641999999999999</v>
      </c>
      <c r="R3026" s="10">
        <f t="shared" si="285"/>
        <v>67.697802197802204</v>
      </c>
      <c r="S3026" s="4" t="str">
        <f t="shared" si="286"/>
        <v>film &amp; video</v>
      </c>
      <c r="T3026" s="4" t="str">
        <f t="shared" si="287"/>
        <v>television</v>
      </c>
    </row>
    <row r="3027" spans="1:20" ht="42.75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7">
        <f t="shared" si="282"/>
        <v>41789.333333333328</v>
      </c>
      <c r="L3027" s="7">
        <f t="shared" si="283"/>
        <v>41761.176076388889</v>
      </c>
      <c r="M3027" s="4" t="b">
        <v>0</v>
      </c>
      <c r="N3027" s="4">
        <v>182</v>
      </c>
      <c r="O3027" s="4" t="b">
        <v>1</v>
      </c>
      <c r="P3027" s="4" t="s">
        <v>8265</v>
      </c>
      <c r="Q3027" s="9">
        <f t="shared" si="284"/>
        <v>3.0219999999999998</v>
      </c>
      <c r="R3027" s="10">
        <f t="shared" si="285"/>
        <v>41.510989010989015</v>
      </c>
      <c r="S3027" s="4" t="str">
        <f t="shared" si="286"/>
        <v>film &amp; video</v>
      </c>
      <c r="T3027" s="4" t="str">
        <f t="shared" si="287"/>
        <v>television</v>
      </c>
    </row>
    <row r="3028" spans="1:20" ht="42.75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7">
        <f t="shared" si="282"/>
        <v>42797.126064814809</v>
      </c>
      <c r="L3028" s="7">
        <f t="shared" si="283"/>
        <v>42783.126064814809</v>
      </c>
      <c r="M3028" s="4" t="b">
        <v>0</v>
      </c>
      <c r="N3028" s="4">
        <v>182</v>
      </c>
      <c r="O3028" s="4" t="b">
        <v>1</v>
      </c>
      <c r="P3028" s="4" t="s">
        <v>8265</v>
      </c>
      <c r="Q3028" s="9">
        <f t="shared" si="284"/>
        <v>1.4333333333333333</v>
      </c>
      <c r="R3028" s="10">
        <f t="shared" si="285"/>
        <v>7.0879120879120876</v>
      </c>
      <c r="S3028" s="4" t="str">
        <f t="shared" si="286"/>
        <v>film &amp; video</v>
      </c>
      <c r="T3028" s="4" t="str">
        <f t="shared" si="287"/>
        <v>television</v>
      </c>
    </row>
    <row r="3029" spans="1:20" ht="42.75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7">
        <f t="shared" si="282"/>
        <v>42083.329293981478</v>
      </c>
      <c r="L3029" s="7">
        <f t="shared" si="283"/>
        <v>42053.37096064815</v>
      </c>
      <c r="M3029" s="4" t="b">
        <v>0</v>
      </c>
      <c r="N3029" s="4">
        <v>182</v>
      </c>
      <c r="O3029" s="4" t="b">
        <v>1</v>
      </c>
      <c r="P3029" s="4" t="s">
        <v>8265</v>
      </c>
      <c r="Q3029" s="9">
        <f t="shared" si="284"/>
        <v>1.3144</v>
      </c>
      <c r="R3029" s="10">
        <f t="shared" si="285"/>
        <v>288.87912087912088</v>
      </c>
      <c r="S3029" s="4" t="str">
        <f t="shared" si="286"/>
        <v>film &amp; video</v>
      </c>
      <c r="T3029" s="4" t="str">
        <f t="shared" si="287"/>
        <v>television</v>
      </c>
    </row>
    <row r="3030" spans="1:20" ht="28.5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7">
        <f t="shared" si="282"/>
        <v>42596.930844907409</v>
      </c>
      <c r="L3030" s="7">
        <f t="shared" si="283"/>
        <v>42566.930844907409</v>
      </c>
      <c r="M3030" s="4" t="b">
        <v>0</v>
      </c>
      <c r="N3030" s="4">
        <v>182</v>
      </c>
      <c r="O3030" s="4" t="b">
        <v>1</v>
      </c>
      <c r="P3030" s="4" t="s">
        <v>8265</v>
      </c>
      <c r="Q3030" s="9">
        <f t="shared" si="284"/>
        <v>1.6801999999999999</v>
      </c>
      <c r="R3030" s="10">
        <f t="shared" si="285"/>
        <v>46.159340659340657</v>
      </c>
      <c r="S3030" s="4" t="str">
        <f t="shared" si="286"/>
        <v>film &amp; video</v>
      </c>
      <c r="T3030" s="4" t="str">
        <f t="shared" si="287"/>
        <v>television</v>
      </c>
    </row>
    <row r="3031" spans="1:20" ht="42.75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7">
        <f t="shared" si="282"/>
        <v>41960.857638888883</v>
      </c>
      <c r="L3031" s="7">
        <f t="shared" si="283"/>
        <v>41932.375543981478</v>
      </c>
      <c r="M3031" s="4" t="b">
        <v>0</v>
      </c>
      <c r="N3031" s="4">
        <v>182</v>
      </c>
      <c r="O3031" s="4" t="b">
        <v>1</v>
      </c>
      <c r="P3031" s="4" t="s">
        <v>8265</v>
      </c>
      <c r="Q3031" s="9">
        <f t="shared" si="284"/>
        <v>1.0967666666666667</v>
      </c>
      <c r="R3031" s="10">
        <f t="shared" si="285"/>
        <v>180.78571428571428</v>
      </c>
      <c r="S3031" s="4" t="str">
        <f t="shared" si="286"/>
        <v>film &amp; video</v>
      </c>
      <c r="T3031" s="4" t="str">
        <f t="shared" si="287"/>
        <v>television</v>
      </c>
    </row>
    <row r="3032" spans="1:20" ht="42.75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7">
        <f t="shared" si="282"/>
        <v>42263.4140162037</v>
      </c>
      <c r="L3032" s="7">
        <f t="shared" si="283"/>
        <v>42233.4140162037</v>
      </c>
      <c r="M3032" s="4" t="b">
        <v>0</v>
      </c>
      <c r="N3032" s="4">
        <v>182</v>
      </c>
      <c r="O3032" s="4" t="b">
        <v>1</v>
      </c>
      <c r="P3032" s="4" t="s">
        <v>8265</v>
      </c>
      <c r="Q3032" s="9">
        <f t="shared" si="284"/>
        <v>1.0668571428571429</v>
      </c>
      <c r="R3032" s="10">
        <f t="shared" si="285"/>
        <v>10.258241758241759</v>
      </c>
      <c r="S3032" s="4" t="str">
        <f t="shared" si="286"/>
        <v>film &amp; video</v>
      </c>
      <c r="T3032" s="4" t="str">
        <f t="shared" si="287"/>
        <v>television</v>
      </c>
    </row>
    <row r="3033" spans="1:20" ht="71.25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7">
        <f t="shared" si="282"/>
        <v>42657.549155092587</v>
      </c>
      <c r="L3033" s="7">
        <f t="shared" si="283"/>
        <v>42597.549155092587</v>
      </c>
      <c r="M3033" s="4" t="b">
        <v>0</v>
      </c>
      <c r="N3033" s="4">
        <v>182</v>
      </c>
      <c r="O3033" s="4" t="b">
        <v>1</v>
      </c>
      <c r="P3033" s="4" t="s">
        <v>8265</v>
      </c>
      <c r="Q3033" s="9">
        <f t="shared" si="284"/>
        <v>1</v>
      </c>
      <c r="R3033" s="10">
        <f t="shared" si="285"/>
        <v>8.2417582417582409</v>
      </c>
      <c r="S3033" s="4" t="str">
        <f t="shared" si="286"/>
        <v>film &amp; video</v>
      </c>
      <c r="T3033" s="4" t="str">
        <f t="shared" si="287"/>
        <v>television</v>
      </c>
    </row>
    <row r="3034" spans="1:20" ht="42.75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7">
        <f t="shared" si="282"/>
        <v>42257.711331018516</v>
      </c>
      <c r="L3034" s="7">
        <f t="shared" si="283"/>
        <v>42227.711331018516</v>
      </c>
      <c r="M3034" s="4" t="b">
        <v>0</v>
      </c>
      <c r="N3034" s="4">
        <v>182</v>
      </c>
      <c r="O3034" s="4" t="b">
        <v>1</v>
      </c>
      <c r="P3034" s="4" t="s">
        <v>8265</v>
      </c>
      <c r="Q3034" s="9">
        <f t="shared" si="284"/>
        <v>1.272</v>
      </c>
      <c r="R3034" s="10">
        <f t="shared" si="285"/>
        <v>6.9890109890109891</v>
      </c>
      <c r="S3034" s="4" t="str">
        <f t="shared" si="286"/>
        <v>film &amp; video</v>
      </c>
      <c r="T3034" s="4" t="str">
        <f t="shared" si="287"/>
        <v>television</v>
      </c>
    </row>
    <row r="3035" spans="1:20" ht="42.75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7">
        <f t="shared" si="282"/>
        <v>42599.776909722219</v>
      </c>
      <c r="L3035" s="7">
        <f t="shared" si="283"/>
        <v>42569.776909722219</v>
      </c>
      <c r="M3035" s="4" t="b">
        <v>0</v>
      </c>
      <c r="N3035" s="4">
        <v>182</v>
      </c>
      <c r="O3035" s="4" t="b">
        <v>1</v>
      </c>
      <c r="P3035" s="4" t="s">
        <v>8265</v>
      </c>
      <c r="Q3035" s="9">
        <f t="shared" si="284"/>
        <v>1.4653333333333334</v>
      </c>
      <c r="R3035" s="10">
        <f t="shared" si="285"/>
        <v>24.153846153846153</v>
      </c>
      <c r="S3035" s="4" t="str">
        <f t="shared" si="286"/>
        <v>film &amp; video</v>
      </c>
      <c r="T3035" s="4" t="str">
        <f t="shared" si="287"/>
        <v>television</v>
      </c>
    </row>
    <row r="3036" spans="1:20" ht="57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7">
        <f t="shared" si="282"/>
        <v>42674.832638888889</v>
      </c>
      <c r="L3036" s="7">
        <f t="shared" si="283"/>
        <v>42644.202025462961</v>
      </c>
      <c r="M3036" s="4" t="b">
        <v>0</v>
      </c>
      <c r="N3036" s="4">
        <v>182</v>
      </c>
      <c r="O3036" s="4" t="b">
        <v>1</v>
      </c>
      <c r="P3036" s="4" t="s">
        <v>8265</v>
      </c>
      <c r="Q3036" s="9">
        <f t="shared" si="284"/>
        <v>1.1253599999999999</v>
      </c>
      <c r="R3036" s="10">
        <f t="shared" si="285"/>
        <v>618.32967032967031</v>
      </c>
      <c r="S3036" s="4" t="str">
        <f t="shared" si="286"/>
        <v>film &amp; video</v>
      </c>
      <c r="T3036" s="4" t="str">
        <f t="shared" si="287"/>
        <v>television</v>
      </c>
    </row>
    <row r="3037" spans="1:20" ht="28.5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7">
        <f t="shared" si="282"/>
        <v>41398.226956018516</v>
      </c>
      <c r="L3037" s="7">
        <f t="shared" si="283"/>
        <v>41368.226956018516</v>
      </c>
      <c r="M3037" s="4" t="b">
        <v>0</v>
      </c>
      <c r="N3037" s="4">
        <v>182</v>
      </c>
      <c r="O3037" s="4" t="b">
        <v>1</v>
      </c>
      <c r="P3037" s="4" t="s">
        <v>8265</v>
      </c>
      <c r="Q3037" s="9">
        <f t="shared" si="284"/>
        <v>1.0878684000000001</v>
      </c>
      <c r="R3037" s="10">
        <f t="shared" si="285"/>
        <v>149.43247252747253</v>
      </c>
      <c r="S3037" s="4" t="str">
        <f t="shared" si="286"/>
        <v>film &amp; video</v>
      </c>
      <c r="T3037" s="4" t="str">
        <f t="shared" si="287"/>
        <v>television</v>
      </c>
    </row>
    <row r="3038" spans="1:20" ht="42.75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7">
        <f t="shared" si="282"/>
        <v>41502.165972222218</v>
      </c>
      <c r="L3038" s="7">
        <f t="shared" si="283"/>
        <v>41466.451898148145</v>
      </c>
      <c r="M3038" s="4" t="b">
        <v>0</v>
      </c>
      <c r="N3038" s="4">
        <v>182</v>
      </c>
      <c r="O3038" s="4" t="b">
        <v>1</v>
      </c>
      <c r="P3038" s="4" t="s">
        <v>8265</v>
      </c>
      <c r="Q3038" s="9">
        <f t="shared" si="284"/>
        <v>1.26732</v>
      </c>
      <c r="R3038" s="10">
        <f t="shared" si="285"/>
        <v>174.08241758241758</v>
      </c>
      <c r="S3038" s="4" t="str">
        <f t="shared" si="286"/>
        <v>film &amp; video</v>
      </c>
      <c r="T3038" s="4" t="str">
        <f t="shared" si="287"/>
        <v>television</v>
      </c>
    </row>
    <row r="3039" spans="1:20" ht="57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7">
        <f t="shared" si="282"/>
        <v>40452.874305555553</v>
      </c>
      <c r="L3039" s="7">
        <f t="shared" si="283"/>
        <v>40378.559872685182</v>
      </c>
      <c r="M3039" s="4" t="b">
        <v>0</v>
      </c>
      <c r="N3039" s="4">
        <v>182</v>
      </c>
      <c r="O3039" s="4" t="b">
        <v>1</v>
      </c>
      <c r="P3039" s="4" t="s">
        <v>8265</v>
      </c>
      <c r="Q3039" s="9">
        <f t="shared" si="284"/>
        <v>2.1320000000000001</v>
      </c>
      <c r="R3039" s="10">
        <f t="shared" si="285"/>
        <v>5.8571428571428568</v>
      </c>
      <c r="S3039" s="4" t="str">
        <f t="shared" si="286"/>
        <v>film &amp; video</v>
      </c>
      <c r="T3039" s="4" t="str">
        <f t="shared" si="287"/>
        <v>television</v>
      </c>
    </row>
    <row r="3040" spans="1:20" ht="42.75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7">
        <f t="shared" si="282"/>
        <v>42432.918946759259</v>
      </c>
      <c r="L3040" s="7">
        <f t="shared" si="283"/>
        <v>42372.918946759259</v>
      </c>
      <c r="M3040" s="4" t="b">
        <v>0</v>
      </c>
      <c r="N3040" s="4">
        <v>182</v>
      </c>
      <c r="O3040" s="4" t="b">
        <v>1</v>
      </c>
      <c r="P3040" s="4" t="s">
        <v>8265</v>
      </c>
      <c r="Q3040" s="9">
        <f t="shared" si="284"/>
        <v>1.0049999999999999</v>
      </c>
      <c r="R3040" s="10">
        <f t="shared" si="285"/>
        <v>5.5219780219780219</v>
      </c>
      <c r="S3040" s="4" t="str">
        <f t="shared" si="286"/>
        <v>film &amp; video</v>
      </c>
      <c r="T3040" s="4" t="str">
        <f t="shared" si="287"/>
        <v>television</v>
      </c>
    </row>
    <row r="3041" spans="1:20" ht="42.75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7">
        <f t="shared" si="282"/>
        <v>41636.999305555553</v>
      </c>
      <c r="L3041" s="7">
        <f t="shared" si="283"/>
        <v>41610.461087962962</v>
      </c>
      <c r="M3041" s="4" t="b">
        <v>0</v>
      </c>
      <c r="N3041" s="4">
        <v>182</v>
      </c>
      <c r="O3041" s="4" t="b">
        <v>1</v>
      </c>
      <c r="P3041" s="4" t="s">
        <v>8265</v>
      </c>
      <c r="Q3041" s="9">
        <f t="shared" si="284"/>
        <v>1.0871389999999999</v>
      </c>
      <c r="R3041" s="10">
        <f t="shared" si="285"/>
        <v>119.46582417582417</v>
      </c>
      <c r="S3041" s="4" t="str">
        <f t="shared" si="286"/>
        <v>film &amp; video</v>
      </c>
      <c r="T3041" s="4" t="str">
        <f t="shared" si="287"/>
        <v>television</v>
      </c>
    </row>
    <row r="3042" spans="1:20" ht="42.75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7">
        <f t="shared" si="282"/>
        <v>42181.624999999993</v>
      </c>
      <c r="L3042" s="7">
        <f t="shared" si="283"/>
        <v>42177.458576388883</v>
      </c>
      <c r="M3042" s="4" t="b">
        <v>0</v>
      </c>
      <c r="N3042" s="4">
        <v>182</v>
      </c>
      <c r="O3042" s="4" t="b">
        <v>1</v>
      </c>
      <c r="P3042" s="4" t="s">
        <v>8265</v>
      </c>
      <c r="Q3042" s="9">
        <f t="shared" si="284"/>
        <v>1.075</v>
      </c>
      <c r="R3042" s="10">
        <f t="shared" si="285"/>
        <v>17.719780219780219</v>
      </c>
      <c r="S3042" s="4" t="str">
        <f t="shared" si="286"/>
        <v>film &amp; video</v>
      </c>
      <c r="T3042" s="4" t="str">
        <f t="shared" si="287"/>
        <v>television</v>
      </c>
    </row>
    <row r="3043" spans="1:20" ht="28.5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7">
        <f t="shared" si="282"/>
        <v>42389.535277777781</v>
      </c>
      <c r="L3043" s="7">
        <f t="shared" si="283"/>
        <v>42359.535277777781</v>
      </c>
      <c r="M3043" s="4" t="b">
        <v>0</v>
      </c>
      <c r="N3043" s="4">
        <v>182</v>
      </c>
      <c r="O3043" s="4" t="b">
        <v>1</v>
      </c>
      <c r="P3043" s="4" t="s">
        <v>8265</v>
      </c>
      <c r="Q3043" s="9">
        <f t="shared" si="284"/>
        <v>1.1048192771084338</v>
      </c>
      <c r="R3043" s="10">
        <f t="shared" si="285"/>
        <v>50.384615384615387</v>
      </c>
      <c r="S3043" s="4" t="str">
        <f t="shared" si="286"/>
        <v>film &amp; video</v>
      </c>
      <c r="T3043" s="4" t="str">
        <f t="shared" si="287"/>
        <v>television</v>
      </c>
    </row>
    <row r="3044" spans="1:20" ht="42.75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7">
        <f t="shared" si="282"/>
        <v>42283.354710648149</v>
      </c>
      <c r="L3044" s="7">
        <f t="shared" si="283"/>
        <v>42253.354710648149</v>
      </c>
      <c r="M3044" s="4" t="b">
        <v>0</v>
      </c>
      <c r="N3044" s="4">
        <v>182</v>
      </c>
      <c r="O3044" s="4" t="b">
        <v>1</v>
      </c>
      <c r="P3044" s="4" t="s">
        <v>8265</v>
      </c>
      <c r="Q3044" s="9">
        <f t="shared" si="284"/>
        <v>1.28</v>
      </c>
      <c r="R3044" s="10">
        <f t="shared" si="285"/>
        <v>10.549450549450549</v>
      </c>
      <c r="S3044" s="4" t="str">
        <f t="shared" si="286"/>
        <v>film &amp; video</v>
      </c>
      <c r="T3044" s="4" t="str">
        <f t="shared" si="287"/>
        <v>television</v>
      </c>
    </row>
    <row r="3045" spans="1:20" ht="42.75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7">
        <f t="shared" si="282"/>
        <v>42109.784722222219</v>
      </c>
      <c r="L3045" s="7">
        <f t="shared" si="283"/>
        <v>42082.737256944441</v>
      </c>
      <c r="M3045" s="4" t="b">
        <v>0</v>
      </c>
      <c r="N3045" s="4">
        <v>182</v>
      </c>
      <c r="O3045" s="4" t="b">
        <v>1</v>
      </c>
      <c r="P3045" s="4" t="s">
        <v>8265</v>
      </c>
      <c r="Q3045" s="9">
        <f t="shared" si="284"/>
        <v>1.1000666666666667</v>
      </c>
      <c r="R3045" s="10">
        <f t="shared" si="285"/>
        <v>90.664835164835168</v>
      </c>
      <c r="S3045" s="4" t="str">
        <f t="shared" si="286"/>
        <v>film &amp; video</v>
      </c>
      <c r="T3045" s="4" t="str">
        <f t="shared" si="287"/>
        <v>television</v>
      </c>
    </row>
    <row r="3046" spans="1:20" ht="42.75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7">
        <f t="shared" si="282"/>
        <v>42402.393495370365</v>
      </c>
      <c r="L3046" s="7">
        <f t="shared" si="283"/>
        <v>42387.393495370365</v>
      </c>
      <c r="M3046" s="4" t="b">
        <v>0</v>
      </c>
      <c r="N3046" s="4">
        <v>182</v>
      </c>
      <c r="O3046" s="4" t="b">
        <v>1</v>
      </c>
      <c r="P3046" s="4" t="s">
        <v>8265</v>
      </c>
      <c r="Q3046" s="9">
        <f t="shared" si="284"/>
        <v>1.0934166666666667</v>
      </c>
      <c r="R3046" s="10">
        <f t="shared" si="285"/>
        <v>72.093406593406598</v>
      </c>
      <c r="S3046" s="4" t="str">
        <f t="shared" si="286"/>
        <v>film &amp; video</v>
      </c>
      <c r="T3046" s="4" t="str">
        <f t="shared" si="287"/>
        <v>television</v>
      </c>
    </row>
    <row r="3047" spans="1:20" ht="42.75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7">
        <f t="shared" si="282"/>
        <v>41872.822395833333</v>
      </c>
      <c r="L3047" s="7">
        <f t="shared" si="283"/>
        <v>41842.822395833333</v>
      </c>
      <c r="M3047" s="4" t="b">
        <v>0</v>
      </c>
      <c r="N3047" s="4">
        <v>182</v>
      </c>
      <c r="O3047" s="4" t="b">
        <v>1</v>
      </c>
      <c r="P3047" s="4" t="s">
        <v>8265</v>
      </c>
      <c r="Q3047" s="9">
        <f t="shared" si="284"/>
        <v>1.3270650000000002</v>
      </c>
      <c r="R3047" s="10">
        <f t="shared" si="285"/>
        <v>29.166263736263737</v>
      </c>
      <c r="S3047" s="4" t="str">
        <f t="shared" si="286"/>
        <v>film &amp; video</v>
      </c>
      <c r="T3047" s="4" t="str">
        <f t="shared" si="287"/>
        <v>television</v>
      </c>
    </row>
    <row r="3048" spans="1:20" ht="42.75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7">
        <f t="shared" si="282"/>
        <v>41891.869444444441</v>
      </c>
      <c r="L3048" s="7">
        <f t="shared" si="283"/>
        <v>41862.46974537037</v>
      </c>
      <c r="M3048" s="4" t="b">
        <v>0</v>
      </c>
      <c r="N3048" s="4">
        <v>182</v>
      </c>
      <c r="O3048" s="4" t="b">
        <v>1</v>
      </c>
      <c r="P3048" s="4" t="s">
        <v>8265</v>
      </c>
      <c r="Q3048" s="9">
        <f t="shared" si="284"/>
        <v>1.9084810126582279</v>
      </c>
      <c r="R3048" s="10">
        <f t="shared" si="285"/>
        <v>82.840659340659343</v>
      </c>
      <c r="S3048" s="4" t="str">
        <f t="shared" si="286"/>
        <v>film &amp; video</v>
      </c>
      <c r="T3048" s="4" t="str">
        <f t="shared" si="287"/>
        <v>television</v>
      </c>
    </row>
    <row r="3049" spans="1:20" ht="42.75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7">
        <f t="shared" si="282"/>
        <v>42487.219444444439</v>
      </c>
      <c r="L3049" s="7">
        <f t="shared" si="283"/>
        <v>42443.655717592592</v>
      </c>
      <c r="M3049" s="4" t="b">
        <v>0</v>
      </c>
      <c r="N3049" s="4">
        <v>182</v>
      </c>
      <c r="O3049" s="4" t="b">
        <v>1</v>
      </c>
      <c r="P3049" s="4" t="s">
        <v>8265</v>
      </c>
      <c r="Q3049" s="9">
        <f t="shared" si="284"/>
        <v>1.49</v>
      </c>
      <c r="R3049" s="10">
        <f t="shared" si="285"/>
        <v>4.0934065934065931</v>
      </c>
      <c r="S3049" s="4" t="str">
        <f t="shared" si="286"/>
        <v>film &amp; video</v>
      </c>
      <c r="T3049" s="4" t="str">
        <f t="shared" si="287"/>
        <v>television</v>
      </c>
    </row>
    <row r="3050" spans="1:20" ht="42.75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7">
        <f t="shared" si="282"/>
        <v>42004.556944444441</v>
      </c>
      <c r="L3050" s="7">
        <f t="shared" si="283"/>
        <v>41975.567847222221</v>
      </c>
      <c r="M3050" s="4" t="b">
        <v>0</v>
      </c>
      <c r="N3050" s="4">
        <v>182</v>
      </c>
      <c r="O3050" s="4" t="b">
        <v>1</v>
      </c>
      <c r="P3050" s="4" t="s">
        <v>8265</v>
      </c>
      <c r="Q3050" s="9">
        <f t="shared" si="284"/>
        <v>1.6639999999999999</v>
      </c>
      <c r="R3050" s="10">
        <f t="shared" si="285"/>
        <v>45.714285714285715</v>
      </c>
      <c r="S3050" s="4" t="str">
        <f t="shared" si="286"/>
        <v>film &amp; video</v>
      </c>
      <c r="T3050" s="4" t="str">
        <f t="shared" si="287"/>
        <v>television</v>
      </c>
    </row>
    <row r="3051" spans="1:20" ht="42.75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7">
        <f t="shared" si="282"/>
        <v>42168.681192129625</v>
      </c>
      <c r="L3051" s="7">
        <f t="shared" si="283"/>
        <v>42138.681192129625</v>
      </c>
      <c r="M3051" s="4" t="b">
        <v>0</v>
      </c>
      <c r="N3051" s="4">
        <v>182</v>
      </c>
      <c r="O3051" s="4" t="b">
        <v>1</v>
      </c>
      <c r="P3051" s="4" t="s">
        <v>8265</v>
      </c>
      <c r="Q3051" s="9">
        <f t="shared" si="284"/>
        <v>1.0666666666666667</v>
      </c>
      <c r="R3051" s="10">
        <f t="shared" si="285"/>
        <v>21.978021978021978</v>
      </c>
      <c r="S3051" s="4" t="str">
        <f t="shared" si="286"/>
        <v>film &amp; video</v>
      </c>
      <c r="T3051" s="4" t="str">
        <f t="shared" si="287"/>
        <v>television</v>
      </c>
    </row>
    <row r="3052" spans="1:20" ht="28.5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7">
        <f t="shared" si="282"/>
        <v>42494.835185185184</v>
      </c>
      <c r="L3052" s="7">
        <f t="shared" si="283"/>
        <v>42464.835185185184</v>
      </c>
      <c r="M3052" s="4" t="b">
        <v>0</v>
      </c>
      <c r="N3052" s="4">
        <v>182</v>
      </c>
      <c r="O3052" s="4" t="b">
        <v>1</v>
      </c>
      <c r="P3052" s="4" t="s">
        <v>8265</v>
      </c>
      <c r="Q3052" s="9">
        <f t="shared" si="284"/>
        <v>1.06</v>
      </c>
      <c r="R3052" s="10">
        <f t="shared" si="285"/>
        <v>3.4945054945054945</v>
      </c>
      <c r="S3052" s="4" t="str">
        <f t="shared" si="286"/>
        <v>film &amp; video</v>
      </c>
      <c r="T3052" s="4" t="str">
        <f t="shared" si="287"/>
        <v>television</v>
      </c>
    </row>
    <row r="3053" spans="1:20" ht="42.75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7">
        <f t="shared" si="282"/>
        <v>42774.082696759258</v>
      </c>
      <c r="L3053" s="7">
        <f t="shared" si="283"/>
        <v>42744.082696759258</v>
      </c>
      <c r="M3053" s="4" t="b">
        <v>0</v>
      </c>
      <c r="N3053" s="4">
        <v>182</v>
      </c>
      <c r="O3053" s="4" t="b">
        <v>1</v>
      </c>
      <c r="P3053" s="4" t="s">
        <v>8265</v>
      </c>
      <c r="Q3053" s="9">
        <f t="shared" si="284"/>
        <v>0.23628571428571429</v>
      </c>
      <c r="R3053" s="10">
        <f t="shared" si="285"/>
        <v>4.5439560439560438</v>
      </c>
      <c r="S3053" s="4" t="str">
        <f t="shared" si="286"/>
        <v>film &amp; video</v>
      </c>
      <c r="T3053" s="4" t="str">
        <f t="shared" si="287"/>
        <v>television</v>
      </c>
    </row>
    <row r="3054" spans="1:20" ht="28.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7">
        <f t="shared" si="282"/>
        <v>42152.332638888889</v>
      </c>
      <c r="L3054" s="7">
        <f t="shared" si="283"/>
        <v>42122.336736111109</v>
      </c>
      <c r="M3054" s="4" t="b">
        <v>0</v>
      </c>
      <c r="N3054" s="4">
        <v>182</v>
      </c>
      <c r="O3054" s="4" t="b">
        <v>1</v>
      </c>
      <c r="P3054" s="4" t="s">
        <v>8265</v>
      </c>
      <c r="Q3054" s="9">
        <f t="shared" si="284"/>
        <v>1.5E-3</v>
      </c>
      <c r="R3054" s="10">
        <f t="shared" si="285"/>
        <v>0.41208791208791207</v>
      </c>
      <c r="S3054" s="4" t="str">
        <f t="shared" si="286"/>
        <v>film &amp; video</v>
      </c>
      <c r="T3054" s="4" t="str">
        <f t="shared" si="287"/>
        <v>television</v>
      </c>
    </row>
    <row r="3055" spans="1:20" ht="42.75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7">
        <f t="shared" si="282"/>
        <v>41913.832638888889</v>
      </c>
      <c r="L3055" s="7">
        <f t="shared" si="283"/>
        <v>41862.428391203699</v>
      </c>
      <c r="M3055" s="4" t="b">
        <v>0</v>
      </c>
      <c r="N3055" s="4">
        <v>182</v>
      </c>
      <c r="O3055" s="4" t="b">
        <v>1</v>
      </c>
      <c r="P3055" s="4" t="s">
        <v>8265</v>
      </c>
      <c r="Q3055" s="9">
        <f t="shared" si="284"/>
        <v>4.0000000000000001E-3</v>
      </c>
      <c r="R3055" s="10">
        <f t="shared" si="285"/>
        <v>0.21978021978021978</v>
      </c>
      <c r="S3055" s="4" t="str">
        <f t="shared" si="286"/>
        <v>film &amp; video</v>
      </c>
      <c r="T3055" s="4" t="str">
        <f t="shared" si="287"/>
        <v>television</v>
      </c>
    </row>
    <row r="3056" spans="1:20" ht="42.75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7">
        <f t="shared" si="282"/>
        <v>42064.711111111108</v>
      </c>
      <c r="L3056" s="7">
        <f t="shared" si="283"/>
        <v>42027.499467592592</v>
      </c>
      <c r="M3056" s="4" t="b">
        <v>0</v>
      </c>
      <c r="N3056" s="4">
        <v>182</v>
      </c>
      <c r="O3056" s="4" t="b">
        <v>1</v>
      </c>
      <c r="P3056" s="4" t="s">
        <v>8265</v>
      </c>
      <c r="Q3056" s="9">
        <f t="shared" si="284"/>
        <v>0</v>
      </c>
      <c r="R3056" s="10">
        <f t="shared" si="285"/>
        <v>0</v>
      </c>
      <c r="S3056" s="4" t="str">
        <f t="shared" si="286"/>
        <v>film &amp; video</v>
      </c>
      <c r="T3056" s="4" t="str">
        <f t="shared" si="287"/>
        <v>television</v>
      </c>
    </row>
    <row r="3057" spans="1:20" ht="42.75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7">
        <f t="shared" si="282"/>
        <v>42013.624884259254</v>
      </c>
      <c r="L3057" s="7">
        <f t="shared" si="283"/>
        <v>41953.624884259254</v>
      </c>
      <c r="M3057" s="4" t="b">
        <v>0</v>
      </c>
      <c r="N3057" s="4">
        <v>182</v>
      </c>
      <c r="O3057" s="4" t="b">
        <v>1</v>
      </c>
      <c r="P3057" s="4" t="s">
        <v>8265</v>
      </c>
      <c r="Q3057" s="9">
        <f t="shared" si="284"/>
        <v>5.0000000000000002E-5</v>
      </c>
      <c r="R3057" s="10">
        <f t="shared" si="285"/>
        <v>5.4945054945054949E-3</v>
      </c>
      <c r="S3057" s="4" t="str">
        <f t="shared" si="286"/>
        <v>film &amp; video</v>
      </c>
      <c r="T3057" s="4" t="str">
        <f t="shared" si="287"/>
        <v>television</v>
      </c>
    </row>
    <row r="3058" spans="1:20" ht="42.75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7">
        <f t="shared" si="282"/>
        <v>41911.303055555552</v>
      </c>
      <c r="L3058" s="7">
        <f t="shared" si="283"/>
        <v>41851.303055555552</v>
      </c>
      <c r="M3058" s="4" t="b">
        <v>0</v>
      </c>
      <c r="N3058" s="4">
        <v>182</v>
      </c>
      <c r="O3058" s="4" t="b">
        <v>1</v>
      </c>
      <c r="P3058" s="4" t="s">
        <v>8265</v>
      </c>
      <c r="Q3058" s="9">
        <f t="shared" si="284"/>
        <v>0</v>
      </c>
      <c r="R3058" s="10">
        <f t="shared" si="285"/>
        <v>0</v>
      </c>
      <c r="S3058" s="4" t="str">
        <f t="shared" si="286"/>
        <v>film &amp; video</v>
      </c>
      <c r="T3058" s="4" t="str">
        <f t="shared" si="287"/>
        <v>television</v>
      </c>
    </row>
    <row r="3059" spans="1:20" ht="42.75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7">
        <f t="shared" si="282"/>
        <v>42463.275590277779</v>
      </c>
      <c r="L3059" s="7">
        <f t="shared" si="283"/>
        <v>42433.317256944443</v>
      </c>
      <c r="M3059" s="4" t="b">
        <v>0</v>
      </c>
      <c r="N3059" s="4">
        <v>182</v>
      </c>
      <c r="O3059" s="4" t="b">
        <v>1</v>
      </c>
      <c r="P3059" s="4" t="s">
        <v>8265</v>
      </c>
      <c r="Q3059" s="9">
        <f t="shared" si="284"/>
        <v>0</v>
      </c>
      <c r="R3059" s="10">
        <f t="shared" si="285"/>
        <v>0</v>
      </c>
      <c r="S3059" s="4" t="str">
        <f t="shared" si="286"/>
        <v>film &amp; video</v>
      </c>
      <c r="T3059" s="4" t="str">
        <f t="shared" si="287"/>
        <v>television</v>
      </c>
    </row>
    <row r="3060" spans="1:20" ht="42.75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7">
        <f t="shared" si="282"/>
        <v>42510.040972222218</v>
      </c>
      <c r="L3060" s="7">
        <f t="shared" si="283"/>
        <v>42460.040972222218</v>
      </c>
      <c r="M3060" s="4" t="b">
        <v>0</v>
      </c>
      <c r="N3060" s="4">
        <v>182</v>
      </c>
      <c r="O3060" s="4" t="b">
        <v>1</v>
      </c>
      <c r="P3060" s="4" t="s">
        <v>8265</v>
      </c>
      <c r="Q3060" s="9">
        <f t="shared" si="284"/>
        <v>1.6666666666666666E-4</v>
      </c>
      <c r="R3060" s="10">
        <f t="shared" si="285"/>
        <v>1.6483516483516484E-2</v>
      </c>
      <c r="S3060" s="4" t="str">
        <f t="shared" si="286"/>
        <v>film &amp; video</v>
      </c>
      <c r="T3060" s="4" t="str">
        <f t="shared" si="287"/>
        <v>television</v>
      </c>
    </row>
    <row r="3061" spans="1:20" ht="42.75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7">
        <f t="shared" si="282"/>
        <v>41859.602384259255</v>
      </c>
      <c r="L3061" s="7">
        <f t="shared" si="283"/>
        <v>41829.602384259255</v>
      </c>
      <c r="M3061" s="4" t="b">
        <v>0</v>
      </c>
      <c r="N3061" s="4">
        <v>182</v>
      </c>
      <c r="O3061" s="4" t="b">
        <v>1</v>
      </c>
      <c r="P3061" s="4" t="s">
        <v>8265</v>
      </c>
      <c r="Q3061" s="9">
        <f t="shared" si="284"/>
        <v>3.0066666666666665E-2</v>
      </c>
      <c r="R3061" s="10">
        <f t="shared" si="285"/>
        <v>2.4780219780219781</v>
      </c>
      <c r="S3061" s="4" t="str">
        <f t="shared" si="286"/>
        <v>film &amp; video</v>
      </c>
      <c r="T3061" s="4" t="str">
        <f t="shared" si="287"/>
        <v>television</v>
      </c>
    </row>
    <row r="3062" spans="1:20" ht="28.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7">
        <f t="shared" si="282"/>
        <v>42274.941365740735</v>
      </c>
      <c r="L3062" s="7">
        <f t="shared" si="283"/>
        <v>42244.941365740735</v>
      </c>
      <c r="M3062" s="4" t="b">
        <v>0</v>
      </c>
      <c r="N3062" s="4">
        <v>182</v>
      </c>
      <c r="O3062" s="4" t="b">
        <v>1</v>
      </c>
      <c r="P3062" s="4" t="s">
        <v>8265</v>
      </c>
      <c r="Q3062" s="9">
        <f t="shared" si="284"/>
        <v>1.5227272727272728E-3</v>
      </c>
      <c r="R3062" s="10">
        <f t="shared" si="285"/>
        <v>1.8406593406593406</v>
      </c>
      <c r="S3062" s="4" t="str">
        <f t="shared" si="286"/>
        <v>film &amp; video</v>
      </c>
      <c r="T3062" s="4" t="str">
        <f t="shared" si="287"/>
        <v>television</v>
      </c>
    </row>
    <row r="3063" spans="1:20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7">
        <f t="shared" si="282"/>
        <v>41864.450787037036</v>
      </c>
      <c r="L3063" s="7">
        <f t="shared" si="283"/>
        <v>41834.450787037036</v>
      </c>
      <c r="M3063" s="4" t="b">
        <v>0</v>
      </c>
      <c r="N3063" s="4">
        <v>182</v>
      </c>
      <c r="O3063" s="4" t="b">
        <v>1</v>
      </c>
      <c r="P3063" s="4" t="s">
        <v>8265</v>
      </c>
      <c r="Q3063" s="9">
        <f t="shared" si="284"/>
        <v>0</v>
      </c>
      <c r="R3063" s="10">
        <f t="shared" si="285"/>
        <v>0</v>
      </c>
      <c r="S3063" s="4" t="str">
        <f t="shared" si="286"/>
        <v>film &amp; video</v>
      </c>
      <c r="T3063" s="4" t="str">
        <f t="shared" si="287"/>
        <v>television</v>
      </c>
    </row>
    <row r="3064" spans="1:20" ht="42.75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7">
        <f t="shared" si="282"/>
        <v>42277.416666666664</v>
      </c>
      <c r="L3064" s="7">
        <f t="shared" si="283"/>
        <v>42248.2024537037</v>
      </c>
      <c r="M3064" s="4" t="b">
        <v>0</v>
      </c>
      <c r="N3064" s="4">
        <v>182</v>
      </c>
      <c r="O3064" s="4" t="b">
        <v>1</v>
      </c>
      <c r="P3064" s="4" t="s">
        <v>8265</v>
      </c>
      <c r="Q3064" s="9">
        <f t="shared" si="284"/>
        <v>0.66839999999999999</v>
      </c>
      <c r="R3064" s="10">
        <f t="shared" si="285"/>
        <v>36.725274725274723</v>
      </c>
      <c r="S3064" s="4" t="str">
        <f t="shared" si="286"/>
        <v>film &amp; video</v>
      </c>
      <c r="T3064" s="4" t="str">
        <f t="shared" si="287"/>
        <v>television</v>
      </c>
    </row>
    <row r="3065" spans="1:20" ht="42.7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7">
        <f t="shared" si="282"/>
        <v>42665.589560185188</v>
      </c>
      <c r="L3065" s="7">
        <f t="shared" si="283"/>
        <v>42630.589560185188</v>
      </c>
      <c r="M3065" s="4" t="b">
        <v>0</v>
      </c>
      <c r="N3065" s="4">
        <v>182</v>
      </c>
      <c r="O3065" s="4" t="b">
        <v>1</v>
      </c>
      <c r="P3065" s="4" t="s">
        <v>8265</v>
      </c>
      <c r="Q3065" s="9">
        <f t="shared" si="284"/>
        <v>0.19566666666666666</v>
      </c>
      <c r="R3065" s="10">
        <f t="shared" si="285"/>
        <v>3.2252747252747254</v>
      </c>
      <c r="S3065" s="4" t="str">
        <f t="shared" si="286"/>
        <v>film &amp; video</v>
      </c>
      <c r="T3065" s="4" t="str">
        <f t="shared" si="287"/>
        <v>television</v>
      </c>
    </row>
    <row r="3066" spans="1:20" ht="28.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7">
        <f t="shared" si="282"/>
        <v>42329.957638888889</v>
      </c>
      <c r="L3066" s="7">
        <f t="shared" si="283"/>
        <v>42298.7968287037</v>
      </c>
      <c r="M3066" s="4" t="b">
        <v>0</v>
      </c>
      <c r="N3066" s="4">
        <v>182</v>
      </c>
      <c r="O3066" s="4" t="b">
        <v>1</v>
      </c>
      <c r="P3066" s="4" t="s">
        <v>8265</v>
      </c>
      <c r="Q3066" s="9">
        <f t="shared" si="284"/>
        <v>0.11294666666666667</v>
      </c>
      <c r="R3066" s="10">
        <f t="shared" si="285"/>
        <v>46.543956043956044</v>
      </c>
      <c r="S3066" s="4" t="str">
        <f t="shared" si="286"/>
        <v>film &amp; video</v>
      </c>
      <c r="T3066" s="4" t="str">
        <f t="shared" si="287"/>
        <v>television</v>
      </c>
    </row>
    <row r="3067" spans="1:20" ht="42.75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7">
        <f t="shared" si="282"/>
        <v>41849.721898148149</v>
      </c>
      <c r="L3067" s="7">
        <f t="shared" si="283"/>
        <v>41824.721898148149</v>
      </c>
      <c r="M3067" s="4" t="b">
        <v>0</v>
      </c>
      <c r="N3067" s="4">
        <v>182</v>
      </c>
      <c r="O3067" s="4" t="b">
        <v>1</v>
      </c>
      <c r="P3067" s="4" t="s">
        <v>8265</v>
      </c>
      <c r="Q3067" s="9">
        <f t="shared" si="284"/>
        <v>4.0000000000000002E-4</v>
      </c>
      <c r="R3067" s="10">
        <f t="shared" si="285"/>
        <v>5.4945054945054944E-2</v>
      </c>
      <c r="S3067" s="4" t="str">
        <f t="shared" si="286"/>
        <v>film &amp; video</v>
      </c>
      <c r="T3067" s="4" t="str">
        <f t="shared" si="287"/>
        <v>television</v>
      </c>
    </row>
    <row r="3068" spans="1:20" ht="42.75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7">
        <f t="shared" si="282"/>
        <v>42560.895104166666</v>
      </c>
      <c r="L3068" s="7">
        <f t="shared" si="283"/>
        <v>42530.895104166666</v>
      </c>
      <c r="M3068" s="4" t="b">
        <v>0</v>
      </c>
      <c r="N3068" s="4">
        <v>182</v>
      </c>
      <c r="O3068" s="4" t="b">
        <v>1</v>
      </c>
      <c r="P3068" s="4" t="s">
        <v>8265</v>
      </c>
      <c r="Q3068" s="9">
        <f t="shared" si="284"/>
        <v>0.11985714285714286</v>
      </c>
      <c r="R3068" s="10">
        <f t="shared" si="285"/>
        <v>230.49450549450549</v>
      </c>
      <c r="S3068" s="4" t="str">
        <f t="shared" si="286"/>
        <v>film &amp; video</v>
      </c>
      <c r="T3068" s="4" t="str">
        <f t="shared" si="287"/>
        <v>television</v>
      </c>
    </row>
    <row r="3069" spans="1:20" ht="42.75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7">
        <f t="shared" si="282"/>
        <v>42256.605081018519</v>
      </c>
      <c r="L3069" s="7">
        <f t="shared" si="283"/>
        <v>42226.605081018519</v>
      </c>
      <c r="M3069" s="4" t="b">
        <v>0</v>
      </c>
      <c r="N3069" s="4">
        <v>182</v>
      </c>
      <c r="O3069" s="4" t="b">
        <v>1</v>
      </c>
      <c r="P3069" s="4" t="s">
        <v>8265</v>
      </c>
      <c r="Q3069" s="9">
        <f t="shared" si="284"/>
        <v>2.5000000000000001E-2</v>
      </c>
      <c r="R3069" s="10">
        <f t="shared" si="285"/>
        <v>1.098901098901099</v>
      </c>
      <c r="S3069" s="4" t="str">
        <f t="shared" si="286"/>
        <v>film &amp; video</v>
      </c>
      <c r="T3069" s="4" t="str">
        <f t="shared" si="287"/>
        <v>television</v>
      </c>
    </row>
    <row r="3070" spans="1:20" ht="42.75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7">
        <f t="shared" si="282"/>
        <v>42293.358240740738</v>
      </c>
      <c r="L3070" s="7">
        <f t="shared" si="283"/>
        <v>42263.358240740738</v>
      </c>
      <c r="M3070" s="4" t="b">
        <v>0</v>
      </c>
      <c r="N3070" s="4">
        <v>182</v>
      </c>
      <c r="O3070" s="4" t="b">
        <v>1</v>
      </c>
      <c r="P3070" s="4" t="s">
        <v>8265</v>
      </c>
      <c r="Q3070" s="9">
        <f t="shared" si="284"/>
        <v>6.9999999999999999E-4</v>
      </c>
      <c r="R3070" s="10">
        <f t="shared" si="285"/>
        <v>0.96153846153846156</v>
      </c>
      <c r="S3070" s="4" t="str">
        <f t="shared" si="286"/>
        <v>film &amp; video</v>
      </c>
      <c r="T3070" s="4" t="str">
        <f t="shared" si="287"/>
        <v>television</v>
      </c>
    </row>
    <row r="3071" spans="1:20" ht="42.75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7">
        <f t="shared" si="282"/>
        <v>41987.500393518516</v>
      </c>
      <c r="L3071" s="7">
        <f t="shared" si="283"/>
        <v>41957.500393518516</v>
      </c>
      <c r="M3071" s="4" t="b">
        <v>0</v>
      </c>
      <c r="N3071" s="4">
        <v>182</v>
      </c>
      <c r="O3071" s="4" t="b">
        <v>1</v>
      </c>
      <c r="P3071" s="4" t="s">
        <v>8265</v>
      </c>
      <c r="Q3071" s="9">
        <f t="shared" si="284"/>
        <v>0.14099999999999999</v>
      </c>
      <c r="R3071" s="10">
        <f t="shared" si="285"/>
        <v>0.77472527472527475</v>
      </c>
      <c r="S3071" s="4" t="str">
        <f t="shared" si="286"/>
        <v>film &amp; video</v>
      </c>
      <c r="T3071" s="4" t="str">
        <f t="shared" si="287"/>
        <v>television</v>
      </c>
    </row>
    <row r="3072" spans="1:20" ht="42.75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7">
        <f t="shared" si="282"/>
        <v>42711.400104166663</v>
      </c>
      <c r="L3072" s="7">
        <f t="shared" si="283"/>
        <v>42690.400104166663</v>
      </c>
      <c r="M3072" s="4" t="b">
        <v>0</v>
      </c>
      <c r="N3072" s="4">
        <v>182</v>
      </c>
      <c r="O3072" s="4" t="b">
        <v>1</v>
      </c>
      <c r="P3072" s="4" t="s">
        <v>8265</v>
      </c>
      <c r="Q3072" s="9">
        <f t="shared" si="284"/>
        <v>3.3399999999999999E-2</v>
      </c>
      <c r="R3072" s="10">
        <f t="shared" si="285"/>
        <v>1.8351648351648351</v>
      </c>
      <c r="S3072" s="4" t="str">
        <f t="shared" si="286"/>
        <v>film &amp; video</v>
      </c>
      <c r="T3072" s="4" t="str">
        <f t="shared" si="287"/>
        <v>television</v>
      </c>
    </row>
    <row r="3073" spans="1:20" ht="42.75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7">
        <f t="shared" si="282"/>
        <v>42114.915972222218</v>
      </c>
      <c r="L3073" s="7">
        <f t="shared" si="283"/>
        <v>42097.399085648147</v>
      </c>
      <c r="M3073" s="4" t="b">
        <v>0</v>
      </c>
      <c r="N3073" s="4">
        <v>182</v>
      </c>
      <c r="O3073" s="4" t="b">
        <v>1</v>
      </c>
      <c r="P3073" s="4" t="s">
        <v>8265</v>
      </c>
      <c r="Q3073" s="9">
        <f t="shared" si="284"/>
        <v>0.59775</v>
      </c>
      <c r="R3073" s="10">
        <f t="shared" si="285"/>
        <v>39.412087912087912</v>
      </c>
      <c r="S3073" s="4" t="str">
        <f t="shared" si="286"/>
        <v>film &amp; video</v>
      </c>
      <c r="T3073" s="4" t="str">
        <f t="shared" si="287"/>
        <v>television</v>
      </c>
    </row>
    <row r="3074" spans="1:20" ht="42.75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7">
        <f t="shared" si="282"/>
        <v>42672.740277777775</v>
      </c>
      <c r="L3074" s="7">
        <f t="shared" si="283"/>
        <v>42658.357199074067</v>
      </c>
      <c r="M3074" s="4" t="b">
        <v>0</v>
      </c>
      <c r="N3074" s="4">
        <v>182</v>
      </c>
      <c r="O3074" s="4" t="b">
        <v>1</v>
      </c>
      <c r="P3074" s="4" t="s">
        <v>8265</v>
      </c>
      <c r="Q3074" s="9">
        <f t="shared" si="284"/>
        <v>1.6666666666666666E-4</v>
      </c>
      <c r="R3074" s="10">
        <f t="shared" si="285"/>
        <v>1.098901098901099E-2</v>
      </c>
      <c r="S3074" s="4" t="str">
        <f t="shared" si="286"/>
        <v>film &amp; video</v>
      </c>
      <c r="T3074" s="4" t="str">
        <f t="shared" si="287"/>
        <v>television</v>
      </c>
    </row>
    <row r="3075" spans="1:20" ht="42.75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7">
        <f t="shared" ref="K3075:K3138" si="288">(I3075/86400)+25569+(-8/24)</f>
        <v>42169.47152777778</v>
      </c>
      <c r="L3075" s="7">
        <f t="shared" ref="L3075:L3138" si="289">(J3075/86400)+25569+(-8/24)</f>
        <v>42111.350694444445</v>
      </c>
      <c r="M3075" s="4" t="b">
        <v>0</v>
      </c>
      <c r="N3075" s="4">
        <v>182</v>
      </c>
      <c r="O3075" s="4" t="b">
        <v>1</v>
      </c>
      <c r="P3075" s="4" t="s">
        <v>8265</v>
      </c>
      <c r="Q3075" s="9">
        <f t="shared" ref="Q3075:Q3138" si="290">E3075/D3075</f>
        <v>2.3035714285714285E-4</v>
      </c>
      <c r="R3075" s="10">
        <f t="shared" ref="R3075:R3138" si="291">IFERROR(E3075/N3075, "Zero Backers")</f>
        <v>3.5439560439560438</v>
      </c>
      <c r="S3075" s="4" t="str">
        <f t="shared" ref="S3075:S3138" si="292">LEFT(P3075,FIND("/",P3075)-1)</f>
        <v>film &amp; video</v>
      </c>
      <c r="T3075" s="4" t="str">
        <f t="shared" ref="T3075:T3138" si="293">RIGHT(P3075,LEN(P3075)-FIND("/",P3075))</f>
        <v>television</v>
      </c>
    </row>
    <row r="3076" spans="1:20" ht="57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7">
        <f t="shared" si="288"/>
        <v>42439.237951388888</v>
      </c>
      <c r="L3076" s="7">
        <f t="shared" si="289"/>
        <v>42409.237951388888</v>
      </c>
      <c r="M3076" s="4" t="b">
        <v>0</v>
      </c>
      <c r="N3076" s="4">
        <v>182</v>
      </c>
      <c r="O3076" s="4" t="b">
        <v>1</v>
      </c>
      <c r="P3076" s="4" t="s">
        <v>8265</v>
      </c>
      <c r="Q3076" s="9">
        <f t="shared" si="290"/>
        <v>8.8000000000000003E-4</v>
      </c>
      <c r="R3076" s="10">
        <f t="shared" si="291"/>
        <v>0.12087912087912088</v>
      </c>
      <c r="S3076" s="4" t="str">
        <f t="shared" si="292"/>
        <v>film &amp; video</v>
      </c>
      <c r="T3076" s="4" t="str">
        <f t="shared" si="293"/>
        <v>television</v>
      </c>
    </row>
    <row r="3077" spans="1:20" ht="42.75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7">
        <f t="shared" si="288"/>
        <v>42600.76898148148</v>
      </c>
      <c r="L3077" s="7">
        <f t="shared" si="289"/>
        <v>42550.76898148148</v>
      </c>
      <c r="M3077" s="4" t="b">
        <v>0</v>
      </c>
      <c r="N3077" s="4">
        <v>182</v>
      </c>
      <c r="O3077" s="4" t="b">
        <v>1</v>
      </c>
      <c r="P3077" s="4" t="s">
        <v>8265</v>
      </c>
      <c r="Q3077" s="9">
        <f t="shared" si="290"/>
        <v>8.6400000000000005E-2</v>
      </c>
      <c r="R3077" s="10">
        <f t="shared" si="291"/>
        <v>7.1208791208791204</v>
      </c>
      <c r="S3077" s="4" t="str">
        <f t="shared" si="292"/>
        <v>film &amp; video</v>
      </c>
      <c r="T3077" s="4" t="str">
        <f t="shared" si="293"/>
        <v>television</v>
      </c>
    </row>
    <row r="3078" spans="1:20" ht="28.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7">
        <f t="shared" si="288"/>
        <v>42286.318553240737</v>
      </c>
      <c r="L3078" s="7">
        <f t="shared" si="289"/>
        <v>42226.318553240737</v>
      </c>
      <c r="M3078" s="4" t="b">
        <v>0</v>
      </c>
      <c r="N3078" s="4">
        <v>182</v>
      </c>
      <c r="O3078" s="4" t="b">
        <v>1</v>
      </c>
      <c r="P3078" s="4" t="s">
        <v>8265</v>
      </c>
      <c r="Q3078" s="9">
        <f t="shared" si="290"/>
        <v>0.15060000000000001</v>
      </c>
      <c r="R3078" s="10">
        <f t="shared" si="291"/>
        <v>8.2747252747252755</v>
      </c>
      <c r="S3078" s="4" t="str">
        <f t="shared" si="292"/>
        <v>film &amp; video</v>
      </c>
      <c r="T3078" s="4" t="str">
        <f t="shared" si="293"/>
        <v>television</v>
      </c>
    </row>
    <row r="3079" spans="1:20" ht="42.75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7">
        <f t="shared" si="288"/>
        <v>42796.62358796296</v>
      </c>
      <c r="L3079" s="7">
        <f t="shared" si="289"/>
        <v>42766.62358796296</v>
      </c>
      <c r="M3079" s="4" t="b">
        <v>0</v>
      </c>
      <c r="N3079" s="4">
        <v>182</v>
      </c>
      <c r="O3079" s="4" t="b">
        <v>1</v>
      </c>
      <c r="P3079" s="4" t="s">
        <v>8265</v>
      </c>
      <c r="Q3079" s="9">
        <f t="shared" si="290"/>
        <v>4.7727272727272731E-3</v>
      </c>
      <c r="R3079" s="10">
        <f t="shared" si="291"/>
        <v>0.57692307692307687</v>
      </c>
      <c r="S3079" s="4" t="str">
        <f t="shared" si="292"/>
        <v>film &amp; video</v>
      </c>
      <c r="T3079" s="4" t="str">
        <f t="shared" si="293"/>
        <v>television</v>
      </c>
    </row>
    <row r="3080" spans="1:20" ht="42.75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7">
        <f t="shared" si="288"/>
        <v>42060.805497685178</v>
      </c>
      <c r="L3080" s="7">
        <f t="shared" si="289"/>
        <v>42030.805497685178</v>
      </c>
      <c r="M3080" s="4" t="b">
        <v>0</v>
      </c>
      <c r="N3080" s="4">
        <v>182</v>
      </c>
      <c r="O3080" s="4" t="b">
        <v>1</v>
      </c>
      <c r="P3080" s="4" t="s">
        <v>8265</v>
      </c>
      <c r="Q3080" s="9">
        <f t="shared" si="290"/>
        <v>1.1833333333333333E-3</v>
      </c>
      <c r="R3080" s="10">
        <f t="shared" si="291"/>
        <v>0.39010989010989011</v>
      </c>
      <c r="S3080" s="4" t="str">
        <f t="shared" si="292"/>
        <v>film &amp; video</v>
      </c>
      <c r="T3080" s="4" t="str">
        <f t="shared" si="293"/>
        <v>television</v>
      </c>
    </row>
    <row r="3081" spans="1:20" ht="42.75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7">
        <f t="shared" si="288"/>
        <v>42085.338368055549</v>
      </c>
      <c r="L3081" s="7">
        <f t="shared" si="289"/>
        <v>42055.38003472222</v>
      </c>
      <c r="M3081" s="4" t="b">
        <v>0</v>
      </c>
      <c r="N3081" s="4">
        <v>182</v>
      </c>
      <c r="O3081" s="4" t="b">
        <v>1</v>
      </c>
      <c r="P3081" s="4" t="s">
        <v>8265</v>
      </c>
      <c r="Q3081" s="9">
        <f t="shared" si="290"/>
        <v>8.4173998587352451E-3</v>
      </c>
      <c r="R3081" s="10">
        <f t="shared" si="291"/>
        <v>61.681318681318679</v>
      </c>
      <c r="S3081" s="4" t="str">
        <f t="shared" si="292"/>
        <v>film &amp; video</v>
      </c>
      <c r="T3081" s="4" t="str">
        <f t="shared" si="293"/>
        <v>television</v>
      </c>
    </row>
    <row r="3082" spans="1:20" ht="42.75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7">
        <f t="shared" si="288"/>
        <v>41999.736620370364</v>
      </c>
      <c r="L3082" s="7">
        <f t="shared" si="289"/>
        <v>41939.6949537037</v>
      </c>
      <c r="M3082" s="4" t="b">
        <v>0</v>
      </c>
      <c r="N3082" s="4">
        <v>182</v>
      </c>
      <c r="O3082" s="4" t="b">
        <v>1</v>
      </c>
      <c r="P3082" s="4" t="s">
        <v>8265</v>
      </c>
      <c r="Q3082" s="9">
        <f t="shared" si="290"/>
        <v>1.8799999999999999E-4</v>
      </c>
      <c r="R3082" s="10">
        <f t="shared" si="291"/>
        <v>2.0659340659340661</v>
      </c>
      <c r="S3082" s="4" t="str">
        <f t="shared" si="292"/>
        <v>film &amp; video</v>
      </c>
      <c r="T3082" s="4" t="str">
        <f t="shared" si="293"/>
        <v>television</v>
      </c>
    </row>
    <row r="3083" spans="1:20" ht="42.75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7">
        <f t="shared" si="288"/>
        <v>42266.848275462959</v>
      </c>
      <c r="L3083" s="7">
        <f t="shared" si="289"/>
        <v>42236.848275462959</v>
      </c>
      <c r="M3083" s="4" t="b">
        <v>0</v>
      </c>
      <c r="N3083" s="4">
        <v>182</v>
      </c>
      <c r="O3083" s="4" t="b">
        <v>1</v>
      </c>
      <c r="P3083" s="4" t="s">
        <v>8265</v>
      </c>
      <c r="Q3083" s="9">
        <f t="shared" si="290"/>
        <v>2.1029999999999998E-3</v>
      </c>
      <c r="R3083" s="10">
        <f t="shared" si="291"/>
        <v>11.554945054945055</v>
      </c>
      <c r="S3083" s="4" t="str">
        <f t="shared" si="292"/>
        <v>film &amp; video</v>
      </c>
      <c r="T3083" s="4" t="str">
        <f t="shared" si="293"/>
        <v>television</v>
      </c>
    </row>
    <row r="3084" spans="1:20" ht="42.75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7">
        <f t="shared" si="288"/>
        <v>42323.631319444445</v>
      </c>
      <c r="L3084" s="7">
        <f t="shared" si="289"/>
        <v>42293.589652777773</v>
      </c>
      <c r="M3084" s="4" t="b">
        <v>0</v>
      </c>
      <c r="N3084" s="4">
        <v>182</v>
      </c>
      <c r="O3084" s="4" t="b">
        <v>1</v>
      </c>
      <c r="P3084" s="4" t="s">
        <v>8265</v>
      </c>
      <c r="Q3084" s="9">
        <f t="shared" si="290"/>
        <v>0</v>
      </c>
      <c r="R3084" s="10">
        <f t="shared" si="291"/>
        <v>0</v>
      </c>
      <c r="S3084" s="4" t="str">
        <f t="shared" si="292"/>
        <v>film &amp; video</v>
      </c>
      <c r="T3084" s="4" t="str">
        <f t="shared" si="293"/>
        <v>television</v>
      </c>
    </row>
    <row r="3085" spans="1:20" ht="57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7">
        <f t="shared" si="288"/>
        <v>41882.875</v>
      </c>
      <c r="L3085" s="7">
        <f t="shared" si="289"/>
        <v>41853.230069444442</v>
      </c>
      <c r="M3085" s="4" t="b">
        <v>0</v>
      </c>
      <c r="N3085" s="4">
        <v>182</v>
      </c>
      <c r="O3085" s="4" t="b">
        <v>1</v>
      </c>
      <c r="P3085" s="4" t="s">
        <v>8265</v>
      </c>
      <c r="Q3085" s="9">
        <f t="shared" si="290"/>
        <v>2.8E-3</v>
      </c>
      <c r="R3085" s="10">
        <f t="shared" si="291"/>
        <v>0.30769230769230771</v>
      </c>
      <c r="S3085" s="4" t="str">
        <f t="shared" si="292"/>
        <v>film &amp; video</v>
      </c>
      <c r="T3085" s="4" t="str">
        <f t="shared" si="293"/>
        <v>television</v>
      </c>
    </row>
    <row r="3086" spans="1:20" ht="42.75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7">
        <f t="shared" si="288"/>
        <v>42129.45</v>
      </c>
      <c r="L3086" s="7">
        <f t="shared" si="289"/>
        <v>42100.390405092585</v>
      </c>
      <c r="M3086" s="4" t="b">
        <v>0</v>
      </c>
      <c r="N3086" s="4">
        <v>182</v>
      </c>
      <c r="O3086" s="4" t="b">
        <v>1</v>
      </c>
      <c r="P3086" s="4" t="s">
        <v>8265</v>
      </c>
      <c r="Q3086" s="9">
        <f t="shared" si="290"/>
        <v>0.11579206701157921</v>
      </c>
      <c r="R3086" s="10">
        <f t="shared" si="291"/>
        <v>2.5824175824175826</v>
      </c>
      <c r="S3086" s="4" t="str">
        <f t="shared" si="292"/>
        <v>film &amp; video</v>
      </c>
      <c r="T3086" s="4" t="str">
        <f t="shared" si="293"/>
        <v>television</v>
      </c>
    </row>
    <row r="3087" spans="1:20" ht="42.75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7">
        <f t="shared" si="288"/>
        <v>42276.550451388888</v>
      </c>
      <c r="L3087" s="7">
        <f t="shared" si="289"/>
        <v>42246.550451388888</v>
      </c>
      <c r="M3087" s="4" t="b">
        <v>0</v>
      </c>
      <c r="N3087" s="4">
        <v>182</v>
      </c>
      <c r="O3087" s="4" t="b">
        <v>1</v>
      </c>
      <c r="P3087" s="4" t="s">
        <v>8265</v>
      </c>
      <c r="Q3087" s="9">
        <f t="shared" si="290"/>
        <v>2.4400000000000002E-2</v>
      </c>
      <c r="R3087" s="10">
        <f t="shared" si="291"/>
        <v>3.3516483516483517</v>
      </c>
      <c r="S3087" s="4" t="str">
        <f t="shared" si="292"/>
        <v>film &amp; video</v>
      </c>
      <c r="T3087" s="4" t="str">
        <f t="shared" si="293"/>
        <v>television</v>
      </c>
    </row>
    <row r="3088" spans="1:20" ht="42.75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7">
        <f t="shared" si="288"/>
        <v>42233.337488425925</v>
      </c>
      <c r="L3088" s="7">
        <f t="shared" si="289"/>
        <v>42173.337488425925</v>
      </c>
      <c r="M3088" s="4" t="b">
        <v>0</v>
      </c>
      <c r="N3088" s="4">
        <v>182</v>
      </c>
      <c r="O3088" s="4" t="b">
        <v>1</v>
      </c>
      <c r="P3088" s="4" t="s">
        <v>8265</v>
      </c>
      <c r="Q3088" s="9">
        <f t="shared" si="290"/>
        <v>2.5000000000000001E-3</v>
      </c>
      <c r="R3088" s="10">
        <f t="shared" si="291"/>
        <v>0.27472527472527475</v>
      </c>
      <c r="S3088" s="4" t="str">
        <f t="shared" si="292"/>
        <v>film &amp; video</v>
      </c>
      <c r="T3088" s="4" t="str">
        <f t="shared" si="293"/>
        <v>television</v>
      </c>
    </row>
    <row r="3089" spans="1:20" ht="42.75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7">
        <f t="shared" si="288"/>
        <v>42724.858680555553</v>
      </c>
      <c r="L3089" s="7">
        <f t="shared" si="289"/>
        <v>42664.817013888889</v>
      </c>
      <c r="M3089" s="4" t="b">
        <v>0</v>
      </c>
      <c r="N3089" s="4">
        <v>182</v>
      </c>
      <c r="O3089" s="4" t="b">
        <v>1</v>
      </c>
      <c r="P3089" s="4" t="s">
        <v>8265</v>
      </c>
      <c r="Q3089" s="9">
        <f t="shared" si="290"/>
        <v>6.2500000000000003E-3</v>
      </c>
      <c r="R3089" s="10">
        <f t="shared" si="291"/>
        <v>0.68681318681318682</v>
      </c>
      <c r="S3089" s="4" t="str">
        <f t="shared" si="292"/>
        <v>film &amp; video</v>
      </c>
      <c r="T3089" s="4" t="str">
        <f t="shared" si="293"/>
        <v>television</v>
      </c>
    </row>
    <row r="3090" spans="1:20" ht="42.7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7">
        <f t="shared" si="288"/>
        <v>42012.236805555549</v>
      </c>
      <c r="L3090" s="7">
        <f t="shared" si="289"/>
        <v>41981.238969907405</v>
      </c>
      <c r="M3090" s="4" t="b">
        <v>0</v>
      </c>
      <c r="N3090" s="4">
        <v>182</v>
      </c>
      <c r="O3090" s="4" t="b">
        <v>1</v>
      </c>
      <c r="P3090" s="4" t="s">
        <v>8265</v>
      </c>
      <c r="Q3090" s="9">
        <f t="shared" si="290"/>
        <v>1.9384615384615384E-3</v>
      </c>
      <c r="R3090" s="10">
        <f t="shared" si="291"/>
        <v>0.69230769230769229</v>
      </c>
      <c r="S3090" s="4" t="str">
        <f t="shared" si="292"/>
        <v>film &amp; video</v>
      </c>
      <c r="T3090" s="4" t="str">
        <f t="shared" si="293"/>
        <v>television</v>
      </c>
    </row>
    <row r="3091" spans="1:20" ht="42.7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7">
        <f t="shared" si="288"/>
        <v>42559.749305555553</v>
      </c>
      <c r="L3091" s="7">
        <f t="shared" si="289"/>
        <v>42528.209293981483</v>
      </c>
      <c r="M3091" s="4" t="b">
        <v>0</v>
      </c>
      <c r="N3091" s="4">
        <v>182</v>
      </c>
      <c r="O3091" s="4" t="b">
        <v>1</v>
      </c>
      <c r="P3091" s="4" t="s">
        <v>8265</v>
      </c>
      <c r="Q3091" s="9">
        <f t="shared" si="290"/>
        <v>0.23416000000000001</v>
      </c>
      <c r="R3091" s="10">
        <f t="shared" si="291"/>
        <v>32.164835164835168</v>
      </c>
      <c r="S3091" s="4" t="str">
        <f t="shared" si="292"/>
        <v>film &amp; video</v>
      </c>
      <c r="T3091" s="4" t="str">
        <f t="shared" si="293"/>
        <v>television</v>
      </c>
    </row>
    <row r="3092" spans="1:20" ht="42.75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7">
        <f t="shared" si="288"/>
        <v>42125.443807870368</v>
      </c>
      <c r="L3092" s="7">
        <f t="shared" si="289"/>
        <v>42065.485474537032</v>
      </c>
      <c r="M3092" s="4" t="b">
        <v>0</v>
      </c>
      <c r="N3092" s="4">
        <v>182</v>
      </c>
      <c r="O3092" s="4" t="b">
        <v>1</v>
      </c>
      <c r="P3092" s="4" t="s">
        <v>8265</v>
      </c>
      <c r="Q3092" s="9">
        <f t="shared" si="290"/>
        <v>5.080888888888889E-2</v>
      </c>
      <c r="R3092" s="10">
        <f t="shared" si="291"/>
        <v>62.81318681318681</v>
      </c>
      <c r="S3092" s="4" t="str">
        <f t="shared" si="292"/>
        <v>film &amp; video</v>
      </c>
      <c r="T3092" s="4" t="str">
        <f t="shared" si="293"/>
        <v>television</v>
      </c>
    </row>
    <row r="3093" spans="1:20" ht="42.75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7">
        <f t="shared" si="288"/>
        <v>42596.615081018514</v>
      </c>
      <c r="L3093" s="7">
        <f t="shared" si="289"/>
        <v>42566.615081018514</v>
      </c>
      <c r="M3093" s="4" t="b">
        <v>0</v>
      </c>
      <c r="N3093" s="4">
        <v>182</v>
      </c>
      <c r="O3093" s="4" t="b">
        <v>1</v>
      </c>
      <c r="P3093" s="4" t="s">
        <v>8265</v>
      </c>
      <c r="Q3093" s="9">
        <f t="shared" si="290"/>
        <v>0.15920000000000001</v>
      </c>
      <c r="R3093" s="10">
        <f t="shared" si="291"/>
        <v>4.3736263736263732</v>
      </c>
      <c r="S3093" s="4" t="str">
        <f t="shared" si="292"/>
        <v>film &amp; video</v>
      </c>
      <c r="T3093" s="4" t="str">
        <f t="shared" si="293"/>
        <v>television</v>
      </c>
    </row>
    <row r="3094" spans="1:20" ht="42.75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7">
        <f t="shared" si="288"/>
        <v>42292.583333333336</v>
      </c>
      <c r="L3094" s="7">
        <f t="shared" si="289"/>
        <v>42255.28601851852</v>
      </c>
      <c r="M3094" s="4" t="b">
        <v>0</v>
      </c>
      <c r="N3094" s="4">
        <v>182</v>
      </c>
      <c r="O3094" s="4" t="b">
        <v>1</v>
      </c>
      <c r="P3094" s="4" t="s">
        <v>8265</v>
      </c>
      <c r="Q3094" s="9">
        <f t="shared" si="290"/>
        <v>1.1831900000000001E-2</v>
      </c>
      <c r="R3094" s="10">
        <f t="shared" si="291"/>
        <v>6.5010439560439561</v>
      </c>
      <c r="S3094" s="4" t="str">
        <f t="shared" si="292"/>
        <v>film &amp; video</v>
      </c>
      <c r="T3094" s="4" t="str">
        <f t="shared" si="293"/>
        <v>television</v>
      </c>
    </row>
    <row r="3095" spans="1:20" ht="42.75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7">
        <f t="shared" si="288"/>
        <v>41790.832638888889</v>
      </c>
      <c r="L3095" s="7">
        <f t="shared" si="289"/>
        <v>41760.575706018521</v>
      </c>
      <c r="M3095" s="4" t="b">
        <v>0</v>
      </c>
      <c r="N3095" s="4">
        <v>182</v>
      </c>
      <c r="O3095" s="4" t="b">
        <v>1</v>
      </c>
      <c r="P3095" s="4" t="s">
        <v>8265</v>
      </c>
      <c r="Q3095" s="9">
        <f t="shared" si="290"/>
        <v>0.22750000000000001</v>
      </c>
      <c r="R3095" s="10">
        <f t="shared" si="291"/>
        <v>5</v>
      </c>
      <c r="S3095" s="4" t="str">
        <f t="shared" si="292"/>
        <v>film &amp; video</v>
      </c>
      <c r="T3095" s="4" t="str">
        <f t="shared" si="293"/>
        <v>television</v>
      </c>
    </row>
    <row r="3096" spans="1:20" ht="42.7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7">
        <f t="shared" si="288"/>
        <v>42267.462453703702</v>
      </c>
      <c r="L3096" s="7">
        <f t="shared" si="289"/>
        <v>42207.462453703702</v>
      </c>
      <c r="M3096" s="4" t="b">
        <v>0</v>
      </c>
      <c r="N3096" s="4">
        <v>182</v>
      </c>
      <c r="O3096" s="4" t="b">
        <v>1</v>
      </c>
      <c r="P3096" s="4" t="s">
        <v>8265</v>
      </c>
      <c r="Q3096" s="9">
        <f t="shared" si="290"/>
        <v>2.5000000000000001E-4</v>
      </c>
      <c r="R3096" s="10">
        <f t="shared" si="291"/>
        <v>0.13736263736263737</v>
      </c>
      <c r="S3096" s="4" t="str">
        <f t="shared" si="292"/>
        <v>film &amp; video</v>
      </c>
      <c r="T3096" s="4" t="str">
        <f t="shared" si="293"/>
        <v>television</v>
      </c>
    </row>
    <row r="3097" spans="1:20" ht="42.75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7">
        <f t="shared" si="288"/>
        <v>42582.69189814815</v>
      </c>
      <c r="L3097" s="7">
        <f t="shared" si="289"/>
        <v>42522.69189814815</v>
      </c>
      <c r="M3097" s="4" t="b">
        <v>0</v>
      </c>
      <c r="N3097" s="4">
        <v>182</v>
      </c>
      <c r="O3097" s="4" t="b">
        <v>1</v>
      </c>
      <c r="P3097" s="4" t="s">
        <v>8265</v>
      </c>
      <c r="Q3097" s="9">
        <f t="shared" si="290"/>
        <v>3.351206434316354E-3</v>
      </c>
      <c r="R3097" s="10">
        <f t="shared" si="291"/>
        <v>0.27472527472527475</v>
      </c>
      <c r="S3097" s="4" t="str">
        <f t="shared" si="292"/>
        <v>film &amp; video</v>
      </c>
      <c r="T3097" s="4" t="str">
        <f t="shared" si="293"/>
        <v>television</v>
      </c>
    </row>
    <row r="3098" spans="1:20" ht="42.75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7">
        <f t="shared" si="288"/>
        <v>42144.492199074077</v>
      </c>
      <c r="L3098" s="7">
        <f t="shared" si="289"/>
        <v>42114.492199074077</v>
      </c>
      <c r="M3098" s="4" t="b">
        <v>0</v>
      </c>
      <c r="N3098" s="4">
        <v>182</v>
      </c>
      <c r="O3098" s="4" t="b">
        <v>1</v>
      </c>
      <c r="P3098" s="4" t="s">
        <v>8265</v>
      </c>
      <c r="Q3098" s="9">
        <f t="shared" si="290"/>
        <v>3.9750000000000001E-2</v>
      </c>
      <c r="R3098" s="10">
        <f t="shared" si="291"/>
        <v>4.3681318681318677</v>
      </c>
      <c r="S3098" s="4" t="str">
        <f t="shared" si="292"/>
        <v>film &amp; video</v>
      </c>
      <c r="T3098" s="4" t="str">
        <f t="shared" si="293"/>
        <v>television</v>
      </c>
    </row>
    <row r="3099" spans="1:20" ht="42.75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7">
        <f t="shared" si="288"/>
        <v>42650.249999999993</v>
      </c>
      <c r="L3099" s="7">
        <f t="shared" si="289"/>
        <v>42629.17015046296</v>
      </c>
      <c r="M3099" s="4" t="b">
        <v>0</v>
      </c>
      <c r="N3099" s="4">
        <v>182</v>
      </c>
      <c r="O3099" s="4" t="b">
        <v>1</v>
      </c>
      <c r="P3099" s="4" t="s">
        <v>8265</v>
      </c>
      <c r="Q3099" s="9">
        <f t="shared" si="290"/>
        <v>0.17150000000000001</v>
      </c>
      <c r="R3099" s="10">
        <f t="shared" si="291"/>
        <v>9.4230769230769234</v>
      </c>
      <c r="S3099" s="4" t="str">
        <f t="shared" si="292"/>
        <v>film &amp; video</v>
      </c>
      <c r="T3099" s="4" t="str">
        <f t="shared" si="293"/>
        <v>television</v>
      </c>
    </row>
    <row r="3100" spans="1:20" ht="42.75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7">
        <f t="shared" si="288"/>
        <v>42407.678472222215</v>
      </c>
      <c r="L3100" s="7">
        <f t="shared" si="289"/>
        <v>42359.45890046296</v>
      </c>
      <c r="M3100" s="4" t="b">
        <v>0</v>
      </c>
      <c r="N3100" s="4">
        <v>182</v>
      </c>
      <c r="O3100" s="4" t="b">
        <v>1</v>
      </c>
      <c r="P3100" s="4" t="s">
        <v>8265</v>
      </c>
      <c r="Q3100" s="9">
        <f t="shared" si="290"/>
        <v>3.608004104669061E-2</v>
      </c>
      <c r="R3100" s="10">
        <f t="shared" si="291"/>
        <v>9.6593406593406588</v>
      </c>
      <c r="S3100" s="4" t="str">
        <f t="shared" si="292"/>
        <v>film &amp; video</v>
      </c>
      <c r="T3100" s="4" t="str">
        <f t="shared" si="293"/>
        <v>television</v>
      </c>
    </row>
    <row r="3101" spans="1:20" ht="42.75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7">
        <f t="shared" si="288"/>
        <v>42411.856377314813</v>
      </c>
      <c r="L3101" s="7">
        <f t="shared" si="289"/>
        <v>42381.856377314813</v>
      </c>
      <c r="M3101" s="4" t="b">
        <v>0</v>
      </c>
      <c r="N3101" s="4">
        <v>182</v>
      </c>
      <c r="O3101" s="4" t="b">
        <v>1</v>
      </c>
      <c r="P3101" s="4" t="s">
        <v>8265</v>
      </c>
      <c r="Q3101" s="9">
        <f t="shared" si="290"/>
        <v>0.13900000000000001</v>
      </c>
      <c r="R3101" s="10">
        <f t="shared" si="291"/>
        <v>1.5274725274725274</v>
      </c>
      <c r="S3101" s="4" t="str">
        <f t="shared" si="292"/>
        <v>film &amp; video</v>
      </c>
      <c r="T3101" s="4" t="str">
        <f t="shared" si="293"/>
        <v>television</v>
      </c>
    </row>
    <row r="3102" spans="1:20" ht="42.75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7">
        <f t="shared" si="288"/>
        <v>41932.2890625</v>
      </c>
      <c r="L3102" s="7">
        <f t="shared" si="289"/>
        <v>41902.2890625</v>
      </c>
      <c r="M3102" s="4" t="b">
        <v>0</v>
      </c>
      <c r="N3102" s="4">
        <v>182</v>
      </c>
      <c r="O3102" s="4" t="b">
        <v>1</v>
      </c>
      <c r="P3102" s="4" t="s">
        <v>8265</v>
      </c>
      <c r="Q3102" s="9">
        <f t="shared" si="290"/>
        <v>0.15225</v>
      </c>
      <c r="R3102" s="10">
        <f t="shared" si="291"/>
        <v>10.038461538461538</v>
      </c>
      <c r="S3102" s="4" t="str">
        <f t="shared" si="292"/>
        <v>film &amp; video</v>
      </c>
      <c r="T3102" s="4" t="str">
        <f t="shared" si="293"/>
        <v>television</v>
      </c>
    </row>
    <row r="3103" spans="1:20" ht="57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7">
        <f t="shared" si="288"/>
        <v>42200.99722222222</v>
      </c>
      <c r="L3103" s="7">
        <f t="shared" si="289"/>
        <v>42171.050196759257</v>
      </c>
      <c r="M3103" s="4" t="b">
        <v>0</v>
      </c>
      <c r="N3103" s="4">
        <v>182</v>
      </c>
      <c r="O3103" s="4" t="b">
        <v>1</v>
      </c>
      <c r="P3103" s="4" t="s">
        <v>8265</v>
      </c>
      <c r="Q3103" s="9">
        <f t="shared" si="290"/>
        <v>0.12</v>
      </c>
      <c r="R3103" s="10">
        <f t="shared" si="291"/>
        <v>1.6483516483516483</v>
      </c>
      <c r="S3103" s="4" t="str">
        <f t="shared" si="292"/>
        <v>film &amp; video</v>
      </c>
      <c r="T3103" s="4" t="str">
        <f t="shared" si="293"/>
        <v>television</v>
      </c>
    </row>
    <row r="3104" spans="1:20" ht="42.75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7">
        <f t="shared" si="288"/>
        <v>42605.007152777776</v>
      </c>
      <c r="L3104" s="7">
        <f t="shared" si="289"/>
        <v>42555.007152777776</v>
      </c>
      <c r="M3104" s="4" t="b">
        <v>0</v>
      </c>
      <c r="N3104" s="4">
        <v>182</v>
      </c>
      <c r="O3104" s="4" t="b">
        <v>1</v>
      </c>
      <c r="P3104" s="4" t="s">
        <v>8265</v>
      </c>
      <c r="Q3104" s="9">
        <f t="shared" si="290"/>
        <v>0.391125</v>
      </c>
      <c r="R3104" s="10">
        <f t="shared" si="291"/>
        <v>34.384615384615387</v>
      </c>
      <c r="S3104" s="4" t="str">
        <f t="shared" si="292"/>
        <v>film &amp; video</v>
      </c>
      <c r="T3104" s="4" t="str">
        <f t="shared" si="293"/>
        <v>television</v>
      </c>
    </row>
    <row r="3105" spans="1:20" ht="28.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7">
        <f t="shared" si="288"/>
        <v>42166.82298611111</v>
      </c>
      <c r="L3105" s="7">
        <f t="shared" si="289"/>
        <v>42106.82298611111</v>
      </c>
      <c r="M3105" s="4" t="b">
        <v>0</v>
      </c>
      <c r="N3105" s="4">
        <v>182</v>
      </c>
      <c r="O3105" s="4" t="b">
        <v>1</v>
      </c>
      <c r="P3105" s="4" t="s">
        <v>8265</v>
      </c>
      <c r="Q3105" s="9">
        <f t="shared" si="290"/>
        <v>2.6829268292682929E-3</v>
      </c>
      <c r="R3105" s="10">
        <f t="shared" si="291"/>
        <v>6.043956043956044E-2</v>
      </c>
      <c r="S3105" s="4" t="str">
        <f t="shared" si="292"/>
        <v>film &amp; video</v>
      </c>
      <c r="T3105" s="4" t="str">
        <f t="shared" si="293"/>
        <v>television</v>
      </c>
    </row>
    <row r="3106" spans="1:20" ht="42.75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7">
        <f t="shared" si="288"/>
        <v>42037.749999999993</v>
      </c>
      <c r="L3106" s="7">
        <f t="shared" si="289"/>
        <v>42006.57535879629</v>
      </c>
      <c r="M3106" s="4" t="b">
        <v>0</v>
      </c>
      <c r="N3106" s="4">
        <v>182</v>
      </c>
      <c r="O3106" s="4" t="b">
        <v>1</v>
      </c>
      <c r="P3106" s="4" t="s">
        <v>8265</v>
      </c>
      <c r="Q3106" s="9">
        <f t="shared" si="290"/>
        <v>0.29625000000000001</v>
      </c>
      <c r="R3106" s="10">
        <f t="shared" si="291"/>
        <v>6.5109890109890109</v>
      </c>
      <c r="S3106" s="4" t="str">
        <f t="shared" si="292"/>
        <v>film &amp; video</v>
      </c>
      <c r="T3106" s="4" t="str">
        <f t="shared" si="293"/>
        <v>television</v>
      </c>
    </row>
    <row r="3107" spans="1:20" ht="42.75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7">
        <f t="shared" si="288"/>
        <v>41930.875</v>
      </c>
      <c r="L3107" s="7">
        <f t="shared" si="289"/>
        <v>41876.385601851849</v>
      </c>
      <c r="M3107" s="4" t="b">
        <v>0</v>
      </c>
      <c r="N3107" s="4">
        <v>182</v>
      </c>
      <c r="O3107" s="4" t="b">
        <v>1</v>
      </c>
      <c r="P3107" s="4" t="s">
        <v>8265</v>
      </c>
      <c r="Q3107" s="9">
        <f t="shared" si="290"/>
        <v>0.4236099230111206</v>
      </c>
      <c r="R3107" s="10">
        <f t="shared" si="291"/>
        <v>13.604395604395604</v>
      </c>
      <c r="S3107" s="4" t="str">
        <f t="shared" si="292"/>
        <v>film &amp; video</v>
      </c>
      <c r="T3107" s="4" t="str">
        <f t="shared" si="293"/>
        <v>television</v>
      </c>
    </row>
    <row r="3108" spans="1:20" ht="57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7">
        <f t="shared" si="288"/>
        <v>42263.583333333336</v>
      </c>
      <c r="L3108" s="7">
        <f t="shared" si="289"/>
        <v>42241.095787037033</v>
      </c>
      <c r="M3108" s="4" t="b">
        <v>0</v>
      </c>
      <c r="N3108" s="4">
        <v>182</v>
      </c>
      <c r="O3108" s="4" t="b">
        <v>1</v>
      </c>
      <c r="P3108" s="4" t="s">
        <v>8265</v>
      </c>
      <c r="Q3108" s="9">
        <f t="shared" si="290"/>
        <v>4.1000000000000002E-2</v>
      </c>
      <c r="R3108" s="10">
        <f t="shared" si="291"/>
        <v>0.22527472527472528</v>
      </c>
      <c r="S3108" s="4" t="str">
        <f t="shared" si="292"/>
        <v>film &amp; video</v>
      </c>
      <c r="T3108" s="4" t="str">
        <f t="shared" si="293"/>
        <v>television</v>
      </c>
    </row>
    <row r="3109" spans="1:20" ht="42.75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7">
        <f t="shared" si="288"/>
        <v>42135.480914351851</v>
      </c>
      <c r="L3109" s="7">
        <f t="shared" si="289"/>
        <v>42128.480914351851</v>
      </c>
      <c r="M3109" s="4" t="b">
        <v>0</v>
      </c>
      <c r="N3109" s="4">
        <v>182</v>
      </c>
      <c r="O3109" s="4" t="b">
        <v>1</v>
      </c>
      <c r="P3109" s="4" t="s">
        <v>8265</v>
      </c>
      <c r="Q3109" s="9">
        <f t="shared" si="290"/>
        <v>0.197625</v>
      </c>
      <c r="R3109" s="10">
        <f t="shared" si="291"/>
        <v>43.434065934065934</v>
      </c>
      <c r="S3109" s="4" t="str">
        <f t="shared" si="292"/>
        <v>film &amp; video</v>
      </c>
      <c r="T3109" s="4" t="str">
        <f t="shared" si="293"/>
        <v>television</v>
      </c>
    </row>
    <row r="3110" spans="1:20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7">
        <f t="shared" si="288"/>
        <v>42122.305486111109</v>
      </c>
      <c r="L3110" s="7">
        <f t="shared" si="289"/>
        <v>42062.34715277778</v>
      </c>
      <c r="M3110" s="4" t="b">
        <v>0</v>
      </c>
      <c r="N3110" s="4">
        <v>182</v>
      </c>
      <c r="O3110" s="4" t="b">
        <v>1</v>
      </c>
      <c r="P3110" s="4" t="s">
        <v>8265</v>
      </c>
      <c r="Q3110" s="9">
        <f t="shared" si="290"/>
        <v>5.1999999999999995E-4</v>
      </c>
      <c r="R3110" s="10">
        <f t="shared" si="291"/>
        <v>0.14285714285714285</v>
      </c>
      <c r="S3110" s="4" t="str">
        <f t="shared" si="292"/>
        <v>film &amp; video</v>
      </c>
      <c r="T3110" s="4" t="str">
        <f t="shared" si="293"/>
        <v>television</v>
      </c>
    </row>
    <row r="3111" spans="1:20" ht="42.75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7">
        <f t="shared" si="288"/>
        <v>41878.791782407403</v>
      </c>
      <c r="L3111" s="7">
        <f t="shared" si="289"/>
        <v>41843.791782407403</v>
      </c>
      <c r="M3111" s="4" t="b">
        <v>0</v>
      </c>
      <c r="N3111" s="4">
        <v>182</v>
      </c>
      <c r="O3111" s="4" t="b">
        <v>1</v>
      </c>
      <c r="P3111" s="4" t="s">
        <v>8265</v>
      </c>
      <c r="Q3111" s="9">
        <f t="shared" si="290"/>
        <v>0.25030188679245285</v>
      </c>
      <c r="R3111" s="10">
        <f t="shared" si="291"/>
        <v>36.445054945054942</v>
      </c>
      <c r="S3111" s="4" t="str">
        <f t="shared" si="292"/>
        <v>film &amp; video</v>
      </c>
      <c r="T3111" s="4" t="str">
        <f t="shared" si="293"/>
        <v>television</v>
      </c>
    </row>
    <row r="3112" spans="1:20" ht="42.75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7">
        <f t="shared" si="288"/>
        <v>42784.698136574072</v>
      </c>
      <c r="L3112" s="7">
        <f t="shared" si="289"/>
        <v>42744.698136574072</v>
      </c>
      <c r="M3112" s="4" t="b">
        <v>0</v>
      </c>
      <c r="N3112" s="4">
        <v>182</v>
      </c>
      <c r="O3112" s="4" t="b">
        <v>1</v>
      </c>
      <c r="P3112" s="4" t="s">
        <v>8265</v>
      </c>
      <c r="Q3112" s="9">
        <f t="shared" si="290"/>
        <v>4.0000000000000002E-4</v>
      </c>
      <c r="R3112" s="10">
        <f t="shared" si="291"/>
        <v>5.4945054945054944E-2</v>
      </c>
      <c r="S3112" s="4" t="str">
        <f t="shared" si="292"/>
        <v>film &amp; video</v>
      </c>
      <c r="T3112" s="4" t="str">
        <f t="shared" si="293"/>
        <v>television</v>
      </c>
    </row>
    <row r="3113" spans="1:20" ht="28.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7">
        <f t="shared" si="288"/>
        <v>41916.261805555558</v>
      </c>
      <c r="L3113" s="7">
        <f t="shared" si="289"/>
        <v>41885.261805555558</v>
      </c>
      <c r="M3113" s="4" t="b">
        <v>0</v>
      </c>
      <c r="N3113" s="4">
        <v>182</v>
      </c>
      <c r="O3113" s="4" t="b">
        <v>1</v>
      </c>
      <c r="P3113" s="4" t="s">
        <v>8265</v>
      </c>
      <c r="Q3113" s="9">
        <f t="shared" si="290"/>
        <v>0.26640000000000003</v>
      </c>
      <c r="R3113" s="10">
        <f t="shared" si="291"/>
        <v>29.274725274725274</v>
      </c>
      <c r="S3113" s="4" t="str">
        <f t="shared" si="292"/>
        <v>film &amp; video</v>
      </c>
      <c r="T3113" s="4" t="str">
        <f t="shared" si="293"/>
        <v>television</v>
      </c>
    </row>
    <row r="3114" spans="1:20" ht="42.75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7">
        <f t="shared" si="288"/>
        <v>42674.788587962961</v>
      </c>
      <c r="L3114" s="7">
        <f t="shared" si="289"/>
        <v>42614.788587962961</v>
      </c>
      <c r="M3114" s="4" t="b">
        <v>0</v>
      </c>
      <c r="N3114" s="4">
        <v>182</v>
      </c>
      <c r="O3114" s="4" t="b">
        <v>1</v>
      </c>
      <c r="P3114" s="4" t="s">
        <v>8265</v>
      </c>
      <c r="Q3114" s="9">
        <f t="shared" si="290"/>
        <v>4.7363636363636365E-2</v>
      </c>
      <c r="R3114" s="10">
        <f t="shared" si="291"/>
        <v>2.8626373626373627</v>
      </c>
      <c r="S3114" s="4" t="str">
        <f t="shared" si="292"/>
        <v>film &amp; video</v>
      </c>
      <c r="T3114" s="4" t="str">
        <f t="shared" si="293"/>
        <v>television</v>
      </c>
    </row>
    <row r="3115" spans="1:20" ht="42.75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7">
        <f t="shared" si="288"/>
        <v>42111.397939814815</v>
      </c>
      <c r="L3115" s="7">
        <f t="shared" si="289"/>
        <v>42081.397939814815</v>
      </c>
      <c r="M3115" s="4" t="b">
        <v>0</v>
      </c>
      <c r="N3115" s="4">
        <v>182</v>
      </c>
      <c r="O3115" s="4" t="b">
        <v>1</v>
      </c>
      <c r="P3115" s="4" t="s">
        <v>8265</v>
      </c>
      <c r="Q3115" s="9">
        <f t="shared" si="290"/>
        <v>4.2435339894712751E-2</v>
      </c>
      <c r="R3115" s="10">
        <f t="shared" si="291"/>
        <v>25.467032967032967</v>
      </c>
      <c r="S3115" s="4" t="str">
        <f t="shared" si="292"/>
        <v>film &amp; video</v>
      </c>
      <c r="T3115" s="4" t="str">
        <f t="shared" si="293"/>
        <v>television</v>
      </c>
    </row>
    <row r="3116" spans="1:20" ht="42.75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7">
        <f t="shared" si="288"/>
        <v>41903.29918981481</v>
      </c>
      <c r="L3116" s="7">
        <f t="shared" si="289"/>
        <v>41843.29918981481</v>
      </c>
      <c r="M3116" s="4" t="b">
        <v>0</v>
      </c>
      <c r="N3116" s="4">
        <v>182</v>
      </c>
      <c r="O3116" s="4" t="b">
        <v>1</v>
      </c>
      <c r="P3116" s="4" t="s">
        <v>8265</v>
      </c>
      <c r="Q3116" s="9">
        <f t="shared" si="290"/>
        <v>0</v>
      </c>
      <c r="R3116" s="10">
        <f t="shared" si="291"/>
        <v>0</v>
      </c>
      <c r="S3116" s="4" t="str">
        <f t="shared" si="292"/>
        <v>film &amp; video</v>
      </c>
      <c r="T3116" s="4" t="str">
        <f t="shared" si="293"/>
        <v>television</v>
      </c>
    </row>
    <row r="3117" spans="1:20" ht="42.75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7">
        <f t="shared" si="288"/>
        <v>42526.113738425927</v>
      </c>
      <c r="L3117" s="7">
        <f t="shared" si="289"/>
        <v>42496.113738425927</v>
      </c>
      <c r="M3117" s="4" t="b">
        <v>0</v>
      </c>
      <c r="N3117" s="4">
        <v>182</v>
      </c>
      <c r="O3117" s="4" t="b">
        <v>1</v>
      </c>
      <c r="P3117" s="4" t="s">
        <v>8265</v>
      </c>
      <c r="Q3117" s="9">
        <f t="shared" si="290"/>
        <v>0.03</v>
      </c>
      <c r="R3117" s="10">
        <f t="shared" si="291"/>
        <v>1.6483516483516483</v>
      </c>
      <c r="S3117" s="4" t="str">
        <f t="shared" si="292"/>
        <v>film &amp; video</v>
      </c>
      <c r="T3117" s="4" t="str">
        <f t="shared" si="293"/>
        <v>television</v>
      </c>
    </row>
    <row r="3118" spans="1:20" ht="42.75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7">
        <f t="shared" si="288"/>
        <v>42095.18200231481</v>
      </c>
      <c r="L3118" s="7">
        <f t="shared" si="289"/>
        <v>42081.18200231481</v>
      </c>
      <c r="M3118" s="4" t="b">
        <v>0</v>
      </c>
      <c r="N3118" s="4">
        <v>182</v>
      </c>
      <c r="O3118" s="4" t="b">
        <v>1</v>
      </c>
      <c r="P3118" s="4" t="s">
        <v>8265</v>
      </c>
      <c r="Q3118" s="9">
        <f t="shared" si="290"/>
        <v>0.57333333333333336</v>
      </c>
      <c r="R3118" s="10">
        <f t="shared" si="291"/>
        <v>2.3626373626373627</v>
      </c>
      <c r="S3118" s="4" t="str">
        <f t="shared" si="292"/>
        <v>film &amp; video</v>
      </c>
      <c r="T3118" s="4" t="str">
        <f t="shared" si="293"/>
        <v>television</v>
      </c>
    </row>
    <row r="3119" spans="1:20" ht="42.75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7">
        <f t="shared" si="288"/>
        <v>42517.216666666667</v>
      </c>
      <c r="L3119" s="7">
        <f t="shared" si="289"/>
        <v>42509.041203703702</v>
      </c>
      <c r="M3119" s="4" t="b">
        <v>0</v>
      </c>
      <c r="N3119" s="4">
        <v>182</v>
      </c>
      <c r="O3119" s="4" t="b">
        <v>1</v>
      </c>
      <c r="P3119" s="4" t="s">
        <v>8265</v>
      </c>
      <c r="Q3119" s="9">
        <f t="shared" si="290"/>
        <v>1E-3</v>
      </c>
      <c r="R3119" s="10">
        <f t="shared" si="291"/>
        <v>5.4945054945054949E-3</v>
      </c>
      <c r="S3119" s="4" t="str">
        <f t="shared" si="292"/>
        <v>film &amp; video</v>
      </c>
      <c r="T3119" s="4" t="str">
        <f t="shared" si="293"/>
        <v>television</v>
      </c>
    </row>
    <row r="3120" spans="1:20" ht="28.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7">
        <f t="shared" si="288"/>
        <v>42553.316238425927</v>
      </c>
      <c r="L3120" s="7">
        <f t="shared" si="289"/>
        <v>42534.316238425927</v>
      </c>
      <c r="M3120" s="4" t="b">
        <v>0</v>
      </c>
      <c r="N3120" s="4">
        <v>182</v>
      </c>
      <c r="O3120" s="4" t="b">
        <v>1</v>
      </c>
      <c r="P3120" s="4" t="s">
        <v>8265</v>
      </c>
      <c r="Q3120" s="9">
        <f t="shared" si="290"/>
        <v>3.0999999999999999E-3</v>
      </c>
      <c r="R3120" s="10">
        <f t="shared" si="291"/>
        <v>8.5164835164835164</v>
      </c>
      <c r="S3120" s="4" t="str">
        <f t="shared" si="292"/>
        <v>film &amp; video</v>
      </c>
      <c r="T3120" s="4" t="str">
        <f t="shared" si="293"/>
        <v>television</v>
      </c>
    </row>
    <row r="3121" spans="1:20" ht="42.75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7">
        <f t="shared" si="288"/>
        <v>42089.670509259253</v>
      </c>
      <c r="L3121" s="7">
        <f t="shared" si="289"/>
        <v>42059.712175925924</v>
      </c>
      <c r="M3121" s="4" t="b">
        <v>0</v>
      </c>
      <c r="N3121" s="4">
        <v>182</v>
      </c>
      <c r="O3121" s="4" t="b">
        <v>1</v>
      </c>
      <c r="P3121" s="4" t="s">
        <v>8265</v>
      </c>
      <c r="Q3121" s="9">
        <f t="shared" si="290"/>
        <v>5.0000000000000001E-4</v>
      </c>
      <c r="R3121" s="10">
        <f t="shared" si="291"/>
        <v>2.7472527472527472E-2</v>
      </c>
      <c r="S3121" s="4" t="str">
        <f t="shared" si="292"/>
        <v>film &amp; video</v>
      </c>
      <c r="T3121" s="4" t="str">
        <f t="shared" si="293"/>
        <v>television</v>
      </c>
    </row>
    <row r="3122" spans="1:20" ht="42.7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7">
        <f t="shared" si="288"/>
        <v>42495.567083333335</v>
      </c>
      <c r="L3122" s="7">
        <f t="shared" si="289"/>
        <v>42435.608749999992</v>
      </c>
      <c r="M3122" s="4" t="b">
        <v>0</v>
      </c>
      <c r="N3122" s="4">
        <v>182</v>
      </c>
      <c r="O3122" s="4" t="b">
        <v>1</v>
      </c>
      <c r="P3122" s="4" t="s">
        <v>8265</v>
      </c>
      <c r="Q3122" s="9">
        <f t="shared" si="290"/>
        <v>9.8461538461538464E-5</v>
      </c>
      <c r="R3122" s="10">
        <f t="shared" si="291"/>
        <v>0.70329670329670335</v>
      </c>
      <c r="S3122" s="4" t="str">
        <f t="shared" si="292"/>
        <v>film &amp; video</v>
      </c>
      <c r="T3122" s="4" t="str">
        <f t="shared" si="293"/>
        <v>television</v>
      </c>
    </row>
    <row r="3123" spans="1:20" ht="28.5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7">
        <f t="shared" si="288"/>
        <v>41908.346469907403</v>
      </c>
      <c r="L3123" s="7">
        <f t="shared" si="289"/>
        <v>41848.346469907403</v>
      </c>
      <c r="M3123" s="4" t="b">
        <v>0</v>
      </c>
      <c r="N3123" s="4">
        <v>182</v>
      </c>
      <c r="O3123" s="4" t="b">
        <v>1</v>
      </c>
      <c r="P3123" s="4" t="s">
        <v>8265</v>
      </c>
      <c r="Q3123" s="9">
        <f t="shared" si="290"/>
        <v>6.6666666666666671E-3</v>
      </c>
      <c r="R3123" s="10">
        <f t="shared" si="291"/>
        <v>5.4945054945054944E-2</v>
      </c>
      <c r="S3123" s="4" t="str">
        <f t="shared" si="292"/>
        <v>film &amp; video</v>
      </c>
      <c r="T3123" s="4" t="str">
        <f t="shared" si="293"/>
        <v>television</v>
      </c>
    </row>
    <row r="3124" spans="1:20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7">
        <f t="shared" si="288"/>
        <v>42683.640416666669</v>
      </c>
      <c r="L3124" s="7">
        <f t="shared" si="289"/>
        <v>42678.598749999997</v>
      </c>
      <c r="M3124" s="4" t="b">
        <v>0</v>
      </c>
      <c r="N3124" s="4">
        <v>182</v>
      </c>
      <c r="O3124" s="4" t="b">
        <v>1</v>
      </c>
      <c r="P3124" s="4" t="s">
        <v>8265</v>
      </c>
      <c r="Q3124" s="9">
        <f t="shared" si="290"/>
        <v>0.58291457286432158</v>
      </c>
      <c r="R3124" s="10">
        <f t="shared" si="291"/>
        <v>0.63736263736263732</v>
      </c>
      <c r="S3124" s="4" t="str">
        <f t="shared" si="292"/>
        <v>film &amp; video</v>
      </c>
      <c r="T3124" s="4" t="str">
        <f t="shared" si="293"/>
        <v>television</v>
      </c>
    </row>
    <row r="3125" spans="1:20" ht="42.75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7">
        <f t="shared" si="288"/>
        <v>42560.659699074073</v>
      </c>
      <c r="L3125" s="7">
        <f t="shared" si="289"/>
        <v>42530.659699074073</v>
      </c>
      <c r="M3125" s="4" t="b">
        <v>0</v>
      </c>
      <c r="N3125" s="4">
        <v>182</v>
      </c>
      <c r="O3125" s="4" t="b">
        <v>1</v>
      </c>
      <c r="P3125" s="4" t="s">
        <v>8265</v>
      </c>
      <c r="Q3125" s="9">
        <f t="shared" si="290"/>
        <v>0.68153600000000003</v>
      </c>
      <c r="R3125" s="10">
        <f t="shared" si="291"/>
        <v>468.08791208791212</v>
      </c>
      <c r="S3125" s="4" t="str">
        <f t="shared" si="292"/>
        <v>film &amp; video</v>
      </c>
      <c r="T3125" s="4" t="str">
        <f t="shared" si="293"/>
        <v>television</v>
      </c>
    </row>
    <row r="3126" spans="1:20" ht="42.75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7">
        <f t="shared" si="288"/>
        <v>42037.446770833332</v>
      </c>
      <c r="L3126" s="7">
        <f t="shared" si="289"/>
        <v>41977.446770833332</v>
      </c>
      <c r="M3126" s="4" t="b">
        <v>0</v>
      </c>
      <c r="N3126" s="4">
        <v>182</v>
      </c>
      <c r="O3126" s="4" t="b">
        <v>1</v>
      </c>
      <c r="P3126" s="4" t="s">
        <v>8265</v>
      </c>
      <c r="Q3126" s="9">
        <f t="shared" si="290"/>
        <v>3.2499999999999997E-5</v>
      </c>
      <c r="R3126" s="10">
        <f t="shared" si="291"/>
        <v>0.14285714285714285</v>
      </c>
      <c r="S3126" s="4" t="str">
        <f t="shared" si="292"/>
        <v>film &amp; video</v>
      </c>
      <c r="T3126" s="4" t="str">
        <f t="shared" si="293"/>
        <v>television</v>
      </c>
    </row>
    <row r="3127" spans="1:20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7">
        <f t="shared" si="288"/>
        <v>42375.873518518514</v>
      </c>
      <c r="L3127" s="7">
        <f t="shared" si="289"/>
        <v>42345.873518518514</v>
      </c>
      <c r="M3127" s="4" t="b">
        <v>0</v>
      </c>
      <c r="N3127" s="4">
        <v>182</v>
      </c>
      <c r="O3127" s="4" t="b">
        <v>1</v>
      </c>
      <c r="P3127" s="4" t="s">
        <v>8265</v>
      </c>
      <c r="Q3127" s="9">
        <f t="shared" si="290"/>
        <v>0</v>
      </c>
      <c r="R3127" s="10">
        <f t="shared" si="291"/>
        <v>0</v>
      </c>
      <c r="S3127" s="4" t="str">
        <f t="shared" si="292"/>
        <v>film &amp; video</v>
      </c>
      <c r="T3127" s="4" t="str">
        <f t="shared" si="293"/>
        <v>television</v>
      </c>
    </row>
    <row r="3128" spans="1:20" ht="71.25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7">
        <f t="shared" si="288"/>
        <v>42456.643078703702</v>
      </c>
      <c r="L3128" s="7">
        <f t="shared" si="289"/>
        <v>42426.684745370367</v>
      </c>
      <c r="M3128" s="4" t="b">
        <v>0</v>
      </c>
      <c r="N3128" s="4">
        <v>182</v>
      </c>
      <c r="O3128" s="4" t="b">
        <v>1</v>
      </c>
      <c r="P3128" s="4" t="s">
        <v>8265</v>
      </c>
      <c r="Q3128" s="9">
        <f t="shared" si="290"/>
        <v>4.1599999999999998E-2</v>
      </c>
      <c r="R3128" s="10">
        <f t="shared" si="291"/>
        <v>5.7142857142857144</v>
      </c>
      <c r="S3128" s="4" t="str">
        <f t="shared" si="292"/>
        <v>film &amp; video</v>
      </c>
      <c r="T3128" s="4" t="str">
        <f t="shared" si="293"/>
        <v>television</v>
      </c>
    </row>
    <row r="3129" spans="1:20" ht="42.75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7">
        <f t="shared" si="288"/>
        <v>42064.523483796293</v>
      </c>
      <c r="L3129" s="7">
        <f t="shared" si="289"/>
        <v>42034.523483796293</v>
      </c>
      <c r="M3129" s="4" t="b">
        <v>0</v>
      </c>
      <c r="N3129" s="4">
        <v>182</v>
      </c>
      <c r="O3129" s="4" t="b">
        <v>1</v>
      </c>
      <c r="P3129" s="4" t="s">
        <v>8265</v>
      </c>
      <c r="Q3129" s="9">
        <f t="shared" si="290"/>
        <v>0</v>
      </c>
      <c r="R3129" s="10">
        <f t="shared" si="291"/>
        <v>0</v>
      </c>
      <c r="S3129" s="4" t="str">
        <f t="shared" si="292"/>
        <v>film &amp; video</v>
      </c>
      <c r="T3129" s="4" t="str">
        <f t="shared" si="293"/>
        <v>television</v>
      </c>
    </row>
    <row r="3130" spans="1:20" ht="42.75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7">
        <f t="shared" si="288"/>
        <v>42810.450706018521</v>
      </c>
      <c r="L3130" s="7">
        <f t="shared" si="289"/>
        <v>42780.492372685178</v>
      </c>
      <c r="M3130" s="4" t="b">
        <v>0</v>
      </c>
      <c r="N3130" s="4">
        <v>182</v>
      </c>
      <c r="O3130" s="4" t="b">
        <v>1</v>
      </c>
      <c r="P3130" s="4" t="s">
        <v>8265</v>
      </c>
      <c r="Q3130" s="9">
        <f t="shared" si="290"/>
        <v>1.0860666666666667</v>
      </c>
      <c r="R3130" s="10">
        <f t="shared" si="291"/>
        <v>89.510989010989007</v>
      </c>
      <c r="S3130" s="4" t="str">
        <f t="shared" si="292"/>
        <v>film &amp; video</v>
      </c>
      <c r="T3130" s="4" t="str">
        <f t="shared" si="293"/>
        <v>television</v>
      </c>
    </row>
    <row r="3131" spans="1:20" ht="42.75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7">
        <f t="shared" si="288"/>
        <v>42843.467812499999</v>
      </c>
      <c r="L3131" s="7">
        <f t="shared" si="289"/>
        <v>42803.509479166663</v>
      </c>
      <c r="M3131" s="4" t="b">
        <v>0</v>
      </c>
      <c r="N3131" s="4">
        <v>182</v>
      </c>
      <c r="O3131" s="4" t="b">
        <v>1</v>
      </c>
      <c r="P3131" s="4" t="s">
        <v>8265</v>
      </c>
      <c r="Q3131" s="9">
        <f t="shared" si="290"/>
        <v>8.0000000000000002E-3</v>
      </c>
      <c r="R3131" s="10">
        <f t="shared" si="291"/>
        <v>5.4945054945054944E-2</v>
      </c>
      <c r="S3131" s="4" t="str">
        <f t="shared" si="292"/>
        <v>film &amp; video</v>
      </c>
      <c r="T3131" s="4" t="str">
        <f t="shared" si="293"/>
        <v>television</v>
      </c>
    </row>
    <row r="3132" spans="1:20" ht="42.75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7">
        <f t="shared" si="288"/>
        <v>42838.874305555553</v>
      </c>
      <c r="L3132" s="7">
        <f t="shared" si="289"/>
        <v>42808.306898148141</v>
      </c>
      <c r="M3132" s="4" t="b">
        <v>0</v>
      </c>
      <c r="N3132" s="4">
        <v>182</v>
      </c>
      <c r="O3132" s="4" t="b">
        <v>1</v>
      </c>
      <c r="P3132" s="4" t="s">
        <v>8265</v>
      </c>
      <c r="Q3132" s="9">
        <f t="shared" si="290"/>
        <v>3.7499999999999999E-2</v>
      </c>
      <c r="R3132" s="10">
        <f t="shared" si="291"/>
        <v>2.0604395604395602</v>
      </c>
      <c r="S3132" s="4" t="str">
        <f t="shared" si="292"/>
        <v>film &amp; video</v>
      </c>
      <c r="T3132" s="4" t="str">
        <f t="shared" si="293"/>
        <v>television</v>
      </c>
    </row>
    <row r="3133" spans="1:20" ht="28.5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7">
        <f t="shared" si="288"/>
        <v>42833.204224537032</v>
      </c>
      <c r="L3133" s="7">
        <f t="shared" si="289"/>
        <v>42803.245891203704</v>
      </c>
      <c r="M3133" s="4" t="b">
        <v>0</v>
      </c>
      <c r="N3133" s="4">
        <v>182</v>
      </c>
      <c r="O3133" s="4" t="b">
        <v>1</v>
      </c>
      <c r="P3133" s="4" t="s">
        <v>8265</v>
      </c>
      <c r="Q3133" s="9">
        <f t="shared" si="290"/>
        <v>0.15731707317073171</v>
      </c>
      <c r="R3133" s="10">
        <f t="shared" si="291"/>
        <v>3.5439560439560438</v>
      </c>
      <c r="S3133" s="4" t="str">
        <f t="shared" si="292"/>
        <v>film &amp; video</v>
      </c>
      <c r="T3133" s="4" t="str">
        <f t="shared" si="293"/>
        <v>television</v>
      </c>
    </row>
    <row r="3134" spans="1:20" ht="28.5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7">
        <f t="shared" si="288"/>
        <v>42845.975231481476</v>
      </c>
      <c r="L3134" s="7">
        <f t="shared" si="289"/>
        <v>42786.016898148147</v>
      </c>
      <c r="M3134" s="4" t="b">
        <v>0</v>
      </c>
      <c r="N3134" s="4">
        <v>182</v>
      </c>
      <c r="O3134" s="4" t="b">
        <v>1</v>
      </c>
      <c r="P3134" s="4" t="s">
        <v>8265</v>
      </c>
      <c r="Q3134" s="9">
        <f t="shared" si="290"/>
        <v>3.3333333333333332E-4</v>
      </c>
      <c r="R3134" s="10">
        <f t="shared" si="291"/>
        <v>5.4945054945054944E-2</v>
      </c>
      <c r="S3134" s="4" t="str">
        <f t="shared" si="292"/>
        <v>film &amp; video</v>
      </c>
      <c r="T3134" s="4" t="str">
        <f t="shared" si="293"/>
        <v>television</v>
      </c>
    </row>
    <row r="3135" spans="1:20" ht="42.75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7">
        <f t="shared" si="288"/>
        <v>42818.190208333333</v>
      </c>
      <c r="L3135" s="7">
        <f t="shared" si="289"/>
        <v>42788.231874999998</v>
      </c>
      <c r="M3135" s="4" t="b">
        <v>0</v>
      </c>
      <c r="N3135" s="4">
        <v>182</v>
      </c>
      <c r="O3135" s="4" t="b">
        <v>1</v>
      </c>
      <c r="P3135" s="4" t="s">
        <v>8265</v>
      </c>
      <c r="Q3135" s="9">
        <f t="shared" si="290"/>
        <v>1.08</v>
      </c>
      <c r="R3135" s="10">
        <f t="shared" si="291"/>
        <v>2.9670329670329672</v>
      </c>
      <c r="S3135" s="4" t="str">
        <f t="shared" si="292"/>
        <v>film &amp; video</v>
      </c>
      <c r="T3135" s="4" t="str">
        <f t="shared" si="293"/>
        <v>television</v>
      </c>
    </row>
    <row r="3136" spans="1:20" ht="42.75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7">
        <f t="shared" si="288"/>
        <v>42821.345127314817</v>
      </c>
      <c r="L3136" s="7">
        <f t="shared" si="289"/>
        <v>42800.386793981474</v>
      </c>
      <c r="M3136" s="4" t="b">
        <v>0</v>
      </c>
      <c r="N3136" s="4">
        <v>182</v>
      </c>
      <c r="O3136" s="4" t="b">
        <v>1</v>
      </c>
      <c r="P3136" s="4" t="s">
        <v>8265</v>
      </c>
      <c r="Q3136" s="9">
        <f t="shared" si="290"/>
        <v>0.22500000000000001</v>
      </c>
      <c r="R3136" s="10">
        <f t="shared" si="291"/>
        <v>1.2362637362637363</v>
      </c>
      <c r="S3136" s="4" t="str">
        <f t="shared" si="292"/>
        <v>film &amp; video</v>
      </c>
      <c r="T3136" s="4" t="str">
        <f t="shared" si="293"/>
        <v>television</v>
      </c>
    </row>
    <row r="3137" spans="1:20" ht="42.75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7">
        <f t="shared" si="288"/>
        <v>42828.818530092591</v>
      </c>
      <c r="L3137" s="7">
        <f t="shared" si="289"/>
        <v>42806.818530092591</v>
      </c>
      <c r="M3137" s="4" t="b">
        <v>0</v>
      </c>
      <c r="N3137" s="4">
        <v>182</v>
      </c>
      <c r="O3137" s="4" t="b">
        <v>1</v>
      </c>
      <c r="P3137" s="4" t="s">
        <v>8265</v>
      </c>
      <c r="Q3137" s="9">
        <f t="shared" si="290"/>
        <v>0.20849420849420849</v>
      </c>
      <c r="R3137" s="10">
        <f t="shared" si="291"/>
        <v>0.89010989010989006</v>
      </c>
      <c r="S3137" s="4" t="str">
        <f t="shared" si="292"/>
        <v>film &amp; video</v>
      </c>
      <c r="T3137" s="4" t="str">
        <f t="shared" si="293"/>
        <v>television</v>
      </c>
    </row>
    <row r="3138" spans="1:20" ht="42.75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7">
        <f t="shared" si="288"/>
        <v>42825.624305555553</v>
      </c>
      <c r="L3138" s="7">
        <f t="shared" si="289"/>
        <v>42789.12909722222</v>
      </c>
      <c r="M3138" s="4" t="b">
        <v>0</v>
      </c>
      <c r="N3138" s="4">
        <v>182</v>
      </c>
      <c r="O3138" s="4" t="b">
        <v>1</v>
      </c>
      <c r="P3138" s="4" t="s">
        <v>8265</v>
      </c>
      <c r="Q3138" s="9">
        <f t="shared" si="290"/>
        <v>1.278</v>
      </c>
      <c r="R3138" s="10">
        <f t="shared" si="291"/>
        <v>3.5109890109890109</v>
      </c>
      <c r="S3138" s="4" t="str">
        <f t="shared" si="292"/>
        <v>film &amp; video</v>
      </c>
      <c r="T3138" s="4" t="str">
        <f t="shared" si="293"/>
        <v>television</v>
      </c>
    </row>
    <row r="3139" spans="1:20" ht="28.5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7">
        <f t="shared" ref="K3139:K3202" si="294">(I3139/86400)+25569+(-8/24)</f>
        <v>42858.466666666667</v>
      </c>
      <c r="L3139" s="7">
        <f t="shared" ref="L3139:L3202" si="295">(J3139/86400)+25569+(-8/24)</f>
        <v>42807.551724537036</v>
      </c>
      <c r="M3139" s="4" t="b">
        <v>0</v>
      </c>
      <c r="N3139" s="4">
        <v>182</v>
      </c>
      <c r="O3139" s="4" t="b">
        <v>1</v>
      </c>
      <c r="P3139" s="4" t="s">
        <v>8265</v>
      </c>
      <c r="Q3139" s="9">
        <f t="shared" ref="Q3139:Q3202" si="296">E3139/D3139</f>
        <v>3.3333333333333333E-2</v>
      </c>
      <c r="R3139" s="10">
        <f t="shared" ref="R3139:R3202" si="297">IFERROR(E3139/N3139, "Zero Backers")</f>
        <v>0.27472527472527475</v>
      </c>
      <c r="S3139" s="4" t="str">
        <f t="shared" ref="S3139:S3202" si="298">LEFT(P3139,FIND("/",P3139)-1)</f>
        <v>film &amp; video</v>
      </c>
      <c r="T3139" s="4" t="str">
        <f t="shared" ref="T3139:T3202" si="299">RIGHT(P3139,LEN(P3139)-FIND("/",P3139))</f>
        <v>television</v>
      </c>
    </row>
    <row r="3140" spans="1:20" ht="57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7">
        <f t="shared" si="294"/>
        <v>42828.312581018516</v>
      </c>
      <c r="L3140" s="7">
        <f t="shared" si="295"/>
        <v>42809.312581018516</v>
      </c>
      <c r="M3140" s="4" t="b">
        <v>0</v>
      </c>
      <c r="N3140" s="4">
        <v>182</v>
      </c>
      <c r="O3140" s="4" t="b">
        <v>1</v>
      </c>
      <c r="P3140" s="4" t="s">
        <v>8265</v>
      </c>
      <c r="Q3140" s="9">
        <f t="shared" si="296"/>
        <v>0</v>
      </c>
      <c r="R3140" s="10">
        <f t="shared" si="297"/>
        <v>0</v>
      </c>
      <c r="S3140" s="4" t="str">
        <f t="shared" si="298"/>
        <v>film &amp; video</v>
      </c>
      <c r="T3140" s="4" t="str">
        <f t="shared" si="299"/>
        <v>television</v>
      </c>
    </row>
    <row r="3141" spans="1:20" ht="42.75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7">
        <f t="shared" si="294"/>
        <v>42818.856249999997</v>
      </c>
      <c r="L3141" s="7">
        <f t="shared" si="295"/>
        <v>42784.937037037038</v>
      </c>
      <c r="M3141" s="4" t="b">
        <v>0</v>
      </c>
      <c r="N3141" s="4">
        <v>182</v>
      </c>
      <c r="O3141" s="4" t="b">
        <v>1</v>
      </c>
      <c r="P3141" s="4" t="s">
        <v>8265</v>
      </c>
      <c r="Q3141" s="9">
        <f t="shared" si="296"/>
        <v>5.3999999999999999E-2</v>
      </c>
      <c r="R3141" s="10">
        <f t="shared" si="297"/>
        <v>14.835164835164836</v>
      </c>
      <c r="S3141" s="4" t="str">
        <f t="shared" si="298"/>
        <v>film &amp; video</v>
      </c>
      <c r="T3141" s="4" t="str">
        <f t="shared" si="299"/>
        <v>television</v>
      </c>
    </row>
    <row r="3142" spans="1:20" ht="42.75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7">
        <f t="shared" si="294"/>
        <v>42832.343784722216</v>
      </c>
      <c r="L3142" s="7">
        <f t="shared" si="295"/>
        <v>42802.385451388887</v>
      </c>
      <c r="M3142" s="4" t="b">
        <v>0</v>
      </c>
      <c r="N3142" s="4">
        <v>182</v>
      </c>
      <c r="O3142" s="4" t="b">
        <v>1</v>
      </c>
      <c r="P3142" s="4" t="s">
        <v>8265</v>
      </c>
      <c r="Q3142" s="9">
        <f t="shared" si="296"/>
        <v>9.5999999999999992E-3</v>
      </c>
      <c r="R3142" s="10">
        <f t="shared" si="297"/>
        <v>0.52747252747252749</v>
      </c>
      <c r="S3142" s="4" t="str">
        <f t="shared" si="298"/>
        <v>film &amp; video</v>
      </c>
      <c r="T3142" s="4" t="str">
        <f t="shared" si="299"/>
        <v>television</v>
      </c>
    </row>
    <row r="3143" spans="1:20" ht="57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7">
        <f t="shared" si="294"/>
        <v>42841.499999999993</v>
      </c>
      <c r="L3143" s="7">
        <f t="shared" si="295"/>
        <v>42800.42</v>
      </c>
      <c r="M3143" s="4" t="b">
        <v>0</v>
      </c>
      <c r="N3143" s="4">
        <v>182</v>
      </c>
      <c r="O3143" s="4" t="b">
        <v>1</v>
      </c>
      <c r="P3143" s="4" t="s">
        <v>8265</v>
      </c>
      <c r="Q3143" s="9">
        <f t="shared" si="296"/>
        <v>0.51600000000000001</v>
      </c>
      <c r="R3143" s="10">
        <f t="shared" si="297"/>
        <v>1.4175824175824177</v>
      </c>
      <c r="S3143" s="4" t="str">
        <f t="shared" si="298"/>
        <v>film &amp; video</v>
      </c>
      <c r="T3143" s="4" t="str">
        <f t="shared" si="299"/>
        <v>television</v>
      </c>
    </row>
    <row r="3144" spans="1:20" ht="42.75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7">
        <f t="shared" si="294"/>
        <v>42813.138182870367</v>
      </c>
      <c r="L3144" s="7">
        <f t="shared" si="295"/>
        <v>42783.179849537039</v>
      </c>
      <c r="M3144" s="4" t="b">
        <v>0</v>
      </c>
      <c r="N3144" s="4">
        <v>182</v>
      </c>
      <c r="O3144" s="4" t="b">
        <v>1</v>
      </c>
      <c r="P3144" s="4" t="s">
        <v>8265</v>
      </c>
      <c r="Q3144" s="9">
        <f t="shared" si="296"/>
        <v>1.6363636363636365E-2</v>
      </c>
      <c r="R3144" s="10">
        <f t="shared" si="297"/>
        <v>0.24725274725274726</v>
      </c>
      <c r="S3144" s="4" t="str">
        <f t="shared" si="298"/>
        <v>film &amp; video</v>
      </c>
      <c r="T3144" s="4" t="str">
        <f t="shared" si="299"/>
        <v>television</v>
      </c>
    </row>
    <row r="3145" spans="1:20" ht="57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7">
        <f t="shared" si="294"/>
        <v>42834.024953703702</v>
      </c>
      <c r="L3145" s="7">
        <f t="shared" si="295"/>
        <v>42808.024953703702</v>
      </c>
      <c r="M3145" s="4" t="b">
        <v>0</v>
      </c>
      <c r="N3145" s="4">
        <v>182</v>
      </c>
      <c r="O3145" s="4" t="b">
        <v>1</v>
      </c>
      <c r="P3145" s="4" t="s">
        <v>8265</v>
      </c>
      <c r="Q3145" s="9">
        <f t="shared" si="296"/>
        <v>0</v>
      </c>
      <c r="R3145" s="10">
        <f t="shared" si="297"/>
        <v>0</v>
      </c>
      <c r="S3145" s="4" t="str">
        <f t="shared" si="298"/>
        <v>film &amp; video</v>
      </c>
      <c r="T3145" s="4" t="str">
        <f t="shared" si="299"/>
        <v>television</v>
      </c>
    </row>
    <row r="3146" spans="1:20" ht="57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7">
        <f t="shared" si="294"/>
        <v>42812.916666666664</v>
      </c>
      <c r="L3146" s="7">
        <f t="shared" si="295"/>
        <v>42796.204942129632</v>
      </c>
      <c r="M3146" s="4" t="b">
        <v>0</v>
      </c>
      <c r="N3146" s="4">
        <v>182</v>
      </c>
      <c r="O3146" s="4" t="b">
        <v>1</v>
      </c>
      <c r="P3146" s="4" t="s">
        <v>8265</v>
      </c>
      <c r="Q3146" s="9">
        <f t="shared" si="296"/>
        <v>0.754</v>
      </c>
      <c r="R3146" s="10">
        <f t="shared" si="297"/>
        <v>41.428571428571431</v>
      </c>
      <c r="S3146" s="4" t="str">
        <f t="shared" si="298"/>
        <v>film &amp; video</v>
      </c>
      <c r="T3146" s="4" t="str">
        <f t="shared" si="299"/>
        <v>television</v>
      </c>
    </row>
    <row r="3147" spans="1:20" ht="42.75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7">
        <f t="shared" si="294"/>
        <v>42821.665902777771</v>
      </c>
      <c r="L3147" s="7">
        <f t="shared" si="295"/>
        <v>42761.707569444443</v>
      </c>
      <c r="M3147" s="4" t="b">
        <v>0</v>
      </c>
      <c r="N3147" s="4">
        <v>182</v>
      </c>
      <c r="O3147" s="4" t="b">
        <v>1</v>
      </c>
      <c r="P3147" s="4" t="s">
        <v>8265</v>
      </c>
      <c r="Q3147" s="9">
        <f t="shared" si="296"/>
        <v>0</v>
      </c>
      <c r="R3147" s="10">
        <f t="shared" si="297"/>
        <v>0</v>
      </c>
      <c r="S3147" s="4" t="str">
        <f t="shared" si="298"/>
        <v>film &amp; video</v>
      </c>
      <c r="T3147" s="4" t="str">
        <f t="shared" si="299"/>
        <v>television</v>
      </c>
    </row>
    <row r="3148" spans="1:20" ht="28.5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7">
        <f t="shared" si="294"/>
        <v>42841.307476851849</v>
      </c>
      <c r="L3148" s="7">
        <f t="shared" si="295"/>
        <v>42796.349143518521</v>
      </c>
      <c r="M3148" s="4" t="b">
        <v>0</v>
      </c>
      <c r="N3148" s="4">
        <v>182</v>
      </c>
      <c r="O3148" s="4" t="b">
        <v>1</v>
      </c>
      <c r="P3148" s="4" t="s">
        <v>8265</v>
      </c>
      <c r="Q3148" s="9">
        <f t="shared" si="296"/>
        <v>0.105</v>
      </c>
      <c r="R3148" s="10">
        <f t="shared" si="297"/>
        <v>28.846153846153847</v>
      </c>
      <c r="S3148" s="4" t="str">
        <f t="shared" si="298"/>
        <v>film &amp; video</v>
      </c>
      <c r="T3148" s="4" t="str">
        <f t="shared" si="299"/>
        <v>television</v>
      </c>
    </row>
    <row r="3149" spans="1:20" ht="42.75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7">
        <f t="shared" si="294"/>
        <v>41949.677719907406</v>
      </c>
      <c r="L3149" s="7">
        <f t="shared" si="295"/>
        <v>41909.636053240734</v>
      </c>
      <c r="M3149" s="4" t="b">
        <v>0</v>
      </c>
      <c r="N3149" s="4">
        <v>182</v>
      </c>
      <c r="O3149" s="4" t="b">
        <v>1</v>
      </c>
      <c r="P3149" s="4" t="s">
        <v>8265</v>
      </c>
      <c r="Q3149" s="9">
        <f t="shared" si="296"/>
        <v>1.1752499999999999</v>
      </c>
      <c r="R3149" s="10">
        <f t="shared" si="297"/>
        <v>129.14835164835165</v>
      </c>
      <c r="S3149" s="4" t="str">
        <f t="shared" si="298"/>
        <v>film &amp; video</v>
      </c>
      <c r="T3149" s="4" t="str">
        <f t="shared" si="299"/>
        <v>television</v>
      </c>
    </row>
    <row r="3150" spans="1:20" ht="28.5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7">
        <f t="shared" si="294"/>
        <v>41912.833333333328</v>
      </c>
      <c r="L3150" s="7">
        <f t="shared" si="295"/>
        <v>41891.331990740735</v>
      </c>
      <c r="M3150" s="4" t="b">
        <v>0</v>
      </c>
      <c r="N3150" s="4">
        <v>182</v>
      </c>
      <c r="O3150" s="4" t="b">
        <v>1</v>
      </c>
      <c r="P3150" s="4" t="s">
        <v>8265</v>
      </c>
      <c r="Q3150" s="9">
        <f t="shared" si="296"/>
        <v>1.3116666666666668</v>
      </c>
      <c r="R3150" s="10">
        <f t="shared" si="297"/>
        <v>12.972527472527473</v>
      </c>
      <c r="S3150" s="4" t="str">
        <f t="shared" si="298"/>
        <v>film &amp; video</v>
      </c>
      <c r="T3150" s="4" t="str">
        <f t="shared" si="299"/>
        <v>television</v>
      </c>
    </row>
    <row r="3151" spans="1:20" ht="42.75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7">
        <f t="shared" si="294"/>
        <v>41249.75</v>
      </c>
      <c r="L3151" s="7">
        <f t="shared" si="295"/>
        <v>41225.684027777774</v>
      </c>
      <c r="M3151" s="4" t="b">
        <v>0</v>
      </c>
      <c r="N3151" s="4">
        <v>182</v>
      </c>
      <c r="O3151" s="4" t="b">
        <v>1</v>
      </c>
      <c r="P3151" s="4" t="s">
        <v>8265</v>
      </c>
      <c r="Q3151" s="9">
        <f t="shared" si="296"/>
        <v>1.04</v>
      </c>
      <c r="R3151" s="10">
        <f t="shared" si="297"/>
        <v>7.1428571428571432</v>
      </c>
      <c r="S3151" s="4" t="str">
        <f t="shared" si="298"/>
        <v>film &amp; video</v>
      </c>
      <c r="T3151" s="4" t="str">
        <f t="shared" si="299"/>
        <v>television</v>
      </c>
    </row>
    <row r="3152" spans="1:20" ht="57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7">
        <f t="shared" si="294"/>
        <v>40567.833333333328</v>
      </c>
      <c r="L3152" s="7">
        <f t="shared" si="295"/>
        <v>40477.930590277778</v>
      </c>
      <c r="M3152" s="4" t="b">
        <v>0</v>
      </c>
      <c r="N3152" s="4">
        <v>182</v>
      </c>
      <c r="O3152" s="4" t="b">
        <v>1</v>
      </c>
      <c r="P3152" s="4" t="s">
        <v>8265</v>
      </c>
      <c r="Q3152" s="9">
        <f t="shared" si="296"/>
        <v>1.01</v>
      </c>
      <c r="R3152" s="10">
        <f t="shared" si="297"/>
        <v>19.423076923076923</v>
      </c>
      <c r="S3152" s="4" t="str">
        <f t="shared" si="298"/>
        <v>film &amp; video</v>
      </c>
      <c r="T3152" s="4" t="str">
        <f t="shared" si="299"/>
        <v>television</v>
      </c>
    </row>
    <row r="3153" spans="1:20" ht="42.75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7">
        <f t="shared" si="294"/>
        <v>41892.506643518514</v>
      </c>
      <c r="L3153" s="7">
        <f t="shared" si="295"/>
        <v>41862.506643518514</v>
      </c>
      <c r="M3153" s="4" t="b">
        <v>0</v>
      </c>
      <c r="N3153" s="4">
        <v>182</v>
      </c>
      <c r="O3153" s="4" t="b">
        <v>1</v>
      </c>
      <c r="P3153" s="4" t="s">
        <v>8265</v>
      </c>
      <c r="Q3153" s="9">
        <f t="shared" si="296"/>
        <v>1.004</v>
      </c>
      <c r="R3153" s="10">
        <f t="shared" si="297"/>
        <v>19.307692307692307</v>
      </c>
      <c r="S3153" s="4" t="str">
        <f t="shared" si="298"/>
        <v>film &amp; video</v>
      </c>
      <c r="T3153" s="4" t="str">
        <f t="shared" si="299"/>
        <v>television</v>
      </c>
    </row>
    <row r="3154" spans="1:20" ht="42.75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7">
        <f t="shared" si="294"/>
        <v>41580.534340277773</v>
      </c>
      <c r="L3154" s="7">
        <f t="shared" si="295"/>
        <v>41550.534340277773</v>
      </c>
      <c r="M3154" s="4" t="b">
        <v>0</v>
      </c>
      <c r="N3154" s="4">
        <v>182</v>
      </c>
      <c r="O3154" s="4" t="b">
        <v>1</v>
      </c>
      <c r="P3154" s="4" t="s">
        <v>8265</v>
      </c>
      <c r="Q3154" s="9">
        <f t="shared" si="296"/>
        <v>1.0595454545454546</v>
      </c>
      <c r="R3154" s="10">
        <f t="shared" si="297"/>
        <v>12.807692307692308</v>
      </c>
      <c r="S3154" s="4" t="str">
        <f t="shared" si="298"/>
        <v>film &amp; video</v>
      </c>
      <c r="T3154" s="4" t="str">
        <f t="shared" si="299"/>
        <v>television</v>
      </c>
    </row>
    <row r="3155" spans="1:20" ht="42.75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7">
        <f t="shared" si="294"/>
        <v>40663.874305555553</v>
      </c>
      <c r="L3155" s="7">
        <f t="shared" si="295"/>
        <v>40632.821030092593</v>
      </c>
      <c r="M3155" s="4" t="b">
        <v>0</v>
      </c>
      <c r="N3155" s="4">
        <v>182</v>
      </c>
      <c r="O3155" s="4" t="b">
        <v>1</v>
      </c>
      <c r="P3155" s="4" t="s">
        <v>8265</v>
      </c>
      <c r="Q3155" s="9">
        <f t="shared" si="296"/>
        <v>3.3558333333333334</v>
      </c>
      <c r="R3155" s="10">
        <f t="shared" si="297"/>
        <v>55.315934065934066</v>
      </c>
      <c r="S3155" s="4" t="str">
        <f t="shared" si="298"/>
        <v>film &amp; video</v>
      </c>
      <c r="T3155" s="4" t="str">
        <f t="shared" si="299"/>
        <v>television</v>
      </c>
    </row>
    <row r="3156" spans="1:20" ht="42.75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7">
        <f t="shared" si="294"/>
        <v>41000.500671296293</v>
      </c>
      <c r="L3156" s="7">
        <f t="shared" si="295"/>
        <v>40970.542337962957</v>
      </c>
      <c r="M3156" s="4" t="b">
        <v>0</v>
      </c>
      <c r="N3156" s="4">
        <v>182</v>
      </c>
      <c r="O3156" s="4" t="b">
        <v>1</v>
      </c>
      <c r="P3156" s="4" t="s">
        <v>8265</v>
      </c>
      <c r="Q3156" s="9">
        <f t="shared" si="296"/>
        <v>1.1292857142857142</v>
      </c>
      <c r="R3156" s="10">
        <f t="shared" si="297"/>
        <v>43.434065934065934</v>
      </c>
      <c r="S3156" s="4" t="str">
        <f t="shared" si="298"/>
        <v>film &amp; video</v>
      </c>
      <c r="T3156" s="4" t="str">
        <f t="shared" si="299"/>
        <v>television</v>
      </c>
    </row>
    <row r="3157" spans="1:20" ht="42.75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7">
        <f t="shared" si="294"/>
        <v>41263.165798611109</v>
      </c>
      <c r="L3157" s="7">
        <f t="shared" si="295"/>
        <v>41233.165798611109</v>
      </c>
      <c r="M3157" s="4" t="b">
        <v>0</v>
      </c>
      <c r="N3157" s="4">
        <v>182</v>
      </c>
      <c r="O3157" s="4" t="b">
        <v>1</v>
      </c>
      <c r="P3157" s="4" t="s">
        <v>8265</v>
      </c>
      <c r="Q3157" s="9">
        <f t="shared" si="296"/>
        <v>1.885046</v>
      </c>
      <c r="R3157" s="10">
        <f t="shared" si="297"/>
        <v>51.786978021978022</v>
      </c>
      <c r="S3157" s="4" t="str">
        <f t="shared" si="298"/>
        <v>film &amp; video</v>
      </c>
      <c r="T3157" s="4" t="str">
        <f t="shared" si="299"/>
        <v>television</v>
      </c>
    </row>
    <row r="3158" spans="1:20" ht="42.75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7">
        <f t="shared" si="294"/>
        <v>41061.619722222218</v>
      </c>
      <c r="L3158" s="7">
        <f t="shared" si="295"/>
        <v>41026.619722222218</v>
      </c>
      <c r="M3158" s="4" t="b">
        <v>0</v>
      </c>
      <c r="N3158" s="4">
        <v>182</v>
      </c>
      <c r="O3158" s="4" t="b">
        <v>1</v>
      </c>
      <c r="P3158" s="4" t="s">
        <v>8265</v>
      </c>
      <c r="Q3158" s="9">
        <f t="shared" si="296"/>
        <v>1.0181818181818181</v>
      </c>
      <c r="R3158" s="10">
        <f t="shared" si="297"/>
        <v>30.76923076923077</v>
      </c>
      <c r="S3158" s="4" t="str">
        <f t="shared" si="298"/>
        <v>film &amp; video</v>
      </c>
      <c r="T3158" s="4" t="str">
        <f t="shared" si="299"/>
        <v>television</v>
      </c>
    </row>
    <row r="3159" spans="1:20" ht="28.5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7">
        <f t="shared" si="294"/>
        <v>41838.875</v>
      </c>
      <c r="L3159" s="7">
        <f t="shared" si="295"/>
        <v>41829.454918981479</v>
      </c>
      <c r="M3159" s="4" t="b">
        <v>0</v>
      </c>
      <c r="N3159" s="4">
        <v>182</v>
      </c>
      <c r="O3159" s="4" t="b">
        <v>1</v>
      </c>
      <c r="P3159" s="4" t="s">
        <v>8265</v>
      </c>
      <c r="Q3159" s="9">
        <f t="shared" si="296"/>
        <v>1.01</v>
      </c>
      <c r="R3159" s="10">
        <f t="shared" si="297"/>
        <v>22.197802197802197</v>
      </c>
      <c r="S3159" s="4" t="str">
        <f t="shared" si="298"/>
        <v>film &amp; video</v>
      </c>
      <c r="T3159" s="4" t="str">
        <f t="shared" si="299"/>
        <v>television</v>
      </c>
    </row>
    <row r="3160" spans="1:20" ht="28.5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7">
        <f t="shared" si="294"/>
        <v>41477.506388888891</v>
      </c>
      <c r="L3160" s="7">
        <f t="shared" si="295"/>
        <v>41447.506388888891</v>
      </c>
      <c r="M3160" s="4" t="b">
        <v>0</v>
      </c>
      <c r="N3160" s="4">
        <v>182</v>
      </c>
      <c r="O3160" s="4" t="b">
        <v>1</v>
      </c>
      <c r="P3160" s="4" t="s">
        <v>8265</v>
      </c>
      <c r="Q3160" s="9">
        <f t="shared" si="296"/>
        <v>1.1399999999999999</v>
      </c>
      <c r="R3160" s="10">
        <f t="shared" si="297"/>
        <v>31.318681318681318</v>
      </c>
      <c r="S3160" s="4" t="str">
        <f t="shared" si="298"/>
        <v>film &amp; video</v>
      </c>
      <c r="T3160" s="4" t="str">
        <f t="shared" si="299"/>
        <v>television</v>
      </c>
    </row>
    <row r="3161" spans="1:20" ht="28.5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7">
        <f t="shared" si="294"/>
        <v>40926.625</v>
      </c>
      <c r="L3161" s="7">
        <f t="shared" si="295"/>
        <v>40883.733344907407</v>
      </c>
      <c r="M3161" s="4" t="b">
        <v>0</v>
      </c>
      <c r="N3161" s="4">
        <v>182</v>
      </c>
      <c r="O3161" s="4" t="b">
        <v>1</v>
      </c>
      <c r="P3161" s="4" t="s">
        <v>8265</v>
      </c>
      <c r="Q3161" s="9">
        <f t="shared" si="296"/>
        <v>1.3348133333333334</v>
      </c>
      <c r="R3161" s="10">
        <f t="shared" si="297"/>
        <v>11.001208791208791</v>
      </c>
      <c r="S3161" s="4" t="str">
        <f t="shared" si="298"/>
        <v>film &amp; video</v>
      </c>
      <c r="T3161" s="4" t="str">
        <f t="shared" si="299"/>
        <v>television</v>
      </c>
    </row>
    <row r="3162" spans="1:20" ht="42.75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7">
        <f t="shared" si="294"/>
        <v>41863.874305555553</v>
      </c>
      <c r="L3162" s="7">
        <f t="shared" si="295"/>
        <v>41840.931562499994</v>
      </c>
      <c r="M3162" s="4" t="b">
        <v>0</v>
      </c>
      <c r="N3162" s="4">
        <v>182</v>
      </c>
      <c r="O3162" s="4" t="b">
        <v>1</v>
      </c>
      <c r="P3162" s="4" t="s">
        <v>8265</v>
      </c>
      <c r="Q3162" s="9">
        <f t="shared" si="296"/>
        <v>1.0153333333333334</v>
      </c>
      <c r="R3162" s="10">
        <f t="shared" si="297"/>
        <v>25.104395604395606</v>
      </c>
      <c r="S3162" s="4" t="str">
        <f t="shared" si="298"/>
        <v>film &amp; video</v>
      </c>
      <c r="T3162" s="4" t="str">
        <f t="shared" si="299"/>
        <v>television</v>
      </c>
    </row>
    <row r="3163" spans="1:20" ht="42.75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7">
        <f t="shared" si="294"/>
        <v>41927.202800925923</v>
      </c>
      <c r="L3163" s="7">
        <f t="shared" si="295"/>
        <v>41897.202800925923</v>
      </c>
      <c r="M3163" s="4" t="b">
        <v>0</v>
      </c>
      <c r="N3163" s="4">
        <v>182</v>
      </c>
      <c r="O3163" s="4" t="b">
        <v>1</v>
      </c>
      <c r="P3163" s="4" t="s">
        <v>8265</v>
      </c>
      <c r="Q3163" s="9">
        <f t="shared" si="296"/>
        <v>1.0509999999999999</v>
      </c>
      <c r="R3163" s="10">
        <f t="shared" si="297"/>
        <v>11.549450549450549</v>
      </c>
      <c r="S3163" s="4" t="str">
        <f t="shared" si="298"/>
        <v>film &amp; video</v>
      </c>
      <c r="T3163" s="4" t="str">
        <f t="shared" si="299"/>
        <v>television</v>
      </c>
    </row>
    <row r="3164" spans="1:20" ht="42.75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7">
        <f t="shared" si="294"/>
        <v>41826.75</v>
      </c>
      <c r="L3164" s="7">
        <f t="shared" si="295"/>
        <v>41799.35256944444</v>
      </c>
      <c r="M3164" s="4" t="b">
        <v>0</v>
      </c>
      <c r="N3164" s="4">
        <v>182</v>
      </c>
      <c r="O3164" s="4" t="b">
        <v>1</v>
      </c>
      <c r="P3164" s="4" t="s">
        <v>8265</v>
      </c>
      <c r="Q3164" s="9">
        <f t="shared" si="296"/>
        <v>1.2715000000000001</v>
      </c>
      <c r="R3164" s="10">
        <f t="shared" si="297"/>
        <v>27.945054945054945</v>
      </c>
      <c r="S3164" s="4" t="str">
        <f t="shared" si="298"/>
        <v>film &amp; video</v>
      </c>
      <c r="T3164" s="4" t="str">
        <f t="shared" si="299"/>
        <v>television</v>
      </c>
    </row>
    <row r="3165" spans="1:20" ht="42.75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7">
        <f t="shared" si="294"/>
        <v>41805.420428240737</v>
      </c>
      <c r="L3165" s="7">
        <f t="shared" si="295"/>
        <v>41775.420428240737</v>
      </c>
      <c r="M3165" s="4" t="b">
        <v>0</v>
      </c>
      <c r="N3165" s="4">
        <v>182</v>
      </c>
      <c r="O3165" s="4" t="b">
        <v>1</v>
      </c>
      <c r="P3165" s="4" t="s">
        <v>8265</v>
      </c>
      <c r="Q3165" s="9">
        <f t="shared" si="296"/>
        <v>1.1115384615384616</v>
      </c>
      <c r="R3165" s="10">
        <f t="shared" si="297"/>
        <v>79.395604395604394</v>
      </c>
      <c r="S3165" s="4" t="str">
        <f t="shared" si="298"/>
        <v>film &amp; video</v>
      </c>
      <c r="T3165" s="4" t="str">
        <f t="shared" si="299"/>
        <v>television</v>
      </c>
    </row>
    <row r="3166" spans="1:20" ht="42.75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7">
        <f t="shared" si="294"/>
        <v>41799.472395833327</v>
      </c>
      <c r="L3166" s="7">
        <f t="shared" si="295"/>
        <v>41766.472395833327</v>
      </c>
      <c r="M3166" s="4" t="b">
        <v>0</v>
      </c>
      <c r="N3166" s="4">
        <v>182</v>
      </c>
      <c r="O3166" s="4" t="b">
        <v>1</v>
      </c>
      <c r="P3166" s="4" t="s">
        <v>8265</v>
      </c>
      <c r="Q3166" s="9">
        <f t="shared" si="296"/>
        <v>1.0676000000000001</v>
      </c>
      <c r="R3166" s="10">
        <f t="shared" si="297"/>
        <v>14.664835164835164</v>
      </c>
      <c r="S3166" s="4" t="str">
        <f t="shared" si="298"/>
        <v>film &amp; video</v>
      </c>
      <c r="T3166" s="4" t="str">
        <f t="shared" si="299"/>
        <v>television</v>
      </c>
    </row>
    <row r="3167" spans="1:20" ht="42.75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7">
        <f t="shared" si="294"/>
        <v>40665.832638888889</v>
      </c>
      <c r="L3167" s="7">
        <f t="shared" si="295"/>
        <v>40643.825925925921</v>
      </c>
      <c r="M3167" s="4" t="b">
        <v>0</v>
      </c>
      <c r="N3167" s="4">
        <v>182</v>
      </c>
      <c r="O3167" s="4" t="b">
        <v>1</v>
      </c>
      <c r="P3167" s="4" t="s">
        <v>8265</v>
      </c>
      <c r="Q3167" s="9">
        <f t="shared" si="296"/>
        <v>1.6266666666666667</v>
      </c>
      <c r="R3167" s="10">
        <f t="shared" si="297"/>
        <v>6.7032967032967035</v>
      </c>
      <c r="S3167" s="4" t="str">
        <f t="shared" si="298"/>
        <v>film &amp; video</v>
      </c>
      <c r="T3167" s="4" t="str">
        <f t="shared" si="299"/>
        <v>television</v>
      </c>
    </row>
    <row r="3168" spans="1:20" ht="42.75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7">
        <f t="shared" si="294"/>
        <v>41968.999305555553</v>
      </c>
      <c r="L3168" s="7">
        <f t="shared" si="295"/>
        <v>41940.358252314814</v>
      </c>
      <c r="M3168" s="4" t="b">
        <v>0</v>
      </c>
      <c r="N3168" s="4">
        <v>182</v>
      </c>
      <c r="O3168" s="4" t="b">
        <v>1</v>
      </c>
      <c r="P3168" s="4" t="s">
        <v>8265</v>
      </c>
      <c r="Q3168" s="9">
        <f t="shared" si="296"/>
        <v>1.6022808571428573</v>
      </c>
      <c r="R3168" s="10">
        <f t="shared" si="297"/>
        <v>308.13093406593407</v>
      </c>
      <c r="S3168" s="4" t="str">
        <f t="shared" si="298"/>
        <v>film &amp; video</v>
      </c>
      <c r="T3168" s="4" t="str">
        <f t="shared" si="299"/>
        <v>television</v>
      </c>
    </row>
    <row r="3169" spans="1:20" ht="28.5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7">
        <f t="shared" si="294"/>
        <v>41852.842372685183</v>
      </c>
      <c r="L3169" s="7">
        <f t="shared" si="295"/>
        <v>41838.842372685183</v>
      </c>
      <c r="M3169" s="4" t="b">
        <v>0</v>
      </c>
      <c r="N3169" s="4">
        <v>182</v>
      </c>
      <c r="O3169" s="4" t="b">
        <v>1</v>
      </c>
      <c r="P3169" s="4" t="s">
        <v>8265</v>
      </c>
      <c r="Q3169" s="9">
        <f t="shared" si="296"/>
        <v>1.1616666666666666</v>
      </c>
      <c r="R3169" s="10">
        <f t="shared" si="297"/>
        <v>19.14835164835165</v>
      </c>
      <c r="S3169" s="4" t="str">
        <f t="shared" si="298"/>
        <v>film &amp; video</v>
      </c>
      <c r="T3169" s="4" t="str">
        <f t="shared" si="299"/>
        <v>television</v>
      </c>
    </row>
    <row r="3170" spans="1:20" ht="42.75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7">
        <f t="shared" si="294"/>
        <v>41803.583333333328</v>
      </c>
      <c r="L3170" s="7">
        <f t="shared" si="295"/>
        <v>41771.772604166668</v>
      </c>
      <c r="M3170" s="4" t="b">
        <v>0</v>
      </c>
      <c r="N3170" s="4">
        <v>182</v>
      </c>
      <c r="O3170" s="4" t="b">
        <v>1</v>
      </c>
      <c r="P3170" s="4" t="s">
        <v>8265</v>
      </c>
      <c r="Q3170" s="9">
        <f t="shared" si="296"/>
        <v>1.242</v>
      </c>
      <c r="R3170" s="10">
        <f t="shared" si="297"/>
        <v>17.060439560439562</v>
      </c>
      <c r="S3170" s="4" t="str">
        <f t="shared" si="298"/>
        <v>film &amp; video</v>
      </c>
      <c r="T3170" s="4" t="str">
        <f t="shared" si="299"/>
        <v>television</v>
      </c>
    </row>
    <row r="3171" spans="1:20" ht="28.5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7">
        <f t="shared" si="294"/>
        <v>41620.874305555553</v>
      </c>
      <c r="L3171" s="7">
        <f t="shared" si="295"/>
        <v>41591.404641203699</v>
      </c>
      <c r="M3171" s="4" t="b">
        <v>0</v>
      </c>
      <c r="N3171" s="4">
        <v>182</v>
      </c>
      <c r="O3171" s="4" t="b">
        <v>1</v>
      </c>
      <c r="P3171" s="4" t="s">
        <v>8265</v>
      </c>
      <c r="Q3171" s="9">
        <f t="shared" si="296"/>
        <v>1.030125</v>
      </c>
      <c r="R3171" s="10">
        <f t="shared" si="297"/>
        <v>45.280219780219781</v>
      </c>
      <c r="S3171" s="4" t="str">
        <f t="shared" si="298"/>
        <v>film &amp; video</v>
      </c>
      <c r="T3171" s="4" t="str">
        <f t="shared" si="299"/>
        <v>television</v>
      </c>
    </row>
    <row r="3172" spans="1:20" ht="42.75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7">
        <f t="shared" si="294"/>
        <v>41821.833333333328</v>
      </c>
      <c r="L3172" s="7">
        <f t="shared" si="295"/>
        <v>41788.747037037036</v>
      </c>
      <c r="M3172" s="4" t="b">
        <v>0</v>
      </c>
      <c r="N3172" s="4">
        <v>182</v>
      </c>
      <c r="O3172" s="4" t="b">
        <v>1</v>
      </c>
      <c r="P3172" s="4" t="s">
        <v>8265</v>
      </c>
      <c r="Q3172" s="9">
        <f t="shared" si="296"/>
        <v>1.1225000000000001</v>
      </c>
      <c r="R3172" s="10">
        <f t="shared" si="297"/>
        <v>12.335164835164836</v>
      </c>
      <c r="S3172" s="4" t="str">
        <f t="shared" si="298"/>
        <v>film &amp; video</v>
      </c>
      <c r="T3172" s="4" t="str">
        <f t="shared" si="299"/>
        <v>television</v>
      </c>
    </row>
    <row r="3173" spans="1:20" ht="42.75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7">
        <f t="shared" si="294"/>
        <v>42496.274976851848</v>
      </c>
      <c r="L3173" s="7">
        <f t="shared" si="295"/>
        <v>42466.274976851848</v>
      </c>
      <c r="M3173" s="4" t="b">
        <v>0</v>
      </c>
      <c r="N3173" s="4">
        <v>182</v>
      </c>
      <c r="O3173" s="4" t="b">
        <v>1</v>
      </c>
      <c r="P3173" s="4" t="s">
        <v>8265</v>
      </c>
      <c r="Q3173" s="9">
        <f t="shared" si="296"/>
        <v>1.0881428571428571</v>
      </c>
      <c r="R3173" s="10">
        <f t="shared" si="297"/>
        <v>41.85164835164835</v>
      </c>
      <c r="S3173" s="4" t="str">
        <f t="shared" si="298"/>
        <v>film &amp; video</v>
      </c>
      <c r="T3173" s="4" t="str">
        <f t="shared" si="299"/>
        <v>television</v>
      </c>
    </row>
    <row r="3174" spans="1:20" ht="42.75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7">
        <f t="shared" si="294"/>
        <v>40953.396620370368</v>
      </c>
      <c r="L3174" s="7">
        <f t="shared" si="295"/>
        <v>40923.396620370368</v>
      </c>
      <c r="M3174" s="4" t="b">
        <v>0</v>
      </c>
      <c r="N3174" s="4">
        <v>182</v>
      </c>
      <c r="O3174" s="4" t="b">
        <v>1</v>
      </c>
      <c r="P3174" s="4" t="s">
        <v>8265</v>
      </c>
      <c r="Q3174" s="9">
        <f t="shared" si="296"/>
        <v>1.1499999999999999</v>
      </c>
      <c r="R3174" s="10">
        <f t="shared" si="297"/>
        <v>12.637362637362637</v>
      </c>
      <c r="S3174" s="4" t="str">
        <f t="shared" si="298"/>
        <v>film &amp; video</v>
      </c>
      <c r="T3174" s="4" t="str">
        <f t="shared" si="299"/>
        <v>television</v>
      </c>
    </row>
    <row r="3175" spans="1:20" ht="42.75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7">
        <f t="shared" si="294"/>
        <v>41908.545046296298</v>
      </c>
      <c r="L3175" s="7">
        <f t="shared" si="295"/>
        <v>41878.545046296298</v>
      </c>
      <c r="M3175" s="4" t="b">
        <v>0</v>
      </c>
      <c r="N3175" s="4">
        <v>182</v>
      </c>
      <c r="O3175" s="4" t="b">
        <v>1</v>
      </c>
      <c r="P3175" s="4" t="s">
        <v>8265</v>
      </c>
      <c r="Q3175" s="9">
        <f t="shared" si="296"/>
        <v>1.03</v>
      </c>
      <c r="R3175" s="10">
        <f t="shared" si="297"/>
        <v>56.593406593406591</v>
      </c>
      <c r="S3175" s="4" t="str">
        <f t="shared" si="298"/>
        <v>film &amp; video</v>
      </c>
      <c r="T3175" s="4" t="str">
        <f t="shared" si="299"/>
        <v>television</v>
      </c>
    </row>
    <row r="3176" spans="1:20" ht="42.75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7">
        <f t="shared" si="294"/>
        <v>41876.531342592592</v>
      </c>
      <c r="L3176" s="7">
        <f t="shared" si="295"/>
        <v>41862.531342592592</v>
      </c>
      <c r="M3176" s="4" t="b">
        <v>0</v>
      </c>
      <c r="N3176" s="4">
        <v>182</v>
      </c>
      <c r="O3176" s="4" t="b">
        <v>1</v>
      </c>
      <c r="P3176" s="4" t="s">
        <v>8265</v>
      </c>
      <c r="Q3176" s="9">
        <f t="shared" si="296"/>
        <v>1.0113333333333334</v>
      </c>
      <c r="R3176" s="10">
        <f t="shared" si="297"/>
        <v>16.670329670329672</v>
      </c>
      <c r="S3176" s="4" t="str">
        <f t="shared" si="298"/>
        <v>film &amp; video</v>
      </c>
      <c r="T3176" s="4" t="str">
        <f t="shared" si="299"/>
        <v>television</v>
      </c>
    </row>
    <row r="3177" spans="1:20" ht="57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7">
        <f t="shared" si="294"/>
        <v>40591.553553240738</v>
      </c>
      <c r="L3177" s="7">
        <f t="shared" si="295"/>
        <v>40531.553553240738</v>
      </c>
      <c r="M3177" s="4" t="b">
        <v>0</v>
      </c>
      <c r="N3177" s="4">
        <v>182</v>
      </c>
      <c r="O3177" s="4" t="b">
        <v>1</v>
      </c>
      <c r="P3177" s="4" t="s">
        <v>8265</v>
      </c>
      <c r="Q3177" s="9">
        <f t="shared" si="296"/>
        <v>1.0955999999999999</v>
      </c>
      <c r="R3177" s="10">
        <f t="shared" si="297"/>
        <v>30.098901098901099</v>
      </c>
      <c r="S3177" s="4" t="str">
        <f t="shared" si="298"/>
        <v>film &amp; video</v>
      </c>
      <c r="T3177" s="4" t="str">
        <f t="shared" si="299"/>
        <v>television</v>
      </c>
    </row>
    <row r="3178" spans="1:20" ht="42.75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7">
        <f t="shared" si="294"/>
        <v>41504.291666666664</v>
      </c>
      <c r="L3178" s="7">
        <f t="shared" si="295"/>
        <v>41477.597581018512</v>
      </c>
      <c r="M3178" s="4" t="b">
        <v>0</v>
      </c>
      <c r="N3178" s="4">
        <v>182</v>
      </c>
      <c r="O3178" s="4" t="b">
        <v>1</v>
      </c>
      <c r="P3178" s="4" t="s">
        <v>8265</v>
      </c>
      <c r="Q3178" s="9">
        <f t="shared" si="296"/>
        <v>1.148421052631579</v>
      </c>
      <c r="R3178" s="10">
        <f t="shared" si="297"/>
        <v>11.989010989010989</v>
      </c>
      <c r="S3178" s="4" t="str">
        <f t="shared" si="298"/>
        <v>film &amp; video</v>
      </c>
      <c r="T3178" s="4" t="str">
        <f t="shared" si="299"/>
        <v>television</v>
      </c>
    </row>
    <row r="3179" spans="1:20" ht="42.75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7">
        <f t="shared" si="294"/>
        <v>41811.333437499998</v>
      </c>
      <c r="L3179" s="7">
        <f t="shared" si="295"/>
        <v>41781.333437499998</v>
      </c>
      <c r="M3179" s="4" t="b">
        <v>0</v>
      </c>
      <c r="N3179" s="4">
        <v>182</v>
      </c>
      <c r="O3179" s="4" t="b">
        <v>1</v>
      </c>
      <c r="P3179" s="4" t="s">
        <v>8265</v>
      </c>
      <c r="Q3179" s="9">
        <f t="shared" si="296"/>
        <v>1.1739999999999999</v>
      </c>
      <c r="R3179" s="10">
        <f t="shared" si="297"/>
        <v>16.126373626373628</v>
      </c>
      <c r="S3179" s="4" t="str">
        <f t="shared" si="298"/>
        <v>film &amp; video</v>
      </c>
      <c r="T3179" s="4" t="str">
        <f t="shared" si="299"/>
        <v>television</v>
      </c>
    </row>
    <row r="3180" spans="1:20" ht="42.75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7">
        <f t="shared" si="294"/>
        <v>41836.271701388883</v>
      </c>
      <c r="L3180" s="7">
        <f t="shared" si="295"/>
        <v>41806.271701388883</v>
      </c>
      <c r="M3180" s="4" t="b">
        <v>0</v>
      </c>
      <c r="N3180" s="4">
        <v>182</v>
      </c>
      <c r="O3180" s="4" t="b">
        <v>1</v>
      </c>
      <c r="P3180" s="4" t="s">
        <v>8265</v>
      </c>
      <c r="Q3180" s="9">
        <f t="shared" si="296"/>
        <v>1.7173333333333334</v>
      </c>
      <c r="R3180" s="10">
        <f t="shared" si="297"/>
        <v>14.153846153846153</v>
      </c>
      <c r="S3180" s="4" t="str">
        <f t="shared" si="298"/>
        <v>film &amp; video</v>
      </c>
      <c r="T3180" s="4" t="str">
        <f t="shared" si="299"/>
        <v>television</v>
      </c>
    </row>
    <row r="3181" spans="1:20" ht="28.5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7">
        <f t="shared" si="294"/>
        <v>41400.36887731481</v>
      </c>
      <c r="L3181" s="7">
        <f t="shared" si="295"/>
        <v>41375.36887731481</v>
      </c>
      <c r="M3181" s="4" t="b">
        <v>0</v>
      </c>
      <c r="N3181" s="4">
        <v>182</v>
      </c>
      <c r="O3181" s="4" t="b">
        <v>1</v>
      </c>
      <c r="P3181" s="4" t="s">
        <v>8265</v>
      </c>
      <c r="Q3181" s="9">
        <f t="shared" si="296"/>
        <v>1.1416238095238094</v>
      </c>
      <c r="R3181" s="10">
        <f t="shared" si="297"/>
        <v>26.345164835164834</v>
      </c>
      <c r="S3181" s="4" t="str">
        <f t="shared" si="298"/>
        <v>film &amp; video</v>
      </c>
      <c r="T3181" s="4" t="str">
        <f t="shared" si="299"/>
        <v>television</v>
      </c>
    </row>
    <row r="3182" spans="1:20" ht="42.75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7">
        <f t="shared" si="294"/>
        <v>41810.079270833332</v>
      </c>
      <c r="L3182" s="7">
        <f t="shared" si="295"/>
        <v>41780.079270833332</v>
      </c>
      <c r="M3182" s="4" t="b">
        <v>0</v>
      </c>
      <c r="N3182" s="4">
        <v>182</v>
      </c>
      <c r="O3182" s="4" t="b">
        <v>1</v>
      </c>
      <c r="P3182" s="4" t="s">
        <v>8265</v>
      </c>
      <c r="Q3182" s="9">
        <f t="shared" si="296"/>
        <v>1.1975</v>
      </c>
      <c r="R3182" s="10">
        <f t="shared" si="297"/>
        <v>7.895604395604396</v>
      </c>
      <c r="S3182" s="4" t="str">
        <f t="shared" si="298"/>
        <v>film &amp; video</v>
      </c>
      <c r="T3182" s="4" t="str">
        <f t="shared" si="299"/>
        <v>television</v>
      </c>
    </row>
    <row r="3183" spans="1:20" ht="42.75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7">
        <f t="shared" si="294"/>
        <v>41805.333333333328</v>
      </c>
      <c r="L3183" s="7">
        <f t="shared" si="295"/>
        <v>41778.976701388885</v>
      </c>
      <c r="M3183" s="4" t="b">
        <v>0</v>
      </c>
      <c r="N3183" s="4">
        <v>182</v>
      </c>
      <c r="O3183" s="4" t="b">
        <v>1</v>
      </c>
      <c r="P3183" s="4" t="s">
        <v>8265</v>
      </c>
      <c r="Q3183" s="9">
        <f t="shared" si="296"/>
        <v>1.0900000000000001</v>
      </c>
      <c r="R3183" s="10">
        <f t="shared" si="297"/>
        <v>2.9945054945054945</v>
      </c>
      <c r="S3183" s="4" t="str">
        <f t="shared" si="298"/>
        <v>film &amp; video</v>
      </c>
      <c r="T3183" s="4" t="str">
        <f t="shared" si="299"/>
        <v>television</v>
      </c>
    </row>
    <row r="3184" spans="1:20" ht="57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7">
        <f t="shared" si="294"/>
        <v>40939.375</v>
      </c>
      <c r="L3184" s="7">
        <f t="shared" si="295"/>
        <v>40883.615983796291</v>
      </c>
      <c r="M3184" s="4" t="b">
        <v>0</v>
      </c>
      <c r="N3184" s="4">
        <v>182</v>
      </c>
      <c r="O3184" s="4" t="b">
        <v>1</v>
      </c>
      <c r="P3184" s="4" t="s">
        <v>8265</v>
      </c>
      <c r="Q3184" s="9">
        <f t="shared" si="296"/>
        <v>1.0088571428571429</v>
      </c>
      <c r="R3184" s="10">
        <f t="shared" si="297"/>
        <v>38.802197802197803</v>
      </c>
      <c r="S3184" s="4" t="str">
        <f t="shared" si="298"/>
        <v>film &amp; video</v>
      </c>
      <c r="T3184" s="4" t="str">
        <f t="shared" si="299"/>
        <v>television</v>
      </c>
    </row>
    <row r="3185" spans="1:20" ht="42.75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7">
        <f t="shared" si="294"/>
        <v>41509.461446759255</v>
      </c>
      <c r="L3185" s="7">
        <f t="shared" si="295"/>
        <v>41491.461446759255</v>
      </c>
      <c r="M3185" s="4" t="b">
        <v>0</v>
      </c>
      <c r="N3185" s="4">
        <v>182</v>
      </c>
      <c r="O3185" s="4" t="b">
        <v>1</v>
      </c>
      <c r="P3185" s="4" t="s">
        <v>8265</v>
      </c>
      <c r="Q3185" s="9">
        <f t="shared" si="296"/>
        <v>1.0900000000000001</v>
      </c>
      <c r="R3185" s="10">
        <f t="shared" si="297"/>
        <v>14.972527472527473</v>
      </c>
      <c r="S3185" s="4" t="str">
        <f t="shared" si="298"/>
        <v>film &amp; video</v>
      </c>
      <c r="T3185" s="4" t="str">
        <f t="shared" si="299"/>
        <v>television</v>
      </c>
    </row>
    <row r="3186" spans="1:20" ht="42.75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7">
        <f t="shared" si="294"/>
        <v>41821.660081018512</v>
      </c>
      <c r="L3186" s="7">
        <f t="shared" si="295"/>
        <v>41791.660081018512</v>
      </c>
      <c r="M3186" s="4" t="b">
        <v>0</v>
      </c>
      <c r="N3186" s="4">
        <v>182</v>
      </c>
      <c r="O3186" s="4" t="b">
        <v>1</v>
      </c>
      <c r="P3186" s="4" t="s">
        <v>8265</v>
      </c>
      <c r="Q3186" s="9">
        <f t="shared" si="296"/>
        <v>1.0720930232558139</v>
      </c>
      <c r="R3186" s="10">
        <f t="shared" si="297"/>
        <v>25.329670329670328</v>
      </c>
      <c r="S3186" s="4" t="str">
        <f t="shared" si="298"/>
        <v>film &amp; video</v>
      </c>
      <c r="T3186" s="4" t="str">
        <f t="shared" si="299"/>
        <v>television</v>
      </c>
    </row>
    <row r="3187" spans="1:20" ht="42.75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7">
        <f t="shared" si="294"/>
        <v>41836.643993055557</v>
      </c>
      <c r="L3187" s="7">
        <f t="shared" si="295"/>
        <v>41829.643993055557</v>
      </c>
      <c r="M3187" s="4" t="b">
        <v>0</v>
      </c>
      <c r="N3187" s="4">
        <v>182</v>
      </c>
      <c r="O3187" s="4" t="b">
        <v>1</v>
      </c>
      <c r="P3187" s="4" t="s">
        <v>8265</v>
      </c>
      <c r="Q3187" s="9">
        <f t="shared" si="296"/>
        <v>1</v>
      </c>
      <c r="R3187" s="10">
        <f t="shared" si="297"/>
        <v>5.4945054945054945</v>
      </c>
      <c r="S3187" s="4" t="str">
        <f t="shared" si="298"/>
        <v>film &amp; video</v>
      </c>
      <c r="T3187" s="4" t="str">
        <f t="shared" si="299"/>
        <v>television</v>
      </c>
    </row>
    <row r="3188" spans="1:20" ht="42.75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7">
        <f t="shared" si="294"/>
        <v>41898.541666666664</v>
      </c>
      <c r="L3188" s="7">
        <f t="shared" si="295"/>
        <v>41868.590717592589</v>
      </c>
      <c r="M3188" s="4" t="b">
        <v>0</v>
      </c>
      <c r="N3188" s="4">
        <v>182</v>
      </c>
      <c r="O3188" s="4" t="b">
        <v>1</v>
      </c>
      <c r="P3188" s="4" t="s">
        <v>8265</v>
      </c>
      <c r="Q3188" s="9">
        <f t="shared" si="296"/>
        <v>1.0218750000000001</v>
      </c>
      <c r="R3188" s="10">
        <f t="shared" si="297"/>
        <v>17.967032967032967</v>
      </c>
      <c r="S3188" s="4" t="str">
        <f t="shared" si="298"/>
        <v>film &amp; video</v>
      </c>
      <c r="T3188" s="4" t="str">
        <f t="shared" si="299"/>
        <v>television</v>
      </c>
    </row>
    <row r="3189" spans="1:20" ht="42.75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7">
        <f t="shared" si="294"/>
        <v>41855.333020833328</v>
      </c>
      <c r="L3189" s="7">
        <f t="shared" si="295"/>
        <v>41835.333020833328</v>
      </c>
      <c r="M3189" s="4" t="b">
        <v>0</v>
      </c>
      <c r="N3189" s="4">
        <v>182</v>
      </c>
      <c r="O3189" s="4" t="b">
        <v>1</v>
      </c>
      <c r="P3189" s="4" t="s">
        <v>8265</v>
      </c>
      <c r="Q3189" s="9">
        <f t="shared" si="296"/>
        <v>1.1629333333333334</v>
      </c>
      <c r="R3189" s="10">
        <f t="shared" si="297"/>
        <v>95.84615384615384</v>
      </c>
      <c r="S3189" s="4" t="str">
        <f t="shared" si="298"/>
        <v>film &amp; video</v>
      </c>
      <c r="T3189" s="4" t="str">
        <f t="shared" si="299"/>
        <v>television</v>
      </c>
    </row>
    <row r="3190" spans="1:20" ht="42.75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7">
        <f t="shared" si="294"/>
        <v>42165.082199074073</v>
      </c>
      <c r="L3190" s="7">
        <f t="shared" si="295"/>
        <v>42144.082199074073</v>
      </c>
      <c r="M3190" s="4" t="b">
        <v>0</v>
      </c>
      <c r="N3190" s="4">
        <v>182</v>
      </c>
      <c r="O3190" s="4" t="b">
        <v>1</v>
      </c>
      <c r="P3190" s="4" t="s">
        <v>8265</v>
      </c>
      <c r="Q3190" s="9">
        <f t="shared" si="296"/>
        <v>0.65</v>
      </c>
      <c r="R3190" s="10">
        <f t="shared" si="297"/>
        <v>0.7142857142857143</v>
      </c>
      <c r="S3190" s="4" t="str">
        <f t="shared" si="298"/>
        <v>film &amp; video</v>
      </c>
      <c r="T3190" s="4" t="str">
        <f t="shared" si="299"/>
        <v>television</v>
      </c>
    </row>
    <row r="3191" spans="1:20" ht="57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7">
        <f t="shared" si="294"/>
        <v>42148.013101851851</v>
      </c>
      <c r="L3191" s="7">
        <f t="shared" si="295"/>
        <v>42118.013101851851</v>
      </c>
      <c r="M3191" s="4" t="b">
        <v>0</v>
      </c>
      <c r="N3191" s="4">
        <v>182</v>
      </c>
      <c r="O3191" s="4" t="b">
        <v>1</v>
      </c>
      <c r="P3191" s="4" t="s">
        <v>8265</v>
      </c>
      <c r="Q3191" s="9">
        <f t="shared" si="296"/>
        <v>0.12327272727272727</v>
      </c>
      <c r="R3191" s="10">
        <f t="shared" si="297"/>
        <v>37.252747252747255</v>
      </c>
      <c r="S3191" s="4" t="str">
        <f t="shared" si="298"/>
        <v>film &amp; video</v>
      </c>
      <c r="T3191" s="4" t="str">
        <f t="shared" si="299"/>
        <v>television</v>
      </c>
    </row>
    <row r="3192" spans="1:20" ht="42.75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7">
        <f t="shared" si="294"/>
        <v>42712.859664351847</v>
      </c>
      <c r="L3192" s="7">
        <f t="shared" si="295"/>
        <v>42682.817997685182</v>
      </c>
      <c r="M3192" s="4" t="b">
        <v>0</v>
      </c>
      <c r="N3192" s="4">
        <v>182</v>
      </c>
      <c r="O3192" s="4" t="b">
        <v>1</v>
      </c>
      <c r="P3192" s="4" t="s">
        <v>8265</v>
      </c>
      <c r="Q3192" s="9">
        <f t="shared" si="296"/>
        <v>0</v>
      </c>
      <c r="R3192" s="10">
        <f t="shared" si="297"/>
        <v>0</v>
      </c>
      <c r="S3192" s="4" t="str">
        <f t="shared" si="298"/>
        <v>film &amp; video</v>
      </c>
      <c r="T3192" s="4" t="str">
        <f t="shared" si="299"/>
        <v>television</v>
      </c>
    </row>
    <row r="3193" spans="1:20" ht="42.75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7">
        <f t="shared" si="294"/>
        <v>42598.422094907401</v>
      </c>
      <c r="L3193" s="7">
        <f t="shared" si="295"/>
        <v>42538.422094907401</v>
      </c>
      <c r="M3193" s="4" t="b">
        <v>0</v>
      </c>
      <c r="N3193" s="4">
        <v>182</v>
      </c>
      <c r="O3193" s="4" t="b">
        <v>1</v>
      </c>
      <c r="P3193" s="4" t="s">
        <v>8265</v>
      </c>
      <c r="Q3193" s="9">
        <f t="shared" si="296"/>
        <v>4.0266666666666666E-2</v>
      </c>
      <c r="R3193" s="10">
        <f t="shared" si="297"/>
        <v>0.82967032967032972</v>
      </c>
      <c r="S3193" s="4" t="str">
        <f t="shared" si="298"/>
        <v>film &amp; video</v>
      </c>
      <c r="T3193" s="4" t="str">
        <f t="shared" si="299"/>
        <v>television</v>
      </c>
    </row>
    <row r="3194" spans="1:20" ht="42.75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7">
        <f t="shared" si="294"/>
        <v>42063.583333333336</v>
      </c>
      <c r="L3194" s="7">
        <f t="shared" si="295"/>
        <v>42018.607164351844</v>
      </c>
      <c r="M3194" s="4" t="b">
        <v>0</v>
      </c>
      <c r="N3194" s="4">
        <v>182</v>
      </c>
      <c r="O3194" s="4" t="b">
        <v>1</v>
      </c>
      <c r="P3194" s="4" t="s">
        <v>8265</v>
      </c>
      <c r="Q3194" s="9">
        <f t="shared" si="296"/>
        <v>1.0200000000000001E-2</v>
      </c>
      <c r="R3194" s="10">
        <f t="shared" si="297"/>
        <v>0.56043956043956045</v>
      </c>
      <c r="S3194" s="4" t="str">
        <f t="shared" si="298"/>
        <v>film &amp; video</v>
      </c>
      <c r="T3194" s="4" t="str">
        <f t="shared" si="299"/>
        <v>television</v>
      </c>
    </row>
    <row r="3195" spans="1:20" ht="42.75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7">
        <f t="shared" si="294"/>
        <v>42055.634907407402</v>
      </c>
      <c r="L3195" s="7">
        <f t="shared" si="295"/>
        <v>42010.634907407402</v>
      </c>
      <c r="M3195" s="4" t="b">
        <v>0</v>
      </c>
      <c r="N3195" s="4">
        <v>182</v>
      </c>
      <c r="O3195" s="4" t="b">
        <v>1</v>
      </c>
      <c r="P3195" s="4" t="s">
        <v>8265</v>
      </c>
      <c r="Q3195" s="9">
        <f t="shared" si="296"/>
        <v>0.1174</v>
      </c>
      <c r="R3195" s="10">
        <f t="shared" si="297"/>
        <v>3.2252747252747254</v>
      </c>
      <c r="S3195" s="4" t="str">
        <f t="shared" si="298"/>
        <v>film &amp; video</v>
      </c>
      <c r="T3195" s="4" t="str">
        <f t="shared" si="299"/>
        <v>television</v>
      </c>
    </row>
    <row r="3196" spans="1:20" ht="42.75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7">
        <f t="shared" si="294"/>
        <v>42211.729143518511</v>
      </c>
      <c r="L3196" s="7">
        <f t="shared" si="295"/>
        <v>42181.729143518511</v>
      </c>
      <c r="M3196" s="4" t="b">
        <v>0</v>
      </c>
      <c r="N3196" s="4">
        <v>182</v>
      </c>
      <c r="O3196" s="4" t="b">
        <v>1</v>
      </c>
      <c r="P3196" s="4" t="s">
        <v>8265</v>
      </c>
      <c r="Q3196" s="9">
        <f t="shared" si="296"/>
        <v>0</v>
      </c>
      <c r="R3196" s="10">
        <f t="shared" si="297"/>
        <v>0</v>
      </c>
      <c r="S3196" s="4" t="str">
        <f t="shared" si="298"/>
        <v>film &amp; video</v>
      </c>
      <c r="T3196" s="4" t="str">
        <f t="shared" si="299"/>
        <v>television</v>
      </c>
    </row>
    <row r="3197" spans="1:20" ht="42.75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7">
        <f t="shared" si="294"/>
        <v>42047.260902777773</v>
      </c>
      <c r="L3197" s="7">
        <f t="shared" si="295"/>
        <v>42017.260902777773</v>
      </c>
      <c r="M3197" s="4" t="b">
        <v>0</v>
      </c>
      <c r="N3197" s="4">
        <v>182</v>
      </c>
      <c r="O3197" s="4" t="b">
        <v>1</v>
      </c>
      <c r="P3197" s="4" t="s">
        <v>8265</v>
      </c>
      <c r="Q3197" s="9">
        <f t="shared" si="296"/>
        <v>0.59142857142857141</v>
      </c>
      <c r="R3197" s="10">
        <f t="shared" si="297"/>
        <v>11.373626373626374</v>
      </c>
      <c r="S3197" s="4" t="str">
        <f t="shared" si="298"/>
        <v>film &amp; video</v>
      </c>
      <c r="T3197" s="4" t="str">
        <f t="shared" si="299"/>
        <v>television</v>
      </c>
    </row>
    <row r="3198" spans="1:20" ht="42.75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7">
        <f t="shared" si="294"/>
        <v>42217.249999999993</v>
      </c>
      <c r="L3198" s="7">
        <f t="shared" si="295"/>
        <v>42157.264756944445</v>
      </c>
      <c r="M3198" s="4" t="b">
        <v>0</v>
      </c>
      <c r="N3198" s="4">
        <v>182</v>
      </c>
      <c r="O3198" s="4" t="b">
        <v>1</v>
      </c>
      <c r="P3198" s="4" t="s">
        <v>8265</v>
      </c>
      <c r="Q3198" s="9">
        <f t="shared" si="296"/>
        <v>5.9999999999999995E-4</v>
      </c>
      <c r="R3198" s="10">
        <f t="shared" si="297"/>
        <v>9.8901098901098905</v>
      </c>
      <c r="S3198" s="4" t="str">
        <f t="shared" si="298"/>
        <v>film &amp; video</v>
      </c>
      <c r="T3198" s="4" t="str">
        <f t="shared" si="299"/>
        <v>television</v>
      </c>
    </row>
    <row r="3199" spans="1:20" ht="28.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7">
        <f t="shared" si="294"/>
        <v>42039.15993055555</v>
      </c>
      <c r="L3199" s="7">
        <f t="shared" si="295"/>
        <v>42009.15993055555</v>
      </c>
      <c r="M3199" s="4" t="b">
        <v>0</v>
      </c>
      <c r="N3199" s="4">
        <v>182</v>
      </c>
      <c r="O3199" s="4" t="b">
        <v>1</v>
      </c>
      <c r="P3199" s="4" t="s">
        <v>8265</v>
      </c>
      <c r="Q3199" s="9">
        <f t="shared" si="296"/>
        <v>0.1145</v>
      </c>
      <c r="R3199" s="10">
        <f t="shared" si="297"/>
        <v>6.2912087912087911</v>
      </c>
      <c r="S3199" s="4" t="str">
        <f t="shared" si="298"/>
        <v>film &amp; video</v>
      </c>
      <c r="T3199" s="4" t="str">
        <f t="shared" si="299"/>
        <v>television</v>
      </c>
    </row>
    <row r="3200" spans="1:20" ht="42.75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7">
        <f t="shared" si="294"/>
        <v>42051.091168981475</v>
      </c>
      <c r="L3200" s="7">
        <f t="shared" si="295"/>
        <v>42013.091168981475</v>
      </c>
      <c r="M3200" s="4" t="b">
        <v>0</v>
      </c>
      <c r="N3200" s="4">
        <v>182</v>
      </c>
      <c r="O3200" s="4" t="b">
        <v>1</v>
      </c>
      <c r="P3200" s="4" t="s">
        <v>8265</v>
      </c>
      <c r="Q3200" s="9">
        <f t="shared" si="296"/>
        <v>3.6666666666666666E-3</v>
      </c>
      <c r="R3200" s="10">
        <f t="shared" si="297"/>
        <v>0.60439560439560436</v>
      </c>
      <c r="S3200" s="4" t="str">
        <f t="shared" si="298"/>
        <v>film &amp; video</v>
      </c>
      <c r="T3200" s="4" t="str">
        <f t="shared" si="299"/>
        <v>television</v>
      </c>
    </row>
    <row r="3201" spans="1:20" ht="42.75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7">
        <f t="shared" si="294"/>
        <v>41888.541666666664</v>
      </c>
      <c r="L3201" s="7">
        <f t="shared" si="295"/>
        <v>41858.428449074076</v>
      </c>
      <c r="M3201" s="4" t="b">
        <v>0</v>
      </c>
      <c r="N3201" s="4">
        <v>182</v>
      </c>
      <c r="O3201" s="4" t="b">
        <v>1</v>
      </c>
      <c r="P3201" s="4" t="s">
        <v>8265</v>
      </c>
      <c r="Q3201" s="9">
        <f t="shared" si="296"/>
        <v>0.52159999999999995</v>
      </c>
      <c r="R3201" s="10">
        <f t="shared" si="297"/>
        <v>14.32967032967033</v>
      </c>
      <c r="S3201" s="4" t="str">
        <f t="shared" si="298"/>
        <v>film &amp; video</v>
      </c>
      <c r="T3201" s="4" t="str">
        <f t="shared" si="299"/>
        <v>television</v>
      </c>
    </row>
    <row r="3202" spans="1:20" ht="42.75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7">
        <f t="shared" si="294"/>
        <v>42489.898611111108</v>
      </c>
      <c r="L3202" s="7">
        <f t="shared" si="295"/>
        <v>42459.987280092588</v>
      </c>
      <c r="M3202" s="4" t="b">
        <v>0</v>
      </c>
      <c r="N3202" s="4">
        <v>182</v>
      </c>
      <c r="O3202" s="4" t="b">
        <v>1</v>
      </c>
      <c r="P3202" s="4" t="s">
        <v>8265</v>
      </c>
      <c r="Q3202" s="9">
        <f t="shared" si="296"/>
        <v>2.0000000000000002E-5</v>
      </c>
      <c r="R3202" s="10">
        <f t="shared" si="297"/>
        <v>5.4945054945054949E-3</v>
      </c>
      <c r="S3202" s="4" t="str">
        <f t="shared" si="298"/>
        <v>film &amp; video</v>
      </c>
      <c r="T3202" s="4" t="str">
        <f t="shared" si="299"/>
        <v>television</v>
      </c>
    </row>
    <row r="3203" spans="1:20" ht="42.75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7">
        <f t="shared" ref="K3203:K3266" si="300">(I3203/86400)+25569+(-8/24)</f>
        <v>41882.433761574073</v>
      </c>
      <c r="L3203" s="7">
        <f t="shared" ref="L3203:L3266" si="301">(J3203/86400)+25569+(-8/24)</f>
        <v>41861.433761574073</v>
      </c>
      <c r="M3203" s="4" t="b">
        <v>0</v>
      </c>
      <c r="N3203" s="4">
        <v>182</v>
      </c>
      <c r="O3203" s="4" t="b">
        <v>1</v>
      </c>
      <c r="P3203" s="4" t="s">
        <v>8265</v>
      </c>
      <c r="Q3203" s="9">
        <f t="shared" ref="Q3203:Q3266" si="302">E3203/D3203</f>
        <v>1.2500000000000001E-2</v>
      </c>
      <c r="R3203" s="10">
        <f t="shared" ref="R3203:R3266" si="303">IFERROR(E3203/N3203, "Zero Backers")</f>
        <v>0.13736263736263737</v>
      </c>
      <c r="S3203" s="4" t="str">
        <f t="shared" ref="S3203:S3266" si="304">LEFT(P3203,FIND("/",P3203)-1)</f>
        <v>film &amp; video</v>
      </c>
      <c r="T3203" s="4" t="str">
        <f t="shared" ref="T3203:T3266" si="305">RIGHT(P3203,LEN(P3203)-FIND("/",P3203))</f>
        <v>television</v>
      </c>
    </row>
    <row r="3204" spans="1:20" ht="42.75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7">
        <f t="shared" si="300"/>
        <v>42351.915972222218</v>
      </c>
      <c r="L3204" s="7">
        <f t="shared" si="301"/>
        <v>42293.520208333335</v>
      </c>
      <c r="M3204" s="4" t="b">
        <v>0</v>
      </c>
      <c r="N3204" s="4">
        <v>182</v>
      </c>
      <c r="O3204" s="4" t="b">
        <v>1</v>
      </c>
      <c r="P3204" s="4" t="s">
        <v>8265</v>
      </c>
      <c r="Q3204" s="9">
        <f t="shared" si="302"/>
        <v>0.54520000000000002</v>
      </c>
      <c r="R3204" s="10">
        <f t="shared" si="303"/>
        <v>14.978021978021978</v>
      </c>
      <c r="S3204" s="4" t="str">
        <f t="shared" si="304"/>
        <v>film &amp; video</v>
      </c>
      <c r="T3204" s="4" t="str">
        <f t="shared" si="305"/>
        <v>television</v>
      </c>
    </row>
    <row r="3205" spans="1:20" ht="42.7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7">
        <f t="shared" si="300"/>
        <v>42272.655347222222</v>
      </c>
      <c r="L3205" s="7">
        <f t="shared" si="301"/>
        <v>42242.655347222222</v>
      </c>
      <c r="M3205" s="4" t="b">
        <v>0</v>
      </c>
      <c r="N3205" s="4">
        <v>182</v>
      </c>
      <c r="O3205" s="4" t="b">
        <v>1</v>
      </c>
      <c r="P3205" s="4" t="s">
        <v>8265</v>
      </c>
      <c r="Q3205" s="9">
        <f t="shared" si="302"/>
        <v>0.25</v>
      </c>
      <c r="R3205" s="10">
        <f t="shared" si="303"/>
        <v>1.3736263736263736</v>
      </c>
      <c r="S3205" s="4" t="str">
        <f t="shared" si="304"/>
        <v>film &amp; video</v>
      </c>
      <c r="T3205" s="4" t="str">
        <f t="shared" si="305"/>
        <v>television</v>
      </c>
    </row>
    <row r="3206" spans="1:20" ht="42.75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7">
        <f t="shared" si="300"/>
        <v>42202.343055555553</v>
      </c>
      <c r="L3206" s="7">
        <f t="shared" si="301"/>
        <v>42172.352766203701</v>
      </c>
      <c r="M3206" s="4" t="b">
        <v>0</v>
      </c>
      <c r="N3206" s="4">
        <v>182</v>
      </c>
      <c r="O3206" s="4" t="b">
        <v>1</v>
      </c>
      <c r="P3206" s="4" t="s">
        <v>8265</v>
      </c>
      <c r="Q3206" s="9">
        <f t="shared" si="302"/>
        <v>0</v>
      </c>
      <c r="R3206" s="10">
        <f t="shared" si="303"/>
        <v>0</v>
      </c>
      <c r="S3206" s="4" t="str">
        <f t="shared" si="304"/>
        <v>film &amp; video</v>
      </c>
      <c r="T3206" s="4" t="str">
        <f t="shared" si="305"/>
        <v>television</v>
      </c>
    </row>
    <row r="3207" spans="1:20" ht="42.75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7">
        <f t="shared" si="300"/>
        <v>42125.041342592587</v>
      </c>
      <c r="L3207" s="7">
        <f t="shared" si="301"/>
        <v>42095.041342592587</v>
      </c>
      <c r="M3207" s="4" t="b">
        <v>0</v>
      </c>
      <c r="N3207" s="4">
        <v>182</v>
      </c>
      <c r="O3207" s="4" t="b">
        <v>1</v>
      </c>
      <c r="P3207" s="4" t="s">
        <v>8265</v>
      </c>
      <c r="Q3207" s="9">
        <f t="shared" si="302"/>
        <v>3.4125000000000003E-2</v>
      </c>
      <c r="R3207" s="10">
        <f t="shared" si="303"/>
        <v>1.5</v>
      </c>
      <c r="S3207" s="4" t="str">
        <f t="shared" si="304"/>
        <v>film &amp; video</v>
      </c>
      <c r="T3207" s="4" t="str">
        <f t="shared" si="305"/>
        <v>television</v>
      </c>
    </row>
    <row r="3208" spans="1:20" ht="42.75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7">
        <f t="shared" si="300"/>
        <v>42265.942719907405</v>
      </c>
      <c r="L3208" s="7">
        <f t="shared" si="301"/>
        <v>42235.942719907405</v>
      </c>
      <c r="M3208" s="4" t="b">
        <v>0</v>
      </c>
      <c r="N3208" s="4">
        <v>182</v>
      </c>
      <c r="O3208" s="4" t="b">
        <v>1</v>
      </c>
      <c r="P3208" s="4" t="s">
        <v>8265</v>
      </c>
      <c r="Q3208" s="9">
        <f t="shared" si="302"/>
        <v>0</v>
      </c>
      <c r="R3208" s="10">
        <f t="shared" si="303"/>
        <v>0</v>
      </c>
      <c r="S3208" s="4" t="str">
        <f t="shared" si="304"/>
        <v>film &amp; video</v>
      </c>
      <c r="T3208" s="4" t="str">
        <f t="shared" si="305"/>
        <v>television</v>
      </c>
    </row>
    <row r="3209" spans="1:20" ht="42.75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7">
        <f t="shared" si="300"/>
        <v>42116.902858796289</v>
      </c>
      <c r="L3209" s="7">
        <f t="shared" si="301"/>
        <v>42056.944525462961</v>
      </c>
      <c r="M3209" s="4" t="b">
        <v>0</v>
      </c>
      <c r="N3209" s="4">
        <v>182</v>
      </c>
      <c r="O3209" s="4" t="b">
        <v>1</v>
      </c>
      <c r="P3209" s="4" t="s">
        <v>8265</v>
      </c>
      <c r="Q3209" s="9">
        <f t="shared" si="302"/>
        <v>0.46363636363636362</v>
      </c>
      <c r="R3209" s="10">
        <f t="shared" si="303"/>
        <v>14.010989010989011</v>
      </c>
      <c r="S3209" s="4" t="str">
        <f t="shared" si="304"/>
        <v>film &amp; video</v>
      </c>
      <c r="T3209" s="4" t="str">
        <f t="shared" si="305"/>
        <v>television</v>
      </c>
    </row>
    <row r="3210" spans="1:20" ht="42.75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7">
        <f t="shared" si="300"/>
        <v>41848.271724537037</v>
      </c>
      <c r="L3210" s="7">
        <f t="shared" si="301"/>
        <v>41827.271724537037</v>
      </c>
      <c r="M3210" s="4" t="b">
        <v>0</v>
      </c>
      <c r="N3210" s="4">
        <v>182</v>
      </c>
      <c r="O3210" s="4" t="b">
        <v>1</v>
      </c>
      <c r="P3210" s="4" t="s">
        <v>8265</v>
      </c>
      <c r="Q3210" s="9">
        <f t="shared" si="302"/>
        <v>1.0349999999999999</v>
      </c>
      <c r="R3210" s="10">
        <f t="shared" si="303"/>
        <v>28.434065934065934</v>
      </c>
      <c r="S3210" s="4" t="str">
        <f t="shared" si="304"/>
        <v>film &amp; video</v>
      </c>
      <c r="T3210" s="4" t="str">
        <f t="shared" si="305"/>
        <v>television</v>
      </c>
    </row>
    <row r="3211" spans="1:20" ht="42.75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7">
        <f t="shared" si="300"/>
        <v>41810.625</v>
      </c>
      <c r="L3211" s="7">
        <f t="shared" si="301"/>
        <v>41778.30391203703</v>
      </c>
      <c r="M3211" s="4" t="b">
        <v>0</v>
      </c>
      <c r="N3211" s="4">
        <v>182</v>
      </c>
      <c r="O3211" s="4" t="b">
        <v>1</v>
      </c>
      <c r="P3211" s="4" t="s">
        <v>8265</v>
      </c>
      <c r="Q3211" s="9">
        <f t="shared" si="302"/>
        <v>1.1932315789473684</v>
      </c>
      <c r="R3211" s="10">
        <f t="shared" si="303"/>
        <v>62.284065934065936</v>
      </c>
      <c r="S3211" s="4" t="str">
        <f t="shared" si="304"/>
        <v>film &amp; video</v>
      </c>
      <c r="T3211" s="4" t="str">
        <f t="shared" si="305"/>
        <v>television</v>
      </c>
    </row>
    <row r="3212" spans="1:20" ht="42.75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7">
        <f t="shared" si="300"/>
        <v>41060.832638888889</v>
      </c>
      <c r="L3212" s="7">
        <f t="shared" si="301"/>
        <v>41013.603229166663</v>
      </c>
      <c r="M3212" s="4" t="b">
        <v>0</v>
      </c>
      <c r="N3212" s="4">
        <v>182</v>
      </c>
      <c r="O3212" s="4" t="b">
        <v>1</v>
      </c>
      <c r="P3212" s="4" t="s">
        <v>8265</v>
      </c>
      <c r="Q3212" s="9">
        <f t="shared" si="302"/>
        <v>1.2576666666666667</v>
      </c>
      <c r="R3212" s="10">
        <f t="shared" si="303"/>
        <v>20.73076923076923</v>
      </c>
      <c r="S3212" s="4" t="str">
        <f t="shared" si="304"/>
        <v>film &amp; video</v>
      </c>
      <c r="T3212" s="4" t="str">
        <f t="shared" si="305"/>
        <v>television</v>
      </c>
    </row>
    <row r="3213" spans="1:20" ht="42.75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7">
        <f t="shared" si="300"/>
        <v>41865.75</v>
      </c>
      <c r="L3213" s="7">
        <f t="shared" si="301"/>
        <v>41834.253240740734</v>
      </c>
      <c r="M3213" s="4" t="b">
        <v>0</v>
      </c>
      <c r="N3213" s="4">
        <v>182</v>
      </c>
      <c r="O3213" s="4" t="b">
        <v>1</v>
      </c>
      <c r="P3213" s="4" t="s">
        <v>8265</v>
      </c>
      <c r="Q3213" s="9">
        <f t="shared" si="302"/>
        <v>1.1974347826086957</v>
      </c>
      <c r="R3213" s="10">
        <f t="shared" si="303"/>
        <v>151.32417582417582</v>
      </c>
      <c r="S3213" s="4" t="str">
        <f t="shared" si="304"/>
        <v>film &amp; video</v>
      </c>
      <c r="T3213" s="4" t="str">
        <f t="shared" si="305"/>
        <v>television</v>
      </c>
    </row>
    <row r="3214" spans="1:20" ht="28.5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7">
        <f t="shared" si="300"/>
        <v>41859.462395833332</v>
      </c>
      <c r="L3214" s="7">
        <f t="shared" si="301"/>
        <v>41829.462395833332</v>
      </c>
      <c r="M3214" s="4" t="b">
        <v>0</v>
      </c>
      <c r="N3214" s="4">
        <v>182</v>
      </c>
      <c r="O3214" s="4" t="b">
        <v>1</v>
      </c>
      <c r="P3214" s="4" t="s">
        <v>8265</v>
      </c>
      <c r="Q3214" s="9">
        <f t="shared" si="302"/>
        <v>1.2625</v>
      </c>
      <c r="R3214" s="10">
        <f t="shared" si="303"/>
        <v>27.747252747252748</v>
      </c>
      <c r="S3214" s="4" t="str">
        <f t="shared" si="304"/>
        <v>film &amp; video</v>
      </c>
      <c r="T3214" s="4" t="str">
        <f t="shared" si="305"/>
        <v>television</v>
      </c>
    </row>
    <row r="3215" spans="1:20" ht="42.75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7">
        <f t="shared" si="300"/>
        <v>42211.430081018516</v>
      </c>
      <c r="L3215" s="7">
        <f t="shared" si="301"/>
        <v>42171.430081018516</v>
      </c>
      <c r="M3215" s="4" t="b">
        <v>0</v>
      </c>
      <c r="N3215" s="4">
        <v>182</v>
      </c>
      <c r="O3215" s="4" t="b">
        <v>1</v>
      </c>
      <c r="P3215" s="4" t="s">
        <v>8265</v>
      </c>
      <c r="Q3215" s="9">
        <f t="shared" si="302"/>
        <v>1.0011666666666668</v>
      </c>
      <c r="R3215" s="10">
        <f t="shared" si="303"/>
        <v>33.005494505494504</v>
      </c>
      <c r="S3215" s="4" t="str">
        <f t="shared" si="304"/>
        <v>film &amp; video</v>
      </c>
      <c r="T3215" s="4" t="str">
        <f t="shared" si="305"/>
        <v>television</v>
      </c>
    </row>
    <row r="3216" spans="1:20" ht="42.75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7">
        <f t="shared" si="300"/>
        <v>42374.663194444445</v>
      </c>
      <c r="L3216" s="7">
        <f t="shared" si="301"/>
        <v>42337.459178240737</v>
      </c>
      <c r="M3216" s="4" t="b">
        <v>0</v>
      </c>
      <c r="N3216" s="4">
        <v>182</v>
      </c>
      <c r="O3216" s="4" t="b">
        <v>1</v>
      </c>
      <c r="P3216" s="4" t="s">
        <v>8265</v>
      </c>
      <c r="Q3216" s="9">
        <f t="shared" si="302"/>
        <v>1.0213333333333334</v>
      </c>
      <c r="R3216" s="10">
        <f t="shared" si="303"/>
        <v>67.340659340659343</v>
      </c>
      <c r="S3216" s="4" t="str">
        <f t="shared" si="304"/>
        <v>film &amp; video</v>
      </c>
      <c r="T3216" s="4" t="str">
        <f t="shared" si="305"/>
        <v>television</v>
      </c>
    </row>
    <row r="3217" spans="1:20" ht="57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7">
        <f t="shared" si="300"/>
        <v>42256.832638888889</v>
      </c>
      <c r="L3217" s="7">
        <f t="shared" si="301"/>
        <v>42219.331840277773</v>
      </c>
      <c r="M3217" s="4" t="b">
        <v>0</v>
      </c>
      <c r="N3217" s="4">
        <v>182</v>
      </c>
      <c r="O3217" s="4" t="b">
        <v>1</v>
      </c>
      <c r="P3217" s="4" t="s">
        <v>8265</v>
      </c>
      <c r="Q3217" s="9">
        <f t="shared" si="302"/>
        <v>1.0035142857142858</v>
      </c>
      <c r="R3217" s="10">
        <f t="shared" si="303"/>
        <v>192.9835164835165</v>
      </c>
      <c r="S3217" s="4" t="str">
        <f t="shared" si="304"/>
        <v>film &amp; video</v>
      </c>
      <c r="T3217" s="4" t="str">
        <f t="shared" si="305"/>
        <v>television</v>
      </c>
    </row>
    <row r="3218" spans="1:20" ht="42.75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7">
        <f t="shared" si="300"/>
        <v>42196.270833333336</v>
      </c>
      <c r="L3218" s="7">
        <f t="shared" si="301"/>
        <v>42165.129293981481</v>
      </c>
      <c r="M3218" s="4" t="b">
        <v>0</v>
      </c>
      <c r="N3218" s="4">
        <v>182</v>
      </c>
      <c r="O3218" s="4" t="b">
        <v>1</v>
      </c>
      <c r="P3218" s="4" t="s">
        <v>8265</v>
      </c>
      <c r="Q3218" s="9">
        <f t="shared" si="302"/>
        <v>1.0004999999999999</v>
      </c>
      <c r="R3218" s="10">
        <f t="shared" si="303"/>
        <v>10.994505494505495</v>
      </c>
      <c r="S3218" s="4" t="str">
        <f t="shared" si="304"/>
        <v>film &amp; video</v>
      </c>
      <c r="T3218" s="4" t="str">
        <f t="shared" si="305"/>
        <v>television</v>
      </c>
    </row>
    <row r="3219" spans="1:20" ht="28.5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7">
        <f t="shared" si="300"/>
        <v>42678.212777777771</v>
      </c>
      <c r="L3219" s="7">
        <f t="shared" si="301"/>
        <v>42648.212777777771</v>
      </c>
      <c r="M3219" s="4" t="b">
        <v>0</v>
      </c>
      <c r="N3219" s="4">
        <v>182</v>
      </c>
      <c r="O3219" s="4" t="b">
        <v>1</v>
      </c>
      <c r="P3219" s="4" t="s">
        <v>8265</v>
      </c>
      <c r="Q3219" s="9">
        <f t="shared" si="302"/>
        <v>1.1602222222222223</v>
      </c>
      <c r="R3219" s="10">
        <f t="shared" si="303"/>
        <v>28.686813186813186</v>
      </c>
      <c r="S3219" s="4" t="str">
        <f t="shared" si="304"/>
        <v>film &amp; video</v>
      </c>
      <c r="T3219" s="4" t="str">
        <f t="shared" si="305"/>
        <v>television</v>
      </c>
    </row>
    <row r="3220" spans="1:20" ht="42.75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7">
        <f t="shared" si="300"/>
        <v>42003.666666666664</v>
      </c>
      <c r="L3220" s="7">
        <f t="shared" si="301"/>
        <v>41970.668819444443</v>
      </c>
      <c r="M3220" s="4" t="b">
        <v>0</v>
      </c>
      <c r="N3220" s="4">
        <v>182</v>
      </c>
      <c r="O3220" s="4" t="b">
        <v>1</v>
      </c>
      <c r="P3220" s="4" t="s">
        <v>8265</v>
      </c>
      <c r="Q3220" s="9">
        <f t="shared" si="302"/>
        <v>1.0209999999999999</v>
      </c>
      <c r="R3220" s="10">
        <f t="shared" si="303"/>
        <v>67.318681318681314</v>
      </c>
      <c r="S3220" s="4" t="str">
        <f t="shared" si="304"/>
        <v>film &amp; video</v>
      </c>
      <c r="T3220" s="4" t="str">
        <f t="shared" si="305"/>
        <v>television</v>
      </c>
    </row>
    <row r="3221" spans="1:20" ht="28.5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7">
        <f t="shared" si="300"/>
        <v>42085.608182870368</v>
      </c>
      <c r="L3221" s="7">
        <f t="shared" si="301"/>
        <v>42050.64984953704</v>
      </c>
      <c r="M3221" s="4" t="b">
        <v>0</v>
      </c>
      <c r="N3221" s="4">
        <v>182</v>
      </c>
      <c r="O3221" s="4" t="b">
        <v>1</v>
      </c>
      <c r="P3221" s="4" t="s">
        <v>8265</v>
      </c>
      <c r="Q3221" s="9">
        <f t="shared" si="302"/>
        <v>1.0011000000000001</v>
      </c>
      <c r="R3221" s="10">
        <f t="shared" si="303"/>
        <v>110.01098901098901</v>
      </c>
      <c r="S3221" s="4" t="str">
        <f t="shared" si="304"/>
        <v>film &amp; video</v>
      </c>
      <c r="T3221" s="4" t="str">
        <f t="shared" si="305"/>
        <v>television</v>
      </c>
    </row>
    <row r="3222" spans="1:20" ht="28.5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7">
        <f t="shared" si="300"/>
        <v>42806.541666666664</v>
      </c>
      <c r="L3222" s="7">
        <f t="shared" si="301"/>
        <v>42772.500046296293</v>
      </c>
      <c r="M3222" s="4" t="b">
        <v>0</v>
      </c>
      <c r="N3222" s="4">
        <v>182</v>
      </c>
      <c r="O3222" s="4" t="b">
        <v>1</v>
      </c>
      <c r="P3222" s="4" t="s">
        <v>8265</v>
      </c>
      <c r="Q3222" s="9">
        <f t="shared" si="302"/>
        <v>1.0084</v>
      </c>
      <c r="R3222" s="10">
        <f t="shared" si="303"/>
        <v>83.109890109890117</v>
      </c>
      <c r="S3222" s="4" t="str">
        <f t="shared" si="304"/>
        <v>film &amp; video</v>
      </c>
      <c r="T3222" s="4" t="str">
        <f t="shared" si="305"/>
        <v>television</v>
      </c>
    </row>
    <row r="3223" spans="1:20" ht="57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7">
        <f t="shared" si="300"/>
        <v>42190.363460648143</v>
      </c>
      <c r="L3223" s="7">
        <f t="shared" si="301"/>
        <v>42155.363460648143</v>
      </c>
      <c r="M3223" s="4" t="b">
        <v>0</v>
      </c>
      <c r="N3223" s="4">
        <v>182</v>
      </c>
      <c r="O3223" s="4" t="b">
        <v>1</v>
      </c>
      <c r="P3223" s="4" t="s">
        <v>8265</v>
      </c>
      <c r="Q3223" s="9">
        <f t="shared" si="302"/>
        <v>1.0342499999999999</v>
      </c>
      <c r="R3223" s="10">
        <f t="shared" si="303"/>
        <v>22.73076923076923</v>
      </c>
      <c r="S3223" s="4" t="str">
        <f t="shared" si="304"/>
        <v>film &amp; video</v>
      </c>
      <c r="T3223" s="4" t="str">
        <f t="shared" si="305"/>
        <v>television</v>
      </c>
    </row>
    <row r="3224" spans="1:20" ht="42.75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7">
        <f t="shared" si="300"/>
        <v>42301.561805555553</v>
      </c>
      <c r="L3224" s="7">
        <f t="shared" si="301"/>
        <v>42270.248807870368</v>
      </c>
      <c r="M3224" s="4" t="b">
        <v>0</v>
      </c>
      <c r="N3224" s="4">
        <v>182</v>
      </c>
      <c r="O3224" s="4" t="b">
        <v>1</v>
      </c>
      <c r="P3224" s="4" t="s">
        <v>8265</v>
      </c>
      <c r="Q3224" s="9">
        <f t="shared" si="302"/>
        <v>1.248</v>
      </c>
      <c r="R3224" s="10">
        <f t="shared" si="303"/>
        <v>17.142857142857142</v>
      </c>
      <c r="S3224" s="4" t="str">
        <f t="shared" si="304"/>
        <v>film &amp; video</v>
      </c>
      <c r="T3224" s="4" t="str">
        <f t="shared" si="305"/>
        <v>television</v>
      </c>
    </row>
    <row r="3225" spans="1:20" ht="28.5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7">
        <f t="shared" si="300"/>
        <v>42236.502037037033</v>
      </c>
      <c r="L3225" s="7">
        <f t="shared" si="301"/>
        <v>42206.502037037033</v>
      </c>
      <c r="M3225" s="4" t="b">
        <v>0</v>
      </c>
      <c r="N3225" s="4">
        <v>182</v>
      </c>
      <c r="O3225" s="4" t="b">
        <v>1</v>
      </c>
      <c r="P3225" s="4" t="s">
        <v>8265</v>
      </c>
      <c r="Q3225" s="9">
        <f t="shared" si="302"/>
        <v>1.0951612903225807</v>
      </c>
      <c r="R3225" s="10">
        <f t="shared" si="303"/>
        <v>18.653846153846153</v>
      </c>
      <c r="S3225" s="4" t="str">
        <f t="shared" si="304"/>
        <v>film &amp; video</v>
      </c>
      <c r="T3225" s="4" t="str">
        <f t="shared" si="305"/>
        <v>television</v>
      </c>
    </row>
    <row r="3226" spans="1:20" ht="42.75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7">
        <f t="shared" si="300"/>
        <v>42744.874999999993</v>
      </c>
      <c r="L3226" s="7">
        <f t="shared" si="301"/>
        <v>42697.517511574071</v>
      </c>
      <c r="M3226" s="4" t="b">
        <v>0</v>
      </c>
      <c r="N3226" s="4">
        <v>182</v>
      </c>
      <c r="O3226" s="4" t="b">
        <v>1</v>
      </c>
      <c r="P3226" s="4" t="s">
        <v>8265</v>
      </c>
      <c r="Q3226" s="9">
        <f t="shared" si="302"/>
        <v>1.0203333333333333</v>
      </c>
      <c r="R3226" s="10">
        <f t="shared" si="303"/>
        <v>168.1868131868132</v>
      </c>
      <c r="S3226" s="4" t="str">
        <f t="shared" si="304"/>
        <v>film &amp; video</v>
      </c>
      <c r="T3226" s="4" t="str">
        <f t="shared" si="305"/>
        <v>television</v>
      </c>
    </row>
    <row r="3227" spans="1:20" ht="42.75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7">
        <f t="shared" si="300"/>
        <v>42524.541666666664</v>
      </c>
      <c r="L3227" s="7">
        <f t="shared" si="301"/>
        <v>42503.226134259261</v>
      </c>
      <c r="M3227" s="4" t="b">
        <v>0</v>
      </c>
      <c r="N3227" s="4">
        <v>182</v>
      </c>
      <c r="O3227" s="4" t="b">
        <v>1</v>
      </c>
      <c r="P3227" s="4" t="s">
        <v>8265</v>
      </c>
      <c r="Q3227" s="9">
        <f t="shared" si="302"/>
        <v>1.0235000000000001</v>
      </c>
      <c r="R3227" s="10">
        <f t="shared" si="303"/>
        <v>11.247252747252746</v>
      </c>
      <c r="S3227" s="4" t="str">
        <f t="shared" si="304"/>
        <v>film &amp; video</v>
      </c>
      <c r="T3227" s="4" t="str">
        <f t="shared" si="305"/>
        <v>television</v>
      </c>
    </row>
    <row r="3228" spans="1:20" ht="42.75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7">
        <f t="shared" si="300"/>
        <v>42307.250138888885</v>
      </c>
      <c r="L3228" s="7">
        <f t="shared" si="301"/>
        <v>42277.250138888885</v>
      </c>
      <c r="M3228" s="4" t="b">
        <v>0</v>
      </c>
      <c r="N3228" s="4">
        <v>182</v>
      </c>
      <c r="O3228" s="4" t="b">
        <v>1</v>
      </c>
      <c r="P3228" s="4" t="s">
        <v>8265</v>
      </c>
      <c r="Q3228" s="9">
        <f t="shared" si="302"/>
        <v>1.0416666666666667</v>
      </c>
      <c r="R3228" s="10">
        <f t="shared" si="303"/>
        <v>6.8681318681318677</v>
      </c>
      <c r="S3228" s="4" t="str">
        <f t="shared" si="304"/>
        <v>film &amp; video</v>
      </c>
      <c r="T3228" s="4" t="str">
        <f t="shared" si="305"/>
        <v>television</v>
      </c>
    </row>
    <row r="3229" spans="1:20" ht="42.75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7">
        <f t="shared" si="300"/>
        <v>42752.549027777779</v>
      </c>
      <c r="L3229" s="7">
        <f t="shared" si="301"/>
        <v>42722.549027777779</v>
      </c>
      <c r="M3229" s="4" t="b">
        <v>0</v>
      </c>
      <c r="N3229" s="4">
        <v>182</v>
      </c>
      <c r="O3229" s="4" t="b">
        <v>1</v>
      </c>
      <c r="P3229" s="4" t="s">
        <v>8265</v>
      </c>
      <c r="Q3229" s="9">
        <f t="shared" si="302"/>
        <v>1.25</v>
      </c>
      <c r="R3229" s="10">
        <f t="shared" si="303"/>
        <v>8.2417582417582409</v>
      </c>
      <c r="S3229" s="4" t="str">
        <f t="shared" si="304"/>
        <v>film &amp; video</v>
      </c>
      <c r="T3229" s="4" t="str">
        <f t="shared" si="305"/>
        <v>television</v>
      </c>
    </row>
    <row r="3230" spans="1:20" ht="28.5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7">
        <f t="shared" si="300"/>
        <v>42354.874305555553</v>
      </c>
      <c r="L3230" s="7">
        <f t="shared" si="301"/>
        <v>42323.375972222224</v>
      </c>
      <c r="M3230" s="4" t="b">
        <v>0</v>
      </c>
      <c r="N3230" s="4">
        <v>182</v>
      </c>
      <c r="O3230" s="4" t="b">
        <v>1</v>
      </c>
      <c r="P3230" s="4" t="s">
        <v>8265</v>
      </c>
      <c r="Q3230" s="9">
        <f t="shared" si="302"/>
        <v>1.0234285714285714</v>
      </c>
      <c r="R3230" s="10">
        <f t="shared" si="303"/>
        <v>39.362637362637365</v>
      </c>
      <c r="S3230" s="4" t="str">
        <f t="shared" si="304"/>
        <v>film &amp; video</v>
      </c>
      <c r="T3230" s="4" t="str">
        <f t="shared" si="305"/>
        <v>television</v>
      </c>
    </row>
    <row r="3231" spans="1:20" ht="42.75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7">
        <f t="shared" si="300"/>
        <v>41962.999976851854</v>
      </c>
      <c r="L3231" s="7">
        <f t="shared" si="301"/>
        <v>41932.958310185182</v>
      </c>
      <c r="M3231" s="4" t="b">
        <v>0</v>
      </c>
      <c r="N3231" s="4">
        <v>182</v>
      </c>
      <c r="O3231" s="4" t="b">
        <v>1</v>
      </c>
      <c r="P3231" s="4" t="s">
        <v>8265</v>
      </c>
      <c r="Q3231" s="9">
        <f t="shared" si="302"/>
        <v>1.0786500000000001</v>
      </c>
      <c r="R3231" s="10">
        <f t="shared" si="303"/>
        <v>118.53296703296704</v>
      </c>
      <c r="S3231" s="4" t="str">
        <f t="shared" si="304"/>
        <v>film &amp; video</v>
      </c>
      <c r="T3231" s="4" t="str">
        <f t="shared" si="305"/>
        <v>television</v>
      </c>
    </row>
    <row r="3232" spans="1:20" ht="42.75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7">
        <f t="shared" si="300"/>
        <v>41912.832638888889</v>
      </c>
      <c r="L3232" s="7">
        <f t="shared" si="301"/>
        <v>41897.834791666661</v>
      </c>
      <c r="M3232" s="4" t="b">
        <v>0</v>
      </c>
      <c r="N3232" s="4">
        <v>182</v>
      </c>
      <c r="O3232" s="4" t="b">
        <v>1</v>
      </c>
      <c r="P3232" s="4" t="s">
        <v>8265</v>
      </c>
      <c r="Q3232" s="9">
        <f t="shared" si="302"/>
        <v>1.0988461538461538</v>
      </c>
      <c r="R3232" s="10">
        <f t="shared" si="303"/>
        <v>15.697802197802197</v>
      </c>
      <c r="S3232" s="4" t="str">
        <f t="shared" si="304"/>
        <v>film &amp; video</v>
      </c>
      <c r="T3232" s="4" t="str">
        <f t="shared" si="305"/>
        <v>television</v>
      </c>
    </row>
    <row r="3233" spans="1:20" ht="42.75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7">
        <f t="shared" si="300"/>
        <v>42476.610497685186</v>
      </c>
      <c r="L3233" s="7">
        <f t="shared" si="301"/>
        <v>42446.610497685186</v>
      </c>
      <c r="M3233" s="4" t="b">
        <v>0</v>
      </c>
      <c r="N3233" s="4">
        <v>182</v>
      </c>
      <c r="O3233" s="4" t="b">
        <v>1</v>
      </c>
      <c r="P3233" s="4" t="s">
        <v>8265</v>
      </c>
      <c r="Q3233" s="9">
        <f t="shared" si="302"/>
        <v>1.61</v>
      </c>
      <c r="R3233" s="10">
        <f t="shared" si="303"/>
        <v>8.8461538461538467</v>
      </c>
      <c r="S3233" s="4" t="str">
        <f t="shared" si="304"/>
        <v>film &amp; video</v>
      </c>
      <c r="T3233" s="4" t="str">
        <f t="shared" si="305"/>
        <v>television</v>
      </c>
    </row>
    <row r="3234" spans="1:20" ht="42.75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7">
        <f t="shared" si="300"/>
        <v>42493.832638888889</v>
      </c>
      <c r="L3234" s="7">
        <f t="shared" si="301"/>
        <v>42463.480520833335</v>
      </c>
      <c r="M3234" s="4" t="b">
        <v>0</v>
      </c>
      <c r="N3234" s="4">
        <v>182</v>
      </c>
      <c r="O3234" s="4" t="b">
        <v>1</v>
      </c>
      <c r="P3234" s="4" t="s">
        <v>8265</v>
      </c>
      <c r="Q3234" s="9">
        <f t="shared" si="302"/>
        <v>1.3120000000000001</v>
      </c>
      <c r="R3234" s="10">
        <f t="shared" si="303"/>
        <v>7.2087912087912089</v>
      </c>
      <c r="S3234" s="4" t="str">
        <f t="shared" si="304"/>
        <v>film &amp; video</v>
      </c>
      <c r="T3234" s="4" t="str">
        <f t="shared" si="305"/>
        <v>television</v>
      </c>
    </row>
    <row r="3235" spans="1:20" ht="42.75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7">
        <f t="shared" si="300"/>
        <v>42796.471701388888</v>
      </c>
      <c r="L3235" s="7">
        <f t="shared" si="301"/>
        <v>42766.471701388888</v>
      </c>
      <c r="M3235" s="4" t="b">
        <v>0</v>
      </c>
      <c r="N3235" s="4">
        <v>182</v>
      </c>
      <c r="O3235" s="4" t="b">
        <v>1</v>
      </c>
      <c r="P3235" s="4" t="s">
        <v>8265</v>
      </c>
      <c r="Q3235" s="9">
        <f t="shared" si="302"/>
        <v>1.1879999999999999</v>
      </c>
      <c r="R3235" s="10">
        <f t="shared" si="303"/>
        <v>32.637362637362635</v>
      </c>
      <c r="S3235" s="4" t="str">
        <f t="shared" si="304"/>
        <v>film &amp; video</v>
      </c>
      <c r="T3235" s="4" t="str">
        <f t="shared" si="305"/>
        <v>television</v>
      </c>
    </row>
    <row r="3236" spans="1:20" ht="42.75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7">
        <f t="shared" si="300"/>
        <v>42767.646527777775</v>
      </c>
      <c r="L3236" s="7">
        <f t="shared" si="301"/>
        <v>42734.456111111103</v>
      </c>
      <c r="M3236" s="4" t="b">
        <v>0</v>
      </c>
      <c r="N3236" s="4">
        <v>182</v>
      </c>
      <c r="O3236" s="4" t="b">
        <v>1</v>
      </c>
      <c r="P3236" s="4" t="s">
        <v>8265</v>
      </c>
      <c r="Q3236" s="9">
        <f t="shared" si="302"/>
        <v>1.0039275000000001</v>
      </c>
      <c r="R3236" s="10">
        <f t="shared" si="303"/>
        <v>22.064340659340658</v>
      </c>
      <c r="S3236" s="4" t="str">
        <f t="shared" si="304"/>
        <v>film &amp; video</v>
      </c>
      <c r="T3236" s="4" t="str">
        <f t="shared" si="305"/>
        <v>television</v>
      </c>
    </row>
    <row r="3237" spans="1:20" ht="42.75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7">
        <f t="shared" si="300"/>
        <v>42552.014479166661</v>
      </c>
      <c r="L3237" s="7">
        <f t="shared" si="301"/>
        <v>42522.014479166661</v>
      </c>
      <c r="M3237" s="4" t="b">
        <v>0</v>
      </c>
      <c r="N3237" s="4">
        <v>182</v>
      </c>
      <c r="O3237" s="4" t="b">
        <v>1</v>
      </c>
      <c r="P3237" s="4" t="s">
        <v>8265</v>
      </c>
      <c r="Q3237" s="9">
        <f t="shared" si="302"/>
        <v>1.0320666666666667</v>
      </c>
      <c r="R3237" s="10">
        <f t="shared" si="303"/>
        <v>85.060439560439562</v>
      </c>
      <c r="S3237" s="4" t="str">
        <f t="shared" si="304"/>
        <v>film &amp; video</v>
      </c>
      <c r="T3237" s="4" t="str">
        <f t="shared" si="305"/>
        <v>television</v>
      </c>
    </row>
    <row r="3238" spans="1:20" ht="42.75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7">
        <f t="shared" si="300"/>
        <v>42732.583715277775</v>
      </c>
      <c r="L3238" s="7">
        <f t="shared" si="301"/>
        <v>42702.583715277775</v>
      </c>
      <c r="M3238" s="4" t="b">
        <v>0</v>
      </c>
      <c r="N3238" s="4">
        <v>182</v>
      </c>
      <c r="O3238" s="4" t="b">
        <v>1</v>
      </c>
      <c r="P3238" s="4" t="s">
        <v>8265</v>
      </c>
      <c r="Q3238" s="9">
        <f t="shared" si="302"/>
        <v>1.006</v>
      </c>
      <c r="R3238" s="10">
        <f t="shared" si="303"/>
        <v>110.54945054945055</v>
      </c>
      <c r="S3238" s="4" t="str">
        <f t="shared" si="304"/>
        <v>film &amp; video</v>
      </c>
      <c r="T3238" s="4" t="str">
        <f t="shared" si="305"/>
        <v>television</v>
      </c>
    </row>
    <row r="3239" spans="1:20" ht="28.5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7">
        <f t="shared" si="300"/>
        <v>42275.832638888889</v>
      </c>
      <c r="L3239" s="7">
        <f t="shared" si="301"/>
        <v>42252.141018518516</v>
      </c>
      <c r="M3239" s="4" t="b">
        <v>0</v>
      </c>
      <c r="N3239" s="4">
        <v>182</v>
      </c>
      <c r="O3239" s="4" t="b">
        <v>1</v>
      </c>
      <c r="P3239" s="4" t="s">
        <v>8265</v>
      </c>
      <c r="Q3239" s="9">
        <f t="shared" si="302"/>
        <v>1.0078754285714286</v>
      </c>
      <c r="R3239" s="10">
        <f t="shared" si="303"/>
        <v>193.82219780219779</v>
      </c>
      <c r="S3239" s="4" t="str">
        <f t="shared" si="304"/>
        <v>film &amp; video</v>
      </c>
      <c r="T3239" s="4" t="str">
        <f t="shared" si="305"/>
        <v>television</v>
      </c>
    </row>
    <row r="3240" spans="1:20" ht="42.75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7">
        <f t="shared" si="300"/>
        <v>42186.177060185182</v>
      </c>
      <c r="L3240" s="7">
        <f t="shared" si="301"/>
        <v>42156.177060185182</v>
      </c>
      <c r="M3240" s="4" t="b">
        <v>0</v>
      </c>
      <c r="N3240" s="4">
        <v>182</v>
      </c>
      <c r="O3240" s="4" t="b">
        <v>1</v>
      </c>
      <c r="P3240" s="4" t="s">
        <v>8265</v>
      </c>
      <c r="Q3240" s="9">
        <f t="shared" si="302"/>
        <v>1.1232142857142857</v>
      </c>
      <c r="R3240" s="10">
        <f t="shared" si="303"/>
        <v>17.280219780219781</v>
      </c>
      <c r="S3240" s="4" t="str">
        <f t="shared" si="304"/>
        <v>film &amp; video</v>
      </c>
      <c r="T3240" s="4" t="str">
        <f t="shared" si="305"/>
        <v>television</v>
      </c>
    </row>
    <row r="3241" spans="1:20" ht="42.75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7">
        <f t="shared" si="300"/>
        <v>42302.665972222218</v>
      </c>
      <c r="L3241" s="7">
        <f t="shared" si="301"/>
        <v>42277.755706018514</v>
      </c>
      <c r="M3241" s="4" t="b">
        <v>0</v>
      </c>
      <c r="N3241" s="4">
        <v>182</v>
      </c>
      <c r="O3241" s="4" t="b">
        <v>1</v>
      </c>
      <c r="P3241" s="4" t="s">
        <v>8265</v>
      </c>
      <c r="Q3241" s="9">
        <f t="shared" si="302"/>
        <v>1.0591914022517912</v>
      </c>
      <c r="R3241" s="10">
        <f t="shared" si="303"/>
        <v>34.115274725274723</v>
      </c>
      <c r="S3241" s="4" t="str">
        <f t="shared" si="304"/>
        <v>film &amp; video</v>
      </c>
      <c r="T3241" s="4" t="str">
        <f t="shared" si="305"/>
        <v>television</v>
      </c>
    </row>
    <row r="3242" spans="1:20" ht="42.75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7">
        <f t="shared" si="300"/>
        <v>42782.624999999993</v>
      </c>
      <c r="L3242" s="7">
        <f t="shared" si="301"/>
        <v>42754.360509259255</v>
      </c>
      <c r="M3242" s="4" t="b">
        <v>0</v>
      </c>
      <c r="N3242" s="4">
        <v>182</v>
      </c>
      <c r="O3242" s="4" t="b">
        <v>1</v>
      </c>
      <c r="P3242" s="4" t="s">
        <v>8265</v>
      </c>
      <c r="Q3242" s="9">
        <f t="shared" si="302"/>
        <v>1.0056666666666667</v>
      </c>
      <c r="R3242" s="10">
        <f t="shared" si="303"/>
        <v>16.576923076923077</v>
      </c>
      <c r="S3242" s="4" t="str">
        <f t="shared" si="304"/>
        <v>film &amp; video</v>
      </c>
      <c r="T3242" s="4" t="str">
        <f t="shared" si="305"/>
        <v>television</v>
      </c>
    </row>
    <row r="3243" spans="1:20" ht="57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7">
        <f t="shared" si="300"/>
        <v>41925.957638888889</v>
      </c>
      <c r="L3243" s="7">
        <f t="shared" si="301"/>
        <v>41892.991550925923</v>
      </c>
      <c r="M3243" s="4" t="b">
        <v>0</v>
      </c>
      <c r="N3243" s="4">
        <v>182</v>
      </c>
      <c r="O3243" s="4" t="b">
        <v>1</v>
      </c>
      <c r="P3243" s="4" t="s">
        <v>8265</v>
      </c>
      <c r="Q3243" s="9">
        <f t="shared" si="302"/>
        <v>1.1530588235294117</v>
      </c>
      <c r="R3243" s="10">
        <f t="shared" si="303"/>
        <v>53.85164835164835</v>
      </c>
      <c r="S3243" s="4" t="str">
        <f t="shared" si="304"/>
        <v>film &amp; video</v>
      </c>
      <c r="T3243" s="4" t="str">
        <f t="shared" si="305"/>
        <v>television</v>
      </c>
    </row>
    <row r="3244" spans="1:20" ht="28.5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7">
        <f t="shared" si="300"/>
        <v>41901.422361111108</v>
      </c>
      <c r="L3244" s="7">
        <f t="shared" si="301"/>
        <v>41871.422361111108</v>
      </c>
      <c r="M3244" s="4" t="b">
        <v>0</v>
      </c>
      <c r="N3244" s="4">
        <v>182</v>
      </c>
      <c r="O3244" s="4" t="b">
        <v>1</v>
      </c>
      <c r="P3244" s="4" t="s">
        <v>8265</v>
      </c>
      <c r="Q3244" s="9">
        <f t="shared" si="302"/>
        <v>1.273042</v>
      </c>
      <c r="R3244" s="10">
        <f t="shared" si="303"/>
        <v>69.947362637362644</v>
      </c>
      <c r="S3244" s="4" t="str">
        <f t="shared" si="304"/>
        <v>film &amp; video</v>
      </c>
      <c r="T3244" s="4" t="str">
        <f t="shared" si="305"/>
        <v>television</v>
      </c>
    </row>
    <row r="3245" spans="1:20" ht="42.75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7">
        <f t="shared" si="300"/>
        <v>42285.666666666664</v>
      </c>
      <c r="L3245" s="7">
        <f t="shared" si="301"/>
        <v>42261.763449074067</v>
      </c>
      <c r="M3245" s="4" t="b">
        <v>0</v>
      </c>
      <c r="N3245" s="4">
        <v>182</v>
      </c>
      <c r="O3245" s="4" t="b">
        <v>1</v>
      </c>
      <c r="P3245" s="4" t="s">
        <v>8265</v>
      </c>
      <c r="Q3245" s="9">
        <f t="shared" si="302"/>
        <v>1.028375</v>
      </c>
      <c r="R3245" s="10">
        <f t="shared" si="303"/>
        <v>45.203296703296701</v>
      </c>
      <c r="S3245" s="4" t="str">
        <f t="shared" si="304"/>
        <v>film &amp; video</v>
      </c>
      <c r="T3245" s="4" t="str">
        <f t="shared" si="305"/>
        <v>television</v>
      </c>
    </row>
    <row r="3246" spans="1:20" ht="42.75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7">
        <f t="shared" si="300"/>
        <v>42705.402569444443</v>
      </c>
      <c r="L3246" s="7">
        <f t="shared" si="301"/>
        <v>42675.360902777778</v>
      </c>
      <c r="M3246" s="4" t="b">
        <v>0</v>
      </c>
      <c r="N3246" s="4">
        <v>182</v>
      </c>
      <c r="O3246" s="4" t="b">
        <v>1</v>
      </c>
      <c r="P3246" s="4" t="s">
        <v>8265</v>
      </c>
      <c r="Q3246" s="9">
        <f t="shared" si="302"/>
        <v>1.0293749999999999</v>
      </c>
      <c r="R3246" s="10">
        <f t="shared" si="303"/>
        <v>9.0494505494505493</v>
      </c>
      <c r="S3246" s="4" t="str">
        <f t="shared" si="304"/>
        <v>film &amp; video</v>
      </c>
      <c r="T3246" s="4" t="str">
        <f t="shared" si="305"/>
        <v>television</v>
      </c>
    </row>
    <row r="3247" spans="1:20" ht="42.75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7">
        <f t="shared" si="300"/>
        <v>42166.749999999993</v>
      </c>
      <c r="L3247" s="7">
        <f t="shared" si="301"/>
        <v>42135.266874999994</v>
      </c>
      <c r="M3247" s="4" t="b">
        <v>0</v>
      </c>
      <c r="N3247" s="4">
        <v>182</v>
      </c>
      <c r="O3247" s="4" t="b">
        <v>1</v>
      </c>
      <c r="P3247" s="4" t="s">
        <v>8265</v>
      </c>
      <c r="Q3247" s="9">
        <f t="shared" si="302"/>
        <v>1.043047619047619</v>
      </c>
      <c r="R3247" s="10">
        <f t="shared" si="303"/>
        <v>120.35164835164835</v>
      </c>
      <c r="S3247" s="4" t="str">
        <f t="shared" si="304"/>
        <v>film &amp; video</v>
      </c>
      <c r="T3247" s="4" t="str">
        <f t="shared" si="305"/>
        <v>television</v>
      </c>
    </row>
    <row r="3248" spans="1:20" ht="42.75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7">
        <f t="shared" si="300"/>
        <v>42258.832638888889</v>
      </c>
      <c r="L3248" s="7">
        <f t="shared" si="301"/>
        <v>42230.138888888883</v>
      </c>
      <c r="M3248" s="4" t="b">
        <v>0</v>
      </c>
      <c r="N3248" s="4">
        <v>182</v>
      </c>
      <c r="O3248" s="4" t="b">
        <v>1</v>
      </c>
      <c r="P3248" s="4" t="s">
        <v>8265</v>
      </c>
      <c r="Q3248" s="9">
        <f t="shared" si="302"/>
        <v>1.1122000000000001</v>
      </c>
      <c r="R3248" s="10">
        <f t="shared" si="303"/>
        <v>61.109890109890109</v>
      </c>
      <c r="S3248" s="4" t="str">
        <f t="shared" si="304"/>
        <v>film &amp; video</v>
      </c>
      <c r="T3248" s="4" t="str">
        <f t="shared" si="305"/>
        <v>television</v>
      </c>
    </row>
    <row r="3249" spans="1:20" ht="42.75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7">
        <f t="shared" si="300"/>
        <v>42197.10083333333</v>
      </c>
      <c r="L3249" s="7">
        <f t="shared" si="301"/>
        <v>42167.10083333333</v>
      </c>
      <c r="M3249" s="4" t="b">
        <v>0</v>
      </c>
      <c r="N3249" s="4">
        <v>182</v>
      </c>
      <c r="O3249" s="4" t="b">
        <v>1</v>
      </c>
      <c r="P3249" s="4" t="s">
        <v>8265</v>
      </c>
      <c r="Q3249" s="9">
        <f t="shared" si="302"/>
        <v>1.0586</v>
      </c>
      <c r="R3249" s="10">
        <f t="shared" si="303"/>
        <v>14.541208791208792</v>
      </c>
      <c r="S3249" s="4" t="str">
        <f t="shared" si="304"/>
        <v>film &amp; video</v>
      </c>
      <c r="T3249" s="4" t="str">
        <f t="shared" si="305"/>
        <v>television</v>
      </c>
    </row>
    <row r="3250" spans="1:20" ht="28.5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7">
        <f t="shared" si="300"/>
        <v>42098.513391203705</v>
      </c>
      <c r="L3250" s="7">
        <f t="shared" si="301"/>
        <v>42068.55505787037</v>
      </c>
      <c r="M3250" s="4" t="b">
        <v>0</v>
      </c>
      <c r="N3250" s="4">
        <v>182</v>
      </c>
      <c r="O3250" s="4" t="b">
        <v>1</v>
      </c>
      <c r="P3250" s="4" t="s">
        <v>8265</v>
      </c>
      <c r="Q3250" s="9">
        <f t="shared" si="302"/>
        <v>1.0079166666666666</v>
      </c>
      <c r="R3250" s="10">
        <f t="shared" si="303"/>
        <v>66.456043956043956</v>
      </c>
      <c r="S3250" s="4" t="str">
        <f t="shared" si="304"/>
        <v>film &amp; video</v>
      </c>
      <c r="T3250" s="4" t="str">
        <f t="shared" si="305"/>
        <v>television</v>
      </c>
    </row>
    <row r="3251" spans="1:20" ht="42.75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7">
        <f t="shared" si="300"/>
        <v>42175.413356481477</v>
      </c>
      <c r="L3251" s="7">
        <f t="shared" si="301"/>
        <v>42145.413356481477</v>
      </c>
      <c r="M3251" s="4" t="b">
        <v>0</v>
      </c>
      <c r="N3251" s="4">
        <v>182</v>
      </c>
      <c r="O3251" s="4" t="b">
        <v>1</v>
      </c>
      <c r="P3251" s="4" t="s">
        <v>8265</v>
      </c>
      <c r="Q3251" s="9">
        <f t="shared" si="302"/>
        <v>1.0492727272727274</v>
      </c>
      <c r="R3251" s="10">
        <f t="shared" si="303"/>
        <v>31.708791208791208</v>
      </c>
      <c r="S3251" s="4" t="str">
        <f t="shared" si="304"/>
        <v>film &amp; video</v>
      </c>
      <c r="T3251" s="4" t="str">
        <f t="shared" si="305"/>
        <v>television</v>
      </c>
    </row>
    <row r="3252" spans="1:20" ht="42.75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7">
        <f t="shared" si="300"/>
        <v>41948.450509259259</v>
      </c>
      <c r="L3252" s="7">
        <f t="shared" si="301"/>
        <v>41918.408842592587</v>
      </c>
      <c r="M3252" s="4" t="b">
        <v>0</v>
      </c>
      <c r="N3252" s="4">
        <v>182</v>
      </c>
      <c r="O3252" s="4" t="b">
        <v>1</v>
      </c>
      <c r="P3252" s="4" t="s">
        <v>8265</v>
      </c>
      <c r="Q3252" s="9">
        <f t="shared" si="302"/>
        <v>1.01552</v>
      </c>
      <c r="R3252" s="10">
        <f t="shared" si="303"/>
        <v>139.49450549450549</v>
      </c>
      <c r="S3252" s="4" t="str">
        <f t="shared" si="304"/>
        <v>film &amp; video</v>
      </c>
      <c r="T3252" s="4" t="str">
        <f t="shared" si="305"/>
        <v>television</v>
      </c>
    </row>
    <row r="3253" spans="1:20" ht="42.75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7">
        <f t="shared" si="300"/>
        <v>42176.39775462963</v>
      </c>
      <c r="L3253" s="7">
        <f t="shared" si="301"/>
        <v>42146.39775462963</v>
      </c>
      <c r="M3253" s="4" t="b">
        <v>0</v>
      </c>
      <c r="N3253" s="4">
        <v>182</v>
      </c>
      <c r="O3253" s="4" t="b">
        <v>1</v>
      </c>
      <c r="P3253" s="4" t="s">
        <v>8265</v>
      </c>
      <c r="Q3253" s="9">
        <f t="shared" si="302"/>
        <v>1.1073333333333333</v>
      </c>
      <c r="R3253" s="10">
        <f t="shared" si="303"/>
        <v>9.1263736263736259</v>
      </c>
      <c r="S3253" s="4" t="str">
        <f t="shared" si="304"/>
        <v>film &amp; video</v>
      </c>
      <c r="T3253" s="4" t="str">
        <f t="shared" si="305"/>
        <v>television</v>
      </c>
    </row>
    <row r="3254" spans="1:20" ht="28.5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7">
        <f t="shared" si="300"/>
        <v>42620.139351851853</v>
      </c>
      <c r="L3254" s="7">
        <f t="shared" si="301"/>
        <v>42590.139351851853</v>
      </c>
      <c r="M3254" s="4" t="b">
        <v>0</v>
      </c>
      <c r="N3254" s="4">
        <v>182</v>
      </c>
      <c r="O3254" s="4" t="b">
        <v>1</v>
      </c>
      <c r="P3254" s="4" t="s">
        <v>8265</v>
      </c>
      <c r="Q3254" s="9">
        <f t="shared" si="302"/>
        <v>1.2782222222222221</v>
      </c>
      <c r="R3254" s="10">
        <f t="shared" si="303"/>
        <v>15.802197802197803</v>
      </c>
      <c r="S3254" s="4" t="str">
        <f t="shared" si="304"/>
        <v>film &amp; video</v>
      </c>
      <c r="T3254" s="4" t="str">
        <f t="shared" si="305"/>
        <v>television</v>
      </c>
    </row>
    <row r="3255" spans="1:20" ht="42.75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7">
        <f t="shared" si="300"/>
        <v>42620.822916666664</v>
      </c>
      <c r="L3255" s="7">
        <f t="shared" si="301"/>
        <v>42602.243379629632</v>
      </c>
      <c r="M3255" s="4" t="b">
        <v>0</v>
      </c>
      <c r="N3255" s="4">
        <v>182</v>
      </c>
      <c r="O3255" s="4" t="b">
        <v>1</v>
      </c>
      <c r="P3255" s="4" t="s">
        <v>8265</v>
      </c>
      <c r="Q3255" s="9">
        <f t="shared" si="302"/>
        <v>1.0182500000000001</v>
      </c>
      <c r="R3255" s="10">
        <f t="shared" si="303"/>
        <v>111.89560439560439</v>
      </c>
      <c r="S3255" s="4" t="str">
        <f t="shared" si="304"/>
        <v>film &amp; video</v>
      </c>
      <c r="T3255" s="4" t="str">
        <f t="shared" si="305"/>
        <v>television</v>
      </c>
    </row>
    <row r="3256" spans="1:20" ht="42.75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7">
        <f t="shared" si="300"/>
        <v>42088.710752314808</v>
      </c>
      <c r="L3256" s="7">
        <f t="shared" si="301"/>
        <v>42058.752418981479</v>
      </c>
      <c r="M3256" s="4" t="b">
        <v>0</v>
      </c>
      <c r="N3256" s="4">
        <v>182</v>
      </c>
      <c r="O3256" s="4" t="b">
        <v>1</v>
      </c>
      <c r="P3256" s="4" t="s">
        <v>8265</v>
      </c>
      <c r="Q3256" s="9">
        <f t="shared" si="302"/>
        <v>1.012576923076923</v>
      </c>
      <c r="R3256" s="10">
        <f t="shared" si="303"/>
        <v>72.32692307692308</v>
      </c>
      <c r="S3256" s="4" t="str">
        <f t="shared" si="304"/>
        <v>film &amp; video</v>
      </c>
      <c r="T3256" s="4" t="str">
        <f t="shared" si="305"/>
        <v>television</v>
      </c>
    </row>
    <row r="3257" spans="1:20" ht="42.75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7">
        <f t="shared" si="300"/>
        <v>41919.434895833328</v>
      </c>
      <c r="L3257" s="7">
        <f t="shared" si="301"/>
        <v>41889.434895833328</v>
      </c>
      <c r="M3257" s="4" t="b">
        <v>0</v>
      </c>
      <c r="N3257" s="4">
        <v>182</v>
      </c>
      <c r="O3257" s="4" t="b">
        <v>1</v>
      </c>
      <c r="P3257" s="4" t="s">
        <v>8265</v>
      </c>
      <c r="Q3257" s="9">
        <f t="shared" si="302"/>
        <v>1.75</v>
      </c>
      <c r="R3257" s="10">
        <f t="shared" si="303"/>
        <v>2.8846153846153846</v>
      </c>
      <c r="S3257" s="4" t="str">
        <f t="shared" si="304"/>
        <v>film &amp; video</v>
      </c>
      <c r="T3257" s="4" t="str">
        <f t="shared" si="305"/>
        <v>television</v>
      </c>
    </row>
    <row r="3258" spans="1:20" ht="42.75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7">
        <f t="shared" si="300"/>
        <v>42165.832638888889</v>
      </c>
      <c r="L3258" s="7">
        <f t="shared" si="301"/>
        <v>42144.240474537037</v>
      </c>
      <c r="M3258" s="4" t="b">
        <v>0</v>
      </c>
      <c r="N3258" s="4">
        <v>182</v>
      </c>
      <c r="O3258" s="4" t="b">
        <v>1</v>
      </c>
      <c r="P3258" s="4" t="s">
        <v>8265</v>
      </c>
      <c r="Q3258" s="9">
        <f t="shared" si="302"/>
        <v>1.2806</v>
      </c>
      <c r="R3258" s="10">
        <f t="shared" si="303"/>
        <v>70.362637362637358</v>
      </c>
      <c r="S3258" s="4" t="str">
        <f t="shared" si="304"/>
        <v>film &amp; video</v>
      </c>
      <c r="T3258" s="4" t="str">
        <f t="shared" si="305"/>
        <v>television</v>
      </c>
    </row>
    <row r="3259" spans="1:20" ht="42.75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7">
        <f t="shared" si="300"/>
        <v>42788.226296296292</v>
      </c>
      <c r="L3259" s="7">
        <f t="shared" si="301"/>
        <v>42758.226296296292</v>
      </c>
      <c r="M3259" s="4" t="b">
        <v>0</v>
      </c>
      <c r="N3259" s="4">
        <v>182</v>
      </c>
      <c r="O3259" s="4" t="b">
        <v>1</v>
      </c>
      <c r="P3259" s="4" t="s">
        <v>8265</v>
      </c>
      <c r="Q3259" s="9">
        <f t="shared" si="302"/>
        <v>1.0629949999999999</v>
      </c>
      <c r="R3259" s="10">
        <f t="shared" si="303"/>
        <v>11.681263736263736</v>
      </c>
      <c r="S3259" s="4" t="str">
        <f t="shared" si="304"/>
        <v>film &amp; video</v>
      </c>
      <c r="T3259" s="4" t="str">
        <f t="shared" si="305"/>
        <v>television</v>
      </c>
    </row>
    <row r="3260" spans="1:20" ht="28.5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7">
        <f t="shared" si="300"/>
        <v>42012.553946759253</v>
      </c>
      <c r="L3260" s="7">
        <f t="shared" si="301"/>
        <v>41982.553946759253</v>
      </c>
      <c r="M3260" s="4" t="b">
        <v>0</v>
      </c>
      <c r="N3260" s="4">
        <v>182</v>
      </c>
      <c r="O3260" s="4" t="b">
        <v>1</v>
      </c>
      <c r="P3260" s="4" t="s">
        <v>8265</v>
      </c>
      <c r="Q3260" s="9">
        <f t="shared" si="302"/>
        <v>1.052142857142857</v>
      </c>
      <c r="R3260" s="10">
        <f t="shared" si="303"/>
        <v>40.467032967032964</v>
      </c>
      <c r="S3260" s="4" t="str">
        <f t="shared" si="304"/>
        <v>film &amp; video</v>
      </c>
      <c r="T3260" s="4" t="str">
        <f t="shared" si="305"/>
        <v>television</v>
      </c>
    </row>
    <row r="3261" spans="1:20" ht="42.75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7">
        <f t="shared" si="300"/>
        <v>42643.832638888889</v>
      </c>
      <c r="L3261" s="7">
        <f t="shared" si="301"/>
        <v>42614.427604166667</v>
      </c>
      <c r="M3261" s="4" t="b">
        <v>0</v>
      </c>
      <c r="N3261" s="4">
        <v>182</v>
      </c>
      <c r="O3261" s="4" t="b">
        <v>1</v>
      </c>
      <c r="P3261" s="4" t="s">
        <v>8265</v>
      </c>
      <c r="Q3261" s="9">
        <f t="shared" si="302"/>
        <v>1.0616782608695652</v>
      </c>
      <c r="R3261" s="10">
        <f t="shared" si="303"/>
        <v>134.16813186813187</v>
      </c>
      <c r="S3261" s="4" t="str">
        <f t="shared" si="304"/>
        <v>film &amp; video</v>
      </c>
      <c r="T3261" s="4" t="str">
        <f t="shared" si="305"/>
        <v>television</v>
      </c>
    </row>
    <row r="3262" spans="1:20" ht="42.75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7">
        <f t="shared" si="300"/>
        <v>42338.380995370368</v>
      </c>
      <c r="L3262" s="7">
        <f t="shared" si="301"/>
        <v>42303.339328703696</v>
      </c>
      <c r="M3262" s="4" t="b">
        <v>0</v>
      </c>
      <c r="N3262" s="4">
        <v>182</v>
      </c>
      <c r="O3262" s="4" t="b">
        <v>1</v>
      </c>
      <c r="P3262" s="4" t="s">
        <v>8265</v>
      </c>
      <c r="Q3262" s="9">
        <f t="shared" si="302"/>
        <v>1.0924</v>
      </c>
      <c r="R3262" s="10">
        <f t="shared" si="303"/>
        <v>30.010989010989011</v>
      </c>
      <c r="S3262" s="4" t="str">
        <f t="shared" si="304"/>
        <v>film &amp; video</v>
      </c>
      <c r="T3262" s="4" t="str">
        <f t="shared" si="305"/>
        <v>television</v>
      </c>
    </row>
    <row r="3263" spans="1:20" ht="42.75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7">
        <f t="shared" si="300"/>
        <v>42201.392083333332</v>
      </c>
      <c r="L3263" s="7">
        <f t="shared" si="301"/>
        <v>42171.392083333332</v>
      </c>
      <c r="M3263" s="4" t="b">
        <v>0</v>
      </c>
      <c r="N3263" s="4">
        <v>182</v>
      </c>
      <c r="O3263" s="4" t="b">
        <v>1</v>
      </c>
      <c r="P3263" s="4" t="s">
        <v>8265</v>
      </c>
      <c r="Q3263" s="9">
        <f t="shared" si="302"/>
        <v>1.0045454545454546</v>
      </c>
      <c r="R3263" s="10">
        <f t="shared" si="303"/>
        <v>18.214285714285715</v>
      </c>
      <c r="S3263" s="4" t="str">
        <f t="shared" si="304"/>
        <v>film &amp; video</v>
      </c>
      <c r="T3263" s="4" t="str">
        <f t="shared" si="305"/>
        <v>television</v>
      </c>
    </row>
    <row r="3264" spans="1:20" ht="28.5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7">
        <f t="shared" si="300"/>
        <v>41994.833333333336</v>
      </c>
      <c r="L3264" s="7">
        <f t="shared" si="301"/>
        <v>41963.982199074067</v>
      </c>
      <c r="M3264" s="4" t="b">
        <v>0</v>
      </c>
      <c r="N3264" s="4">
        <v>182</v>
      </c>
      <c r="O3264" s="4" t="b">
        <v>1</v>
      </c>
      <c r="P3264" s="4" t="s">
        <v>8265</v>
      </c>
      <c r="Q3264" s="9">
        <f t="shared" si="302"/>
        <v>1.0304098360655738</v>
      </c>
      <c r="R3264" s="10">
        <f t="shared" si="303"/>
        <v>69.071428571428569</v>
      </c>
      <c r="S3264" s="4" t="str">
        <f t="shared" si="304"/>
        <v>film &amp; video</v>
      </c>
      <c r="T3264" s="4" t="str">
        <f t="shared" si="305"/>
        <v>television</v>
      </c>
    </row>
    <row r="3265" spans="1:20" ht="28.5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7">
        <f t="shared" si="300"/>
        <v>42307.541666666664</v>
      </c>
      <c r="L3265" s="7">
        <f t="shared" si="301"/>
        <v>42284.18273148148</v>
      </c>
      <c r="M3265" s="4" t="b">
        <v>0</v>
      </c>
      <c r="N3265" s="4">
        <v>182</v>
      </c>
      <c r="O3265" s="4" t="b">
        <v>1</v>
      </c>
      <c r="P3265" s="4" t="s">
        <v>8265</v>
      </c>
      <c r="Q3265" s="9">
        <f t="shared" si="302"/>
        <v>1.121664</v>
      </c>
      <c r="R3265" s="10">
        <f t="shared" si="303"/>
        <v>15.407472527472526</v>
      </c>
      <c r="S3265" s="4" t="str">
        <f t="shared" si="304"/>
        <v>film &amp; video</v>
      </c>
      <c r="T3265" s="4" t="str">
        <f t="shared" si="305"/>
        <v>television</v>
      </c>
    </row>
    <row r="3266" spans="1:20" ht="28.5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7">
        <f t="shared" si="300"/>
        <v>42032.583333333336</v>
      </c>
      <c r="L3266" s="7">
        <f t="shared" si="301"/>
        <v>42016.466874999998</v>
      </c>
      <c r="M3266" s="4" t="b">
        <v>0</v>
      </c>
      <c r="N3266" s="4">
        <v>182</v>
      </c>
      <c r="O3266" s="4" t="b">
        <v>1</v>
      </c>
      <c r="P3266" s="4" t="s">
        <v>8265</v>
      </c>
      <c r="Q3266" s="9">
        <f t="shared" si="302"/>
        <v>1.03</v>
      </c>
      <c r="R3266" s="10">
        <f t="shared" si="303"/>
        <v>14.148351648351648</v>
      </c>
      <c r="S3266" s="4" t="str">
        <f t="shared" si="304"/>
        <v>film &amp; video</v>
      </c>
      <c r="T3266" s="4" t="str">
        <f t="shared" si="305"/>
        <v>television</v>
      </c>
    </row>
    <row r="3267" spans="1:20" ht="42.75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7">
        <f t="shared" ref="K3267:K3330" si="306">(I3267/86400)+25569+(-8/24)</f>
        <v>42341.374999999993</v>
      </c>
      <c r="L3267" s="7">
        <f t="shared" ref="L3267:L3330" si="307">(J3267/86400)+25569+(-8/24)</f>
        <v>42311.378645833327</v>
      </c>
      <c r="M3267" s="4" t="b">
        <v>0</v>
      </c>
      <c r="N3267" s="4">
        <v>182</v>
      </c>
      <c r="O3267" s="4" t="b">
        <v>1</v>
      </c>
      <c r="P3267" s="4" t="s">
        <v>8265</v>
      </c>
      <c r="Q3267" s="9">
        <f t="shared" ref="Q3267:Q3330" si="308">E3267/D3267</f>
        <v>1.64</v>
      </c>
      <c r="R3267" s="10">
        <f t="shared" ref="R3267:R3330" si="309">IFERROR(E3267/N3267, "Zero Backers")</f>
        <v>24.329670329670328</v>
      </c>
      <c r="S3267" s="4" t="str">
        <f t="shared" ref="S3267:S3330" si="310">LEFT(P3267,FIND("/",P3267)-1)</f>
        <v>film &amp; video</v>
      </c>
      <c r="T3267" s="4" t="str">
        <f t="shared" ref="T3267:T3330" si="311">RIGHT(P3267,LEN(P3267)-FIND("/",P3267))</f>
        <v>television</v>
      </c>
    </row>
    <row r="3268" spans="1:20" ht="42.75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7">
        <f t="shared" si="306"/>
        <v>42167.541666666664</v>
      </c>
      <c r="L3268" s="7">
        <f t="shared" si="307"/>
        <v>42136.202800925923</v>
      </c>
      <c r="M3268" s="4" t="b">
        <v>0</v>
      </c>
      <c r="N3268" s="4">
        <v>182</v>
      </c>
      <c r="O3268" s="4" t="b">
        <v>1</v>
      </c>
      <c r="P3268" s="4" t="s">
        <v>8265</v>
      </c>
      <c r="Q3268" s="9">
        <f t="shared" si="308"/>
        <v>1.3128333333333333</v>
      </c>
      <c r="R3268" s="10">
        <f t="shared" si="309"/>
        <v>43.280219780219781</v>
      </c>
      <c r="S3268" s="4" t="str">
        <f t="shared" si="310"/>
        <v>film &amp; video</v>
      </c>
      <c r="T3268" s="4" t="str">
        <f t="shared" si="311"/>
        <v>television</v>
      </c>
    </row>
    <row r="3269" spans="1:20" ht="42.75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7">
        <f t="shared" si="306"/>
        <v>42202.424305555549</v>
      </c>
      <c r="L3269" s="7">
        <f t="shared" si="307"/>
        <v>42172.424305555549</v>
      </c>
      <c r="M3269" s="4" t="b">
        <v>0</v>
      </c>
      <c r="N3269" s="4">
        <v>182</v>
      </c>
      <c r="O3269" s="4" t="b">
        <v>1</v>
      </c>
      <c r="P3269" s="4" t="s">
        <v>8265</v>
      </c>
      <c r="Q3269" s="9">
        <f t="shared" si="308"/>
        <v>1.0209999999999999</v>
      </c>
      <c r="R3269" s="10">
        <f t="shared" si="309"/>
        <v>84.14835164835165</v>
      </c>
      <c r="S3269" s="4" t="str">
        <f t="shared" si="310"/>
        <v>film &amp; video</v>
      </c>
      <c r="T3269" s="4" t="str">
        <f t="shared" si="311"/>
        <v>television</v>
      </c>
    </row>
    <row r="3270" spans="1:20" ht="42.75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7">
        <f t="shared" si="306"/>
        <v>42606.570925925924</v>
      </c>
      <c r="L3270" s="7">
        <f t="shared" si="307"/>
        <v>42590.570925925924</v>
      </c>
      <c r="M3270" s="4" t="b">
        <v>0</v>
      </c>
      <c r="N3270" s="4">
        <v>182</v>
      </c>
      <c r="O3270" s="4" t="b">
        <v>1</v>
      </c>
      <c r="P3270" s="4" t="s">
        <v>8265</v>
      </c>
      <c r="Q3270" s="9">
        <f t="shared" si="308"/>
        <v>1.28</v>
      </c>
      <c r="R3270" s="10">
        <f t="shared" si="309"/>
        <v>14.065934065934066</v>
      </c>
      <c r="S3270" s="4" t="str">
        <f t="shared" si="310"/>
        <v>film &amp; video</v>
      </c>
      <c r="T3270" s="4" t="str">
        <f t="shared" si="311"/>
        <v>television</v>
      </c>
    </row>
    <row r="3271" spans="1:20" ht="42.75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7">
        <f t="shared" si="306"/>
        <v>42171.124999999993</v>
      </c>
      <c r="L3271" s="7">
        <f t="shared" si="307"/>
        <v>42137.062465277777</v>
      </c>
      <c r="M3271" s="4" t="b">
        <v>0</v>
      </c>
      <c r="N3271" s="4">
        <v>182</v>
      </c>
      <c r="O3271" s="4" t="b">
        <v>1</v>
      </c>
      <c r="P3271" s="4" t="s">
        <v>8265</v>
      </c>
      <c r="Q3271" s="9">
        <f t="shared" si="308"/>
        <v>1.0149999999999999</v>
      </c>
      <c r="R3271" s="10">
        <f t="shared" si="309"/>
        <v>44.615384615384613</v>
      </c>
      <c r="S3271" s="4" t="str">
        <f t="shared" si="310"/>
        <v>film &amp; video</v>
      </c>
      <c r="T3271" s="4" t="str">
        <f t="shared" si="311"/>
        <v>television</v>
      </c>
    </row>
    <row r="3272" spans="1:20" ht="42.75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7">
        <f t="shared" si="306"/>
        <v>42197.199826388889</v>
      </c>
      <c r="L3272" s="7">
        <f t="shared" si="307"/>
        <v>42167.199826388889</v>
      </c>
      <c r="M3272" s="4" t="b">
        <v>0</v>
      </c>
      <c r="N3272" s="4">
        <v>182</v>
      </c>
      <c r="O3272" s="4" t="b">
        <v>1</v>
      </c>
      <c r="P3272" s="4" t="s">
        <v>8265</v>
      </c>
      <c r="Q3272" s="9">
        <f t="shared" si="308"/>
        <v>1.0166666666666666</v>
      </c>
      <c r="R3272" s="10">
        <f t="shared" si="309"/>
        <v>10.054945054945055</v>
      </c>
      <c r="S3272" s="4" t="str">
        <f t="shared" si="310"/>
        <v>film &amp; video</v>
      </c>
      <c r="T3272" s="4" t="str">
        <f t="shared" si="311"/>
        <v>television</v>
      </c>
    </row>
    <row r="3273" spans="1:20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7">
        <f t="shared" si="306"/>
        <v>41945.145543981482</v>
      </c>
      <c r="L3273" s="7">
        <f t="shared" si="307"/>
        <v>41915.10387731481</v>
      </c>
      <c r="M3273" s="4" t="b">
        <v>0</v>
      </c>
      <c r="N3273" s="4">
        <v>182</v>
      </c>
      <c r="O3273" s="4" t="b">
        <v>1</v>
      </c>
      <c r="P3273" s="4" t="s">
        <v>8265</v>
      </c>
      <c r="Q3273" s="9">
        <f t="shared" si="308"/>
        <v>1.3</v>
      </c>
      <c r="R3273" s="10">
        <f t="shared" si="309"/>
        <v>10.714285714285714</v>
      </c>
      <c r="S3273" s="4" t="str">
        <f t="shared" si="310"/>
        <v>film &amp; video</v>
      </c>
      <c r="T3273" s="4" t="str">
        <f t="shared" si="311"/>
        <v>television</v>
      </c>
    </row>
    <row r="3274" spans="1:20" ht="42.75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7">
        <f t="shared" si="306"/>
        <v>42314.208437499998</v>
      </c>
      <c r="L3274" s="7">
        <f t="shared" si="307"/>
        <v>42284.166770833333</v>
      </c>
      <c r="M3274" s="4" t="b">
        <v>0</v>
      </c>
      <c r="N3274" s="4">
        <v>182</v>
      </c>
      <c r="O3274" s="4" t="b">
        <v>1</v>
      </c>
      <c r="P3274" s="4" t="s">
        <v>8265</v>
      </c>
      <c r="Q3274" s="9">
        <f t="shared" si="308"/>
        <v>1.5443</v>
      </c>
      <c r="R3274" s="10">
        <f t="shared" si="309"/>
        <v>84.85164835164835</v>
      </c>
      <c r="S3274" s="4" t="str">
        <f t="shared" si="310"/>
        <v>film &amp; video</v>
      </c>
      <c r="T3274" s="4" t="str">
        <f t="shared" si="311"/>
        <v>television</v>
      </c>
    </row>
    <row r="3275" spans="1:20" ht="42.75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7">
        <f t="shared" si="306"/>
        <v>42627.458333333336</v>
      </c>
      <c r="L3275" s="7">
        <f t="shared" si="307"/>
        <v>42611.4680787037</v>
      </c>
      <c r="M3275" s="4" t="b">
        <v>0</v>
      </c>
      <c r="N3275" s="4">
        <v>182</v>
      </c>
      <c r="O3275" s="4" t="b">
        <v>1</v>
      </c>
      <c r="P3275" s="4" t="s">
        <v>8265</v>
      </c>
      <c r="Q3275" s="9">
        <f t="shared" si="308"/>
        <v>1.0740000000000001</v>
      </c>
      <c r="R3275" s="10">
        <f t="shared" si="309"/>
        <v>23.604395604395606</v>
      </c>
      <c r="S3275" s="4" t="str">
        <f t="shared" si="310"/>
        <v>film &amp; video</v>
      </c>
      <c r="T3275" s="4" t="str">
        <f t="shared" si="311"/>
        <v>television</v>
      </c>
    </row>
    <row r="3276" spans="1:20" ht="42.75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7">
        <f t="shared" si="306"/>
        <v>42444.541666666664</v>
      </c>
      <c r="L3276" s="7">
        <f t="shared" si="307"/>
        <v>42400.371203703697</v>
      </c>
      <c r="M3276" s="4" t="b">
        <v>0</v>
      </c>
      <c r="N3276" s="4">
        <v>182</v>
      </c>
      <c r="O3276" s="4" t="b">
        <v>1</v>
      </c>
      <c r="P3276" s="4" t="s">
        <v>8265</v>
      </c>
      <c r="Q3276" s="9">
        <f t="shared" si="308"/>
        <v>1.0132258064516129</v>
      </c>
      <c r="R3276" s="10">
        <f t="shared" si="309"/>
        <v>86.291208791208788</v>
      </c>
      <c r="S3276" s="4" t="str">
        <f t="shared" si="310"/>
        <v>film &amp; video</v>
      </c>
      <c r="T3276" s="4" t="str">
        <f t="shared" si="311"/>
        <v>television</v>
      </c>
    </row>
    <row r="3277" spans="1:20" ht="42.75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7">
        <f t="shared" si="306"/>
        <v>42043.854166666664</v>
      </c>
      <c r="L3277" s="7">
        <f t="shared" si="307"/>
        <v>42017.547118055554</v>
      </c>
      <c r="M3277" s="4" t="b">
        <v>0</v>
      </c>
      <c r="N3277" s="4">
        <v>182</v>
      </c>
      <c r="O3277" s="4" t="b">
        <v>1</v>
      </c>
      <c r="P3277" s="4" t="s">
        <v>8265</v>
      </c>
      <c r="Q3277" s="9">
        <f t="shared" si="308"/>
        <v>1.0027777777777778</v>
      </c>
      <c r="R3277" s="10">
        <f t="shared" si="309"/>
        <v>9.9175824175824179</v>
      </c>
      <c r="S3277" s="4" t="str">
        <f t="shared" si="310"/>
        <v>film &amp; video</v>
      </c>
      <c r="T3277" s="4" t="str">
        <f t="shared" si="311"/>
        <v>television</v>
      </c>
    </row>
    <row r="3278" spans="1:20" ht="42.75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7">
        <f t="shared" si="306"/>
        <v>42460.832638888889</v>
      </c>
      <c r="L3278" s="7">
        <f t="shared" si="307"/>
        <v>42426.616655092592</v>
      </c>
      <c r="M3278" s="4" t="b">
        <v>0</v>
      </c>
      <c r="N3278" s="4">
        <v>182</v>
      </c>
      <c r="O3278" s="4" t="b">
        <v>1</v>
      </c>
      <c r="P3278" s="4" t="s">
        <v>8265</v>
      </c>
      <c r="Q3278" s="9">
        <f t="shared" si="308"/>
        <v>1.1684444444444444</v>
      </c>
      <c r="R3278" s="10">
        <f t="shared" si="309"/>
        <v>28.890109890109891</v>
      </c>
      <c r="S3278" s="4" t="str">
        <f t="shared" si="310"/>
        <v>film &amp; video</v>
      </c>
      <c r="T3278" s="4" t="str">
        <f t="shared" si="311"/>
        <v>television</v>
      </c>
    </row>
    <row r="3279" spans="1:20" ht="42.75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7">
        <f t="shared" si="306"/>
        <v>41961.391273148147</v>
      </c>
      <c r="L3279" s="7">
        <f t="shared" si="307"/>
        <v>41931.349606481475</v>
      </c>
      <c r="M3279" s="4" t="b">
        <v>0</v>
      </c>
      <c r="N3279" s="4">
        <v>182</v>
      </c>
      <c r="O3279" s="4" t="b">
        <v>1</v>
      </c>
      <c r="P3279" s="4" t="s">
        <v>8265</v>
      </c>
      <c r="Q3279" s="9">
        <f t="shared" si="308"/>
        <v>1.0860000000000001</v>
      </c>
      <c r="R3279" s="10">
        <f t="shared" si="309"/>
        <v>29.835164835164836</v>
      </c>
      <c r="S3279" s="4" t="str">
        <f t="shared" si="310"/>
        <v>film &amp; video</v>
      </c>
      <c r="T3279" s="4" t="str">
        <f t="shared" si="311"/>
        <v>television</v>
      </c>
    </row>
    <row r="3280" spans="1:20" ht="42.75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7">
        <f t="shared" si="306"/>
        <v>42154.515081018515</v>
      </c>
      <c r="L3280" s="7">
        <f t="shared" si="307"/>
        <v>42124.515081018515</v>
      </c>
      <c r="M3280" s="4" t="b">
        <v>0</v>
      </c>
      <c r="N3280" s="4">
        <v>182</v>
      </c>
      <c r="O3280" s="4" t="b">
        <v>1</v>
      </c>
      <c r="P3280" s="4" t="s">
        <v>8265</v>
      </c>
      <c r="Q3280" s="9">
        <f t="shared" si="308"/>
        <v>1.034</v>
      </c>
      <c r="R3280" s="10">
        <f t="shared" si="309"/>
        <v>14.203296703296703</v>
      </c>
      <c r="S3280" s="4" t="str">
        <f t="shared" si="310"/>
        <v>film &amp; video</v>
      </c>
      <c r="T3280" s="4" t="str">
        <f t="shared" si="311"/>
        <v>television</v>
      </c>
    </row>
    <row r="3281" spans="1:20" ht="42.75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7">
        <f t="shared" si="306"/>
        <v>42460.727534722224</v>
      </c>
      <c r="L3281" s="7">
        <f t="shared" si="307"/>
        <v>42430.769201388888</v>
      </c>
      <c r="M3281" s="4" t="b">
        <v>0</v>
      </c>
      <c r="N3281" s="4">
        <v>182</v>
      </c>
      <c r="O3281" s="4" t="b">
        <v>1</v>
      </c>
      <c r="P3281" s="4" t="s">
        <v>8265</v>
      </c>
      <c r="Q3281" s="9">
        <f t="shared" si="308"/>
        <v>1.1427586206896552</v>
      </c>
      <c r="R3281" s="10">
        <f t="shared" si="309"/>
        <v>36.417582417582416</v>
      </c>
      <c r="S3281" s="4" t="str">
        <f t="shared" si="310"/>
        <v>film &amp; video</v>
      </c>
      <c r="T3281" s="4" t="str">
        <f t="shared" si="311"/>
        <v>television</v>
      </c>
    </row>
    <row r="3282" spans="1:20" ht="42.75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7">
        <f t="shared" si="306"/>
        <v>42155.874999999993</v>
      </c>
      <c r="L3282" s="7">
        <f t="shared" si="307"/>
        <v>42121.423587962963</v>
      </c>
      <c r="M3282" s="4" t="b">
        <v>0</v>
      </c>
      <c r="N3282" s="4">
        <v>182</v>
      </c>
      <c r="O3282" s="4" t="b">
        <v>1</v>
      </c>
      <c r="P3282" s="4" t="s">
        <v>8265</v>
      </c>
      <c r="Q3282" s="9">
        <f t="shared" si="308"/>
        <v>1.03</v>
      </c>
      <c r="R3282" s="10">
        <f t="shared" si="309"/>
        <v>11.318681318681319</v>
      </c>
      <c r="S3282" s="4" t="str">
        <f t="shared" si="310"/>
        <v>film &amp; video</v>
      </c>
      <c r="T3282" s="4" t="str">
        <f t="shared" si="311"/>
        <v>television</v>
      </c>
    </row>
    <row r="3283" spans="1:20" ht="28.5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7">
        <f t="shared" si="306"/>
        <v>42248.686400462961</v>
      </c>
      <c r="L3283" s="7">
        <f t="shared" si="307"/>
        <v>42218.686400462961</v>
      </c>
      <c r="M3283" s="4" t="b">
        <v>0</v>
      </c>
      <c r="N3283" s="4">
        <v>182</v>
      </c>
      <c r="O3283" s="4" t="b">
        <v>1</v>
      </c>
      <c r="P3283" s="4" t="s">
        <v>8265</v>
      </c>
      <c r="Q3283" s="9">
        <f t="shared" si="308"/>
        <v>1.216</v>
      </c>
      <c r="R3283" s="10">
        <f t="shared" si="309"/>
        <v>33.406593406593409</v>
      </c>
      <c r="S3283" s="4" t="str">
        <f t="shared" si="310"/>
        <v>film &amp; video</v>
      </c>
      <c r="T3283" s="4" t="str">
        <f t="shared" si="311"/>
        <v>television</v>
      </c>
    </row>
    <row r="3284" spans="1:20" ht="42.75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7">
        <f t="shared" si="306"/>
        <v>42488.860972222225</v>
      </c>
      <c r="L3284" s="7">
        <f t="shared" si="307"/>
        <v>42444.860972222225</v>
      </c>
      <c r="M3284" s="4" t="b">
        <v>0</v>
      </c>
      <c r="N3284" s="4">
        <v>182</v>
      </c>
      <c r="O3284" s="4" t="b">
        <v>1</v>
      </c>
      <c r="P3284" s="4" t="s">
        <v>8265</v>
      </c>
      <c r="Q3284" s="9">
        <f t="shared" si="308"/>
        <v>1.026467741935484</v>
      </c>
      <c r="R3284" s="10">
        <f t="shared" si="309"/>
        <v>174.83791208791209</v>
      </c>
      <c r="S3284" s="4" t="str">
        <f t="shared" si="310"/>
        <v>film &amp; video</v>
      </c>
      <c r="T3284" s="4" t="str">
        <f t="shared" si="311"/>
        <v>television</v>
      </c>
    </row>
    <row r="3285" spans="1:20" ht="42.75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7">
        <f t="shared" si="306"/>
        <v>42410.541666666664</v>
      </c>
      <c r="L3285" s="7">
        <f t="shared" si="307"/>
        <v>42379.410856481474</v>
      </c>
      <c r="M3285" s="4" t="b">
        <v>0</v>
      </c>
      <c r="N3285" s="4">
        <v>182</v>
      </c>
      <c r="O3285" s="4" t="b">
        <v>1</v>
      </c>
      <c r="P3285" s="4" t="s">
        <v>8265</v>
      </c>
      <c r="Q3285" s="9">
        <f t="shared" si="308"/>
        <v>1.0475000000000001</v>
      </c>
      <c r="R3285" s="10">
        <f t="shared" si="309"/>
        <v>4.604395604395604</v>
      </c>
      <c r="S3285" s="4" t="str">
        <f t="shared" si="310"/>
        <v>film &amp; video</v>
      </c>
      <c r="T3285" s="4" t="str">
        <f t="shared" si="311"/>
        <v>television</v>
      </c>
    </row>
    <row r="3286" spans="1:20" ht="42.75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7">
        <f t="shared" si="306"/>
        <v>42397.915972222218</v>
      </c>
      <c r="L3286" s="7">
        <f t="shared" si="307"/>
        <v>42380.551539351851</v>
      </c>
      <c r="M3286" s="4" t="b">
        <v>0</v>
      </c>
      <c r="N3286" s="4">
        <v>182</v>
      </c>
      <c r="O3286" s="4" t="b">
        <v>1</v>
      </c>
      <c r="P3286" s="4" t="s">
        <v>8265</v>
      </c>
      <c r="Q3286" s="9">
        <f t="shared" si="308"/>
        <v>1.016</v>
      </c>
      <c r="R3286" s="10">
        <f t="shared" si="309"/>
        <v>16.747252747252748</v>
      </c>
      <c r="S3286" s="4" t="str">
        <f t="shared" si="310"/>
        <v>film &amp; video</v>
      </c>
      <c r="T3286" s="4" t="str">
        <f t="shared" si="311"/>
        <v>television</v>
      </c>
    </row>
    <row r="3287" spans="1:20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7">
        <f t="shared" si="306"/>
        <v>42793.874999999993</v>
      </c>
      <c r="L3287" s="7">
        <f t="shared" si="307"/>
        <v>42762.609097222223</v>
      </c>
      <c r="M3287" s="4" t="b">
        <v>0</v>
      </c>
      <c r="N3287" s="4">
        <v>182</v>
      </c>
      <c r="O3287" s="4" t="b">
        <v>1</v>
      </c>
      <c r="P3287" s="4" t="s">
        <v>8265</v>
      </c>
      <c r="Q3287" s="9">
        <f t="shared" si="308"/>
        <v>1.1210242048409682</v>
      </c>
      <c r="R3287" s="10">
        <f t="shared" si="309"/>
        <v>30.791208791208792</v>
      </c>
      <c r="S3287" s="4" t="str">
        <f t="shared" si="310"/>
        <v>film &amp; video</v>
      </c>
      <c r="T3287" s="4" t="str">
        <f t="shared" si="311"/>
        <v>television</v>
      </c>
    </row>
    <row r="3288" spans="1:20" ht="42.75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7">
        <f t="shared" si="306"/>
        <v>42597.506736111107</v>
      </c>
      <c r="L3288" s="7">
        <f t="shared" si="307"/>
        <v>42567.506736111107</v>
      </c>
      <c r="M3288" s="4" t="b">
        <v>0</v>
      </c>
      <c r="N3288" s="4">
        <v>182</v>
      </c>
      <c r="O3288" s="4" t="b">
        <v>1</v>
      </c>
      <c r="P3288" s="4" t="s">
        <v>8265</v>
      </c>
      <c r="Q3288" s="9">
        <f t="shared" si="308"/>
        <v>1.0176666666666667</v>
      </c>
      <c r="R3288" s="10">
        <f t="shared" si="309"/>
        <v>83.873626373626379</v>
      </c>
      <c r="S3288" s="4" t="str">
        <f t="shared" si="310"/>
        <v>film &amp; video</v>
      </c>
      <c r="T3288" s="4" t="str">
        <f t="shared" si="311"/>
        <v>television</v>
      </c>
    </row>
    <row r="3289" spans="1:20" ht="28.5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7">
        <f t="shared" si="306"/>
        <v>42336.416990740741</v>
      </c>
      <c r="L3289" s="7">
        <f t="shared" si="307"/>
        <v>42311.416990740741</v>
      </c>
      <c r="M3289" s="4" t="b">
        <v>0</v>
      </c>
      <c r="N3289" s="4">
        <v>182</v>
      </c>
      <c r="O3289" s="4" t="b">
        <v>1</v>
      </c>
      <c r="P3289" s="4" t="s">
        <v>8265</v>
      </c>
      <c r="Q3289" s="9">
        <f t="shared" si="308"/>
        <v>1</v>
      </c>
      <c r="R3289" s="10">
        <f t="shared" si="309"/>
        <v>13.736263736263735</v>
      </c>
      <c r="S3289" s="4" t="str">
        <f t="shared" si="310"/>
        <v>film &amp; video</v>
      </c>
      <c r="T3289" s="4" t="str">
        <f t="shared" si="311"/>
        <v>television</v>
      </c>
    </row>
    <row r="3290" spans="1:20" ht="42.75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7">
        <f t="shared" si="306"/>
        <v>42541.624999999993</v>
      </c>
      <c r="L3290" s="7">
        <f t="shared" si="307"/>
        <v>42505.441145833327</v>
      </c>
      <c r="M3290" s="4" t="b">
        <v>0</v>
      </c>
      <c r="N3290" s="4">
        <v>182</v>
      </c>
      <c r="O3290" s="4" t="b">
        <v>1</v>
      </c>
      <c r="P3290" s="4" t="s">
        <v>8265</v>
      </c>
      <c r="Q3290" s="9">
        <f t="shared" si="308"/>
        <v>1.0026489999999999</v>
      </c>
      <c r="R3290" s="10">
        <f t="shared" si="309"/>
        <v>55.090604395604394</v>
      </c>
      <c r="S3290" s="4" t="str">
        <f t="shared" si="310"/>
        <v>film &amp; video</v>
      </c>
      <c r="T3290" s="4" t="str">
        <f t="shared" si="311"/>
        <v>television</v>
      </c>
    </row>
    <row r="3291" spans="1:20" ht="42.75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7">
        <f t="shared" si="306"/>
        <v>42786.034745370365</v>
      </c>
      <c r="L3291" s="7">
        <f t="shared" si="307"/>
        <v>42758.034745370365</v>
      </c>
      <c r="M3291" s="4" t="b">
        <v>0</v>
      </c>
      <c r="N3291" s="4">
        <v>182</v>
      </c>
      <c r="O3291" s="4" t="b">
        <v>1</v>
      </c>
      <c r="P3291" s="4" t="s">
        <v>8265</v>
      </c>
      <c r="Q3291" s="9">
        <f t="shared" si="308"/>
        <v>1.3304200000000002</v>
      </c>
      <c r="R3291" s="10">
        <f t="shared" si="309"/>
        <v>3.6550000000000002</v>
      </c>
      <c r="S3291" s="4" t="str">
        <f t="shared" si="310"/>
        <v>film &amp; video</v>
      </c>
      <c r="T3291" s="4" t="str">
        <f t="shared" si="311"/>
        <v>television</v>
      </c>
    </row>
    <row r="3292" spans="1:20" ht="71.25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7">
        <f t="shared" si="306"/>
        <v>42805.181608796294</v>
      </c>
      <c r="L3292" s="7">
        <f t="shared" si="307"/>
        <v>42775.181608796294</v>
      </c>
      <c r="M3292" s="4" t="b">
        <v>0</v>
      </c>
      <c r="N3292" s="4">
        <v>182</v>
      </c>
      <c r="O3292" s="4" t="b">
        <v>1</v>
      </c>
      <c r="P3292" s="4" t="s">
        <v>8265</v>
      </c>
      <c r="Q3292" s="9">
        <f t="shared" si="308"/>
        <v>1.212</v>
      </c>
      <c r="R3292" s="10">
        <f t="shared" si="309"/>
        <v>13.318681318681319</v>
      </c>
      <c r="S3292" s="4" t="str">
        <f t="shared" si="310"/>
        <v>film &amp; video</v>
      </c>
      <c r="T3292" s="4" t="str">
        <f t="shared" si="311"/>
        <v>television</v>
      </c>
    </row>
    <row r="3293" spans="1:20" ht="42.75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7">
        <f t="shared" si="306"/>
        <v>42263.832638888889</v>
      </c>
      <c r="L3293" s="7">
        <f t="shared" si="307"/>
        <v>42232.369212962956</v>
      </c>
      <c r="M3293" s="4" t="b">
        <v>0</v>
      </c>
      <c r="N3293" s="4">
        <v>182</v>
      </c>
      <c r="O3293" s="4" t="b">
        <v>1</v>
      </c>
      <c r="P3293" s="4" t="s">
        <v>8265</v>
      </c>
      <c r="Q3293" s="9">
        <f t="shared" si="308"/>
        <v>1.1399999999999999</v>
      </c>
      <c r="R3293" s="10">
        <f t="shared" si="309"/>
        <v>3.1318681318681318</v>
      </c>
      <c r="S3293" s="4" t="str">
        <f t="shared" si="310"/>
        <v>film &amp; video</v>
      </c>
      <c r="T3293" s="4" t="str">
        <f t="shared" si="311"/>
        <v>television</v>
      </c>
    </row>
    <row r="3294" spans="1:20" ht="42.75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7">
        <f t="shared" si="306"/>
        <v>42342.478564814817</v>
      </c>
      <c r="L3294" s="7">
        <f t="shared" si="307"/>
        <v>42282.436898148146</v>
      </c>
      <c r="M3294" s="4" t="b">
        <v>0</v>
      </c>
      <c r="N3294" s="4">
        <v>182</v>
      </c>
      <c r="O3294" s="4" t="b">
        <v>1</v>
      </c>
      <c r="P3294" s="4" t="s">
        <v>8265</v>
      </c>
      <c r="Q3294" s="9">
        <f t="shared" si="308"/>
        <v>2.8613861386138613</v>
      </c>
      <c r="R3294" s="10">
        <f t="shared" si="309"/>
        <v>1.5879120879120878</v>
      </c>
      <c r="S3294" s="4" t="str">
        <f t="shared" si="310"/>
        <v>film &amp; video</v>
      </c>
      <c r="T3294" s="4" t="str">
        <f t="shared" si="311"/>
        <v>television</v>
      </c>
    </row>
    <row r="3295" spans="1:20" ht="57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7">
        <f t="shared" si="306"/>
        <v>42798.092037037037</v>
      </c>
      <c r="L3295" s="7">
        <f t="shared" si="307"/>
        <v>42768.092037037037</v>
      </c>
      <c r="M3295" s="4" t="b">
        <v>0</v>
      </c>
      <c r="N3295" s="4">
        <v>182</v>
      </c>
      <c r="O3295" s="4" t="b">
        <v>1</v>
      </c>
      <c r="P3295" s="4" t="s">
        <v>8265</v>
      </c>
      <c r="Q3295" s="9">
        <f t="shared" si="308"/>
        <v>1.7044444444444444</v>
      </c>
      <c r="R3295" s="10">
        <f t="shared" si="309"/>
        <v>42.142857142857146</v>
      </c>
      <c r="S3295" s="4" t="str">
        <f t="shared" si="310"/>
        <v>film &amp; video</v>
      </c>
      <c r="T3295" s="4" t="str">
        <f t="shared" si="311"/>
        <v>television</v>
      </c>
    </row>
    <row r="3296" spans="1:20" ht="42.75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7">
        <f t="shared" si="306"/>
        <v>42171.20780092592</v>
      </c>
      <c r="L3296" s="7">
        <f t="shared" si="307"/>
        <v>42141.20780092592</v>
      </c>
      <c r="M3296" s="4" t="b">
        <v>0</v>
      </c>
      <c r="N3296" s="4">
        <v>182</v>
      </c>
      <c r="O3296" s="4" t="b">
        <v>1</v>
      </c>
      <c r="P3296" s="4" t="s">
        <v>8265</v>
      </c>
      <c r="Q3296" s="9">
        <f t="shared" si="308"/>
        <v>1.1833333333333333</v>
      </c>
      <c r="R3296" s="10">
        <f t="shared" si="309"/>
        <v>3.901098901098901</v>
      </c>
      <c r="S3296" s="4" t="str">
        <f t="shared" si="310"/>
        <v>film &amp; video</v>
      </c>
      <c r="T3296" s="4" t="str">
        <f t="shared" si="311"/>
        <v>television</v>
      </c>
    </row>
    <row r="3297" spans="1:20" ht="42.75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7">
        <f t="shared" si="306"/>
        <v>42639.109131944446</v>
      </c>
      <c r="L3297" s="7">
        <f t="shared" si="307"/>
        <v>42609.109131944446</v>
      </c>
      <c r="M3297" s="4" t="b">
        <v>0</v>
      </c>
      <c r="N3297" s="4">
        <v>182</v>
      </c>
      <c r="O3297" s="4" t="b">
        <v>1</v>
      </c>
      <c r="P3297" s="4" t="s">
        <v>8265</v>
      </c>
      <c r="Q3297" s="9">
        <f t="shared" si="308"/>
        <v>1.0285857142857142</v>
      </c>
      <c r="R3297" s="10">
        <f t="shared" si="309"/>
        <v>3.9560989010989012</v>
      </c>
      <c r="S3297" s="4" t="str">
        <f t="shared" si="310"/>
        <v>film &amp; video</v>
      </c>
      <c r="T3297" s="4" t="str">
        <f t="shared" si="311"/>
        <v>television</v>
      </c>
    </row>
    <row r="3298" spans="1:20" ht="42.75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7">
        <f t="shared" si="306"/>
        <v>42330.583333333336</v>
      </c>
      <c r="L3298" s="7">
        <f t="shared" si="307"/>
        <v>42309.42328703704</v>
      </c>
      <c r="M3298" s="4" t="b">
        <v>0</v>
      </c>
      <c r="N3298" s="4">
        <v>182</v>
      </c>
      <c r="O3298" s="4" t="b">
        <v>1</v>
      </c>
      <c r="P3298" s="4" t="s">
        <v>8265</v>
      </c>
      <c r="Q3298" s="9">
        <f t="shared" si="308"/>
        <v>1.4406666666666668</v>
      </c>
      <c r="R3298" s="10">
        <f t="shared" si="309"/>
        <v>11.873626373626374</v>
      </c>
      <c r="S3298" s="4" t="str">
        <f t="shared" si="310"/>
        <v>film &amp; video</v>
      </c>
      <c r="T3298" s="4" t="str">
        <f t="shared" si="311"/>
        <v>television</v>
      </c>
    </row>
    <row r="3299" spans="1:20" ht="42.75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7">
        <f t="shared" si="306"/>
        <v>42212.624305555553</v>
      </c>
      <c r="L3299" s="7">
        <f t="shared" si="307"/>
        <v>42193.438148148147</v>
      </c>
      <c r="M3299" s="4" t="b">
        <v>0</v>
      </c>
      <c r="N3299" s="4">
        <v>182</v>
      </c>
      <c r="O3299" s="4" t="b">
        <v>1</v>
      </c>
      <c r="P3299" s="4" t="s">
        <v>8265</v>
      </c>
      <c r="Q3299" s="9">
        <f t="shared" si="308"/>
        <v>1.0007272727272727</v>
      </c>
      <c r="R3299" s="10">
        <f t="shared" si="309"/>
        <v>30.241758241758241</v>
      </c>
      <c r="S3299" s="4" t="str">
        <f t="shared" si="310"/>
        <v>film &amp; video</v>
      </c>
      <c r="T3299" s="4" t="str">
        <f t="shared" si="311"/>
        <v>television</v>
      </c>
    </row>
    <row r="3300" spans="1:20" ht="42.75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7">
        <f t="shared" si="306"/>
        <v>42259.666666666664</v>
      </c>
      <c r="L3300" s="7">
        <f t="shared" si="307"/>
        <v>42239.624629629623</v>
      </c>
      <c r="M3300" s="4" t="b">
        <v>0</v>
      </c>
      <c r="N3300" s="4">
        <v>182</v>
      </c>
      <c r="O3300" s="4" t="b">
        <v>1</v>
      </c>
      <c r="P3300" s="4" t="s">
        <v>8265</v>
      </c>
      <c r="Q3300" s="9">
        <f t="shared" si="308"/>
        <v>1.0173000000000001</v>
      </c>
      <c r="R3300" s="10">
        <f t="shared" si="309"/>
        <v>55.895604395604394</v>
      </c>
      <c r="S3300" s="4" t="str">
        <f t="shared" si="310"/>
        <v>film &amp; video</v>
      </c>
      <c r="T3300" s="4" t="str">
        <f t="shared" si="311"/>
        <v>television</v>
      </c>
    </row>
    <row r="3301" spans="1:20" ht="42.75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7">
        <f t="shared" si="306"/>
        <v>42291.584062499998</v>
      </c>
      <c r="L3301" s="7">
        <f t="shared" si="307"/>
        <v>42261.584062499998</v>
      </c>
      <c r="M3301" s="4" t="b">
        <v>0</v>
      </c>
      <c r="N3301" s="4">
        <v>182</v>
      </c>
      <c r="O3301" s="4" t="b">
        <v>1</v>
      </c>
      <c r="P3301" s="4" t="s">
        <v>8265</v>
      </c>
      <c r="Q3301" s="9">
        <f t="shared" si="308"/>
        <v>1.1619999999999999</v>
      </c>
      <c r="R3301" s="10">
        <f t="shared" si="309"/>
        <v>19.153846153846153</v>
      </c>
      <c r="S3301" s="4" t="str">
        <f t="shared" si="310"/>
        <v>film &amp; video</v>
      </c>
      <c r="T3301" s="4" t="str">
        <f t="shared" si="311"/>
        <v>television</v>
      </c>
    </row>
    <row r="3302" spans="1:20" ht="42.75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7">
        <f t="shared" si="306"/>
        <v>42123.410439814812</v>
      </c>
      <c r="L3302" s="7">
        <f t="shared" si="307"/>
        <v>42102.410439814812</v>
      </c>
      <c r="M3302" s="4" t="b">
        <v>0</v>
      </c>
      <c r="N3302" s="4">
        <v>182</v>
      </c>
      <c r="O3302" s="4" t="b">
        <v>1</v>
      </c>
      <c r="P3302" s="4" t="s">
        <v>8265</v>
      </c>
      <c r="Q3302" s="9">
        <f t="shared" si="308"/>
        <v>1.3616666666666666</v>
      </c>
      <c r="R3302" s="10">
        <f t="shared" si="309"/>
        <v>22.445054945054945</v>
      </c>
      <c r="S3302" s="4" t="str">
        <f t="shared" si="310"/>
        <v>film &amp; video</v>
      </c>
      <c r="T3302" s="4" t="str">
        <f t="shared" si="311"/>
        <v>television</v>
      </c>
    </row>
    <row r="3303" spans="1:20" ht="42.75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7">
        <f t="shared" si="306"/>
        <v>42582.957638888889</v>
      </c>
      <c r="L3303" s="7">
        <f t="shared" si="307"/>
        <v>42538.402499999997</v>
      </c>
      <c r="M3303" s="4" t="b">
        <v>0</v>
      </c>
      <c r="N3303" s="4">
        <v>182</v>
      </c>
      <c r="O3303" s="4" t="b">
        <v>1</v>
      </c>
      <c r="P3303" s="4" t="s">
        <v>8265</v>
      </c>
      <c r="Q3303" s="9">
        <f t="shared" si="308"/>
        <v>1.3346666666666667</v>
      </c>
      <c r="R3303" s="10">
        <f t="shared" si="309"/>
        <v>22</v>
      </c>
      <c r="S3303" s="4" t="str">
        <f t="shared" si="310"/>
        <v>film &amp; video</v>
      </c>
      <c r="T3303" s="4" t="str">
        <f t="shared" si="311"/>
        <v>television</v>
      </c>
    </row>
    <row r="3304" spans="1:20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7">
        <f t="shared" si="306"/>
        <v>42711.018240740734</v>
      </c>
      <c r="L3304" s="7">
        <f t="shared" si="307"/>
        <v>42681.018240740734</v>
      </c>
      <c r="M3304" s="4" t="b">
        <v>0</v>
      </c>
      <c r="N3304" s="4">
        <v>182</v>
      </c>
      <c r="O3304" s="4" t="b">
        <v>1</v>
      </c>
      <c r="P3304" s="4" t="s">
        <v>8265</v>
      </c>
      <c r="Q3304" s="9">
        <f t="shared" si="308"/>
        <v>1.0339285714285715</v>
      </c>
      <c r="R3304" s="10">
        <f t="shared" si="309"/>
        <v>47.719780219780219</v>
      </c>
      <c r="S3304" s="4" t="str">
        <f t="shared" si="310"/>
        <v>film &amp; video</v>
      </c>
      <c r="T3304" s="4" t="str">
        <f t="shared" si="311"/>
        <v>television</v>
      </c>
    </row>
    <row r="3305" spans="1:20" ht="42.75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7">
        <f t="shared" si="306"/>
        <v>42091.276435185187</v>
      </c>
      <c r="L3305" s="7">
        <f t="shared" si="307"/>
        <v>42056.318101851844</v>
      </c>
      <c r="M3305" s="4" t="b">
        <v>0</v>
      </c>
      <c r="N3305" s="4">
        <v>182</v>
      </c>
      <c r="O3305" s="4" t="b">
        <v>1</v>
      </c>
      <c r="P3305" s="4" t="s">
        <v>8265</v>
      </c>
      <c r="Q3305" s="9">
        <f t="shared" si="308"/>
        <v>1.1588888888888889</v>
      </c>
      <c r="R3305" s="10">
        <f t="shared" si="309"/>
        <v>11.461538461538462</v>
      </c>
      <c r="S3305" s="4" t="str">
        <f t="shared" si="310"/>
        <v>film &amp; video</v>
      </c>
      <c r="T3305" s="4" t="str">
        <f t="shared" si="311"/>
        <v>television</v>
      </c>
    </row>
    <row r="3306" spans="1:20" ht="42.75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7">
        <f t="shared" si="306"/>
        <v>42726.29111111111</v>
      </c>
      <c r="L3306" s="7">
        <f t="shared" si="307"/>
        <v>42696.29111111111</v>
      </c>
      <c r="M3306" s="4" t="b">
        <v>0</v>
      </c>
      <c r="N3306" s="4">
        <v>182</v>
      </c>
      <c r="O3306" s="4" t="b">
        <v>1</v>
      </c>
      <c r="P3306" s="4" t="s">
        <v>8265</v>
      </c>
      <c r="Q3306" s="9">
        <f t="shared" si="308"/>
        <v>1.0451666666666666</v>
      </c>
      <c r="R3306" s="10">
        <f t="shared" si="309"/>
        <v>86.140109890109883</v>
      </c>
      <c r="S3306" s="4" t="str">
        <f t="shared" si="310"/>
        <v>film &amp; video</v>
      </c>
      <c r="T3306" s="4" t="str">
        <f t="shared" si="311"/>
        <v>television</v>
      </c>
    </row>
    <row r="3307" spans="1:20" ht="42.75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7">
        <f t="shared" si="306"/>
        <v>42216.522546296292</v>
      </c>
      <c r="L3307" s="7">
        <f t="shared" si="307"/>
        <v>42186.522546296292</v>
      </c>
      <c r="M3307" s="4" t="b">
        <v>0</v>
      </c>
      <c r="N3307" s="4">
        <v>182</v>
      </c>
      <c r="O3307" s="4" t="b">
        <v>1</v>
      </c>
      <c r="P3307" s="4" t="s">
        <v>8265</v>
      </c>
      <c r="Q3307" s="9">
        <f t="shared" si="308"/>
        <v>1.0202500000000001</v>
      </c>
      <c r="R3307" s="10">
        <f t="shared" si="309"/>
        <v>22.423076923076923</v>
      </c>
      <c r="S3307" s="4" t="str">
        <f t="shared" si="310"/>
        <v>film &amp; video</v>
      </c>
      <c r="T3307" s="4" t="str">
        <f t="shared" si="311"/>
        <v>television</v>
      </c>
    </row>
    <row r="3308" spans="1:20" ht="57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7">
        <f t="shared" si="306"/>
        <v>42530.791666666664</v>
      </c>
      <c r="L3308" s="7">
        <f t="shared" si="307"/>
        <v>42492.885902777773</v>
      </c>
      <c r="M3308" s="4" t="b">
        <v>0</v>
      </c>
      <c r="N3308" s="4">
        <v>182</v>
      </c>
      <c r="O3308" s="4" t="b">
        <v>1</v>
      </c>
      <c r="P3308" s="4" t="s">
        <v>8265</v>
      </c>
      <c r="Q3308" s="9">
        <f t="shared" si="308"/>
        <v>1.7533333333333334</v>
      </c>
      <c r="R3308" s="10">
        <f t="shared" si="309"/>
        <v>14.450549450549451</v>
      </c>
      <c r="S3308" s="4" t="str">
        <f t="shared" si="310"/>
        <v>film &amp; video</v>
      </c>
      <c r="T3308" s="4" t="str">
        <f t="shared" si="311"/>
        <v>television</v>
      </c>
    </row>
    <row r="3309" spans="1:20" ht="42.75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7">
        <f t="shared" si="306"/>
        <v>42504.723831018513</v>
      </c>
      <c r="L3309" s="7">
        <f t="shared" si="307"/>
        <v>42474.723831018513</v>
      </c>
      <c r="M3309" s="4" t="b">
        <v>0</v>
      </c>
      <c r="N3309" s="4">
        <v>182</v>
      </c>
      <c r="O3309" s="4" t="b">
        <v>1</v>
      </c>
      <c r="P3309" s="4" t="s">
        <v>8265</v>
      </c>
      <c r="Q3309" s="9">
        <f t="shared" si="308"/>
        <v>1.0668</v>
      </c>
      <c r="R3309" s="10">
        <f t="shared" si="309"/>
        <v>5.8615384615384611</v>
      </c>
      <c r="S3309" s="4" t="str">
        <f t="shared" si="310"/>
        <v>film &amp; video</v>
      </c>
      <c r="T3309" s="4" t="str">
        <f t="shared" si="311"/>
        <v>television</v>
      </c>
    </row>
    <row r="3310" spans="1:20" ht="42.75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7">
        <f t="shared" si="306"/>
        <v>42473.543576388889</v>
      </c>
      <c r="L3310" s="7">
        <f t="shared" si="307"/>
        <v>42452.543576388889</v>
      </c>
      <c r="M3310" s="4" t="b">
        <v>0</v>
      </c>
      <c r="N3310" s="4">
        <v>182</v>
      </c>
      <c r="O3310" s="4" t="b">
        <v>1</v>
      </c>
      <c r="P3310" s="4" t="s">
        <v>8265</v>
      </c>
      <c r="Q3310" s="9">
        <f t="shared" si="308"/>
        <v>1.2228571428571429</v>
      </c>
      <c r="R3310" s="10">
        <f t="shared" si="309"/>
        <v>23.516483516483518</v>
      </c>
      <c r="S3310" s="4" t="str">
        <f t="shared" si="310"/>
        <v>film &amp; video</v>
      </c>
      <c r="T3310" s="4" t="str">
        <f t="shared" si="311"/>
        <v>television</v>
      </c>
    </row>
    <row r="3311" spans="1:20" ht="28.5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7">
        <f t="shared" si="306"/>
        <v>42659.316874999997</v>
      </c>
      <c r="L3311" s="7">
        <f t="shared" si="307"/>
        <v>42628.316874999997</v>
      </c>
      <c r="M3311" s="4" t="b">
        <v>0</v>
      </c>
      <c r="N3311" s="4">
        <v>182</v>
      </c>
      <c r="O3311" s="4" t="b">
        <v>1</v>
      </c>
      <c r="P3311" s="4" t="s">
        <v>8265</v>
      </c>
      <c r="Q3311" s="9">
        <f t="shared" si="308"/>
        <v>1.5942857142857143</v>
      </c>
      <c r="R3311" s="10">
        <f t="shared" si="309"/>
        <v>3.0659340659340661</v>
      </c>
      <c r="S3311" s="4" t="str">
        <f t="shared" si="310"/>
        <v>film &amp; video</v>
      </c>
      <c r="T3311" s="4" t="str">
        <f t="shared" si="311"/>
        <v>television</v>
      </c>
    </row>
    <row r="3312" spans="1:20" ht="28.5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7">
        <f t="shared" si="306"/>
        <v>42283.595196759255</v>
      </c>
      <c r="L3312" s="7">
        <f t="shared" si="307"/>
        <v>42253.595196759255</v>
      </c>
      <c r="M3312" s="4" t="b">
        <v>0</v>
      </c>
      <c r="N3312" s="4">
        <v>182</v>
      </c>
      <c r="O3312" s="4" t="b">
        <v>1</v>
      </c>
      <c r="P3312" s="4" t="s">
        <v>8265</v>
      </c>
      <c r="Q3312" s="9">
        <f t="shared" si="308"/>
        <v>1.0007692307692309</v>
      </c>
      <c r="R3312" s="10">
        <f t="shared" si="309"/>
        <v>35.741758241758241</v>
      </c>
      <c r="S3312" s="4" t="str">
        <f t="shared" si="310"/>
        <v>film &amp; video</v>
      </c>
      <c r="T3312" s="4" t="str">
        <f t="shared" si="311"/>
        <v>television</v>
      </c>
    </row>
    <row r="3313" spans="1:20" ht="42.75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7">
        <f t="shared" si="306"/>
        <v>42293.958449074074</v>
      </c>
      <c r="L3313" s="7">
        <f t="shared" si="307"/>
        <v>42263.958449074074</v>
      </c>
      <c r="M3313" s="4" t="b">
        <v>0</v>
      </c>
      <c r="N3313" s="4">
        <v>182</v>
      </c>
      <c r="O3313" s="4" t="b">
        <v>1</v>
      </c>
      <c r="P3313" s="4" t="s">
        <v>8265</v>
      </c>
      <c r="Q3313" s="9">
        <f t="shared" si="308"/>
        <v>1.0984</v>
      </c>
      <c r="R3313" s="10">
        <f t="shared" si="309"/>
        <v>15.087912087912088</v>
      </c>
      <c r="S3313" s="4" t="str">
        <f t="shared" si="310"/>
        <v>film &amp; video</v>
      </c>
      <c r="T3313" s="4" t="str">
        <f t="shared" si="311"/>
        <v>television</v>
      </c>
    </row>
    <row r="3314" spans="1:20" ht="42.75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7">
        <f t="shared" si="306"/>
        <v>42685.583333333336</v>
      </c>
      <c r="L3314" s="7">
        <f t="shared" si="307"/>
        <v>42664.476226851846</v>
      </c>
      <c r="M3314" s="4" t="b">
        <v>0</v>
      </c>
      <c r="N3314" s="4">
        <v>182</v>
      </c>
      <c r="O3314" s="4" t="b">
        <v>1</v>
      </c>
      <c r="P3314" s="4" t="s">
        <v>8265</v>
      </c>
      <c r="Q3314" s="9">
        <f t="shared" si="308"/>
        <v>1.0004</v>
      </c>
      <c r="R3314" s="10">
        <f t="shared" si="309"/>
        <v>13.741758241758241</v>
      </c>
      <c r="S3314" s="4" t="str">
        <f t="shared" si="310"/>
        <v>film &amp; video</v>
      </c>
      <c r="T3314" s="4" t="str">
        <f t="shared" si="311"/>
        <v>television</v>
      </c>
    </row>
    <row r="3315" spans="1:20" ht="42.75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7">
        <f t="shared" si="306"/>
        <v>42395.708333333336</v>
      </c>
      <c r="L3315" s="7">
        <f t="shared" si="307"/>
        <v>42381.911076388882</v>
      </c>
      <c r="M3315" s="4" t="b">
        <v>0</v>
      </c>
      <c r="N3315" s="4">
        <v>182</v>
      </c>
      <c r="O3315" s="4" t="b">
        <v>1</v>
      </c>
      <c r="P3315" s="4" t="s">
        <v>8265</v>
      </c>
      <c r="Q3315" s="9">
        <f t="shared" si="308"/>
        <v>1.1605000000000001</v>
      </c>
      <c r="R3315" s="10">
        <f t="shared" si="309"/>
        <v>12.752747252747254</v>
      </c>
      <c r="S3315" s="4" t="str">
        <f t="shared" si="310"/>
        <v>film &amp; video</v>
      </c>
      <c r="T3315" s="4" t="str">
        <f t="shared" si="311"/>
        <v>television</v>
      </c>
    </row>
    <row r="3316" spans="1:20" ht="42.75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7">
        <f t="shared" si="306"/>
        <v>42132.503472222219</v>
      </c>
      <c r="L3316" s="7">
        <f t="shared" si="307"/>
        <v>42104.934155092589</v>
      </c>
      <c r="M3316" s="4" t="b">
        <v>0</v>
      </c>
      <c r="N3316" s="4">
        <v>182</v>
      </c>
      <c r="O3316" s="4" t="b">
        <v>1</v>
      </c>
      <c r="P3316" s="4" t="s">
        <v>8265</v>
      </c>
      <c r="Q3316" s="9">
        <f t="shared" si="308"/>
        <v>2.1074999999999999</v>
      </c>
      <c r="R3316" s="10">
        <f t="shared" si="309"/>
        <v>9.2637362637362646</v>
      </c>
      <c r="S3316" s="4" t="str">
        <f t="shared" si="310"/>
        <v>film &amp; video</v>
      </c>
      <c r="T3316" s="4" t="str">
        <f t="shared" si="311"/>
        <v>television</v>
      </c>
    </row>
    <row r="3317" spans="1:20" ht="42.75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7">
        <f t="shared" si="306"/>
        <v>42495.97038194444</v>
      </c>
      <c r="L3317" s="7">
        <f t="shared" si="307"/>
        <v>42465.97038194444</v>
      </c>
      <c r="M3317" s="4" t="b">
        <v>0</v>
      </c>
      <c r="N3317" s="4">
        <v>182</v>
      </c>
      <c r="O3317" s="4" t="b">
        <v>1</v>
      </c>
      <c r="P3317" s="4" t="s">
        <v>8265</v>
      </c>
      <c r="Q3317" s="9">
        <f t="shared" si="308"/>
        <v>1.1000000000000001</v>
      </c>
      <c r="R3317" s="10">
        <f t="shared" si="309"/>
        <v>24.175824175824175</v>
      </c>
      <c r="S3317" s="4" t="str">
        <f t="shared" si="310"/>
        <v>film &amp; video</v>
      </c>
      <c r="T3317" s="4" t="str">
        <f t="shared" si="311"/>
        <v>television</v>
      </c>
    </row>
    <row r="3318" spans="1:20" ht="71.25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7">
        <f t="shared" si="306"/>
        <v>41859.245833333327</v>
      </c>
      <c r="L3318" s="7">
        <f t="shared" si="307"/>
        <v>41826.537905092591</v>
      </c>
      <c r="M3318" s="4" t="b">
        <v>0</v>
      </c>
      <c r="N3318" s="4">
        <v>182</v>
      </c>
      <c r="O3318" s="4" t="b">
        <v>1</v>
      </c>
      <c r="P3318" s="4" t="s">
        <v>8265</v>
      </c>
      <c r="Q3318" s="9">
        <f t="shared" si="308"/>
        <v>1.0008673425918038</v>
      </c>
      <c r="R3318" s="10">
        <f t="shared" si="309"/>
        <v>64.54494505494506</v>
      </c>
      <c r="S3318" s="4" t="str">
        <f t="shared" si="310"/>
        <v>film &amp; video</v>
      </c>
      <c r="T3318" s="4" t="str">
        <f t="shared" si="311"/>
        <v>television</v>
      </c>
    </row>
    <row r="3319" spans="1:20" ht="42.75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7">
        <f t="shared" si="306"/>
        <v>42528.706296296295</v>
      </c>
      <c r="L3319" s="7">
        <f t="shared" si="307"/>
        <v>42498.706296296295</v>
      </c>
      <c r="M3319" s="4" t="b">
        <v>0</v>
      </c>
      <c r="N3319" s="4">
        <v>182</v>
      </c>
      <c r="O3319" s="4" t="b">
        <v>1</v>
      </c>
      <c r="P3319" s="4" t="s">
        <v>8265</v>
      </c>
      <c r="Q3319" s="9">
        <f t="shared" si="308"/>
        <v>1.0619047619047619</v>
      </c>
      <c r="R3319" s="10">
        <f t="shared" si="309"/>
        <v>6.1263736263736268</v>
      </c>
      <c r="S3319" s="4" t="str">
        <f t="shared" si="310"/>
        <v>film &amp; video</v>
      </c>
      <c r="T3319" s="4" t="str">
        <f t="shared" si="311"/>
        <v>television</v>
      </c>
    </row>
    <row r="3320" spans="1:20" ht="28.5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7">
        <f t="shared" si="306"/>
        <v>42470.770833333336</v>
      </c>
      <c r="L3320" s="7">
        <f t="shared" si="307"/>
        <v>42430.968668981477</v>
      </c>
      <c r="M3320" s="4" t="b">
        <v>0</v>
      </c>
      <c r="N3320" s="4">
        <v>182</v>
      </c>
      <c r="O3320" s="4" t="b">
        <v>1</v>
      </c>
      <c r="P3320" s="4" t="s">
        <v>8265</v>
      </c>
      <c r="Q3320" s="9">
        <f t="shared" si="308"/>
        <v>1.256</v>
      </c>
      <c r="R3320" s="10">
        <f t="shared" si="309"/>
        <v>13.802197802197803</v>
      </c>
      <c r="S3320" s="4" t="str">
        <f t="shared" si="310"/>
        <v>film &amp; video</v>
      </c>
      <c r="T3320" s="4" t="str">
        <f t="shared" si="311"/>
        <v>television</v>
      </c>
    </row>
    <row r="3321" spans="1:20" ht="42.75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7">
        <f t="shared" si="306"/>
        <v>42035.252152777779</v>
      </c>
      <c r="L3321" s="7">
        <f t="shared" si="307"/>
        <v>41990.252152777779</v>
      </c>
      <c r="M3321" s="4" t="b">
        <v>0</v>
      </c>
      <c r="N3321" s="4">
        <v>182</v>
      </c>
      <c r="O3321" s="4" t="b">
        <v>1</v>
      </c>
      <c r="P3321" s="4" t="s">
        <v>8265</v>
      </c>
      <c r="Q3321" s="9">
        <f t="shared" si="308"/>
        <v>1.08</v>
      </c>
      <c r="R3321" s="10">
        <f t="shared" si="309"/>
        <v>2.9670329670329672</v>
      </c>
      <c r="S3321" s="4" t="str">
        <f t="shared" si="310"/>
        <v>film &amp; video</v>
      </c>
      <c r="T3321" s="4" t="str">
        <f t="shared" si="311"/>
        <v>television</v>
      </c>
    </row>
    <row r="3322" spans="1:20" ht="42.75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7">
        <f t="shared" si="306"/>
        <v>42542.712465277778</v>
      </c>
      <c r="L3322" s="7">
        <f t="shared" si="307"/>
        <v>42512.712465277778</v>
      </c>
      <c r="M3322" s="4" t="b">
        <v>0</v>
      </c>
      <c r="N3322" s="4">
        <v>182</v>
      </c>
      <c r="O3322" s="4" t="b">
        <v>1</v>
      </c>
      <c r="P3322" s="4" t="s">
        <v>8265</v>
      </c>
      <c r="Q3322" s="9">
        <f t="shared" si="308"/>
        <v>1.01</v>
      </c>
      <c r="R3322" s="10">
        <f t="shared" si="309"/>
        <v>13.873626373626374</v>
      </c>
      <c r="S3322" s="4" t="str">
        <f t="shared" si="310"/>
        <v>film &amp; video</v>
      </c>
      <c r="T3322" s="4" t="str">
        <f t="shared" si="311"/>
        <v>television</v>
      </c>
    </row>
    <row r="3323" spans="1:20" ht="42.75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7">
        <f t="shared" si="306"/>
        <v>41927.832638888889</v>
      </c>
      <c r="L3323" s="7">
        <f t="shared" si="307"/>
        <v>41913.766956018517</v>
      </c>
      <c r="M3323" s="4" t="b">
        <v>0</v>
      </c>
      <c r="N3323" s="4">
        <v>182</v>
      </c>
      <c r="O3323" s="4" t="b">
        <v>1</v>
      </c>
      <c r="P3323" s="4" t="s">
        <v>8265</v>
      </c>
      <c r="Q3323" s="9">
        <f t="shared" si="308"/>
        <v>1.0740000000000001</v>
      </c>
      <c r="R3323" s="10">
        <f t="shared" si="309"/>
        <v>2.9505494505494507</v>
      </c>
      <c r="S3323" s="4" t="str">
        <f t="shared" si="310"/>
        <v>film &amp; video</v>
      </c>
      <c r="T3323" s="4" t="str">
        <f t="shared" si="311"/>
        <v>television</v>
      </c>
    </row>
    <row r="3324" spans="1:20" ht="42.75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7">
        <f t="shared" si="306"/>
        <v>42542.829861111109</v>
      </c>
      <c r="L3324" s="7">
        <f t="shared" si="307"/>
        <v>42520.677037037036</v>
      </c>
      <c r="M3324" s="4" t="b">
        <v>0</v>
      </c>
      <c r="N3324" s="4">
        <v>182</v>
      </c>
      <c r="O3324" s="4" t="b">
        <v>1</v>
      </c>
      <c r="P3324" s="4" t="s">
        <v>8265</v>
      </c>
      <c r="Q3324" s="9">
        <f t="shared" si="308"/>
        <v>1.0151515151515151</v>
      </c>
      <c r="R3324" s="10">
        <f t="shared" si="309"/>
        <v>18.406593406593405</v>
      </c>
      <c r="S3324" s="4" t="str">
        <f t="shared" si="310"/>
        <v>film &amp; video</v>
      </c>
      <c r="T3324" s="4" t="str">
        <f t="shared" si="311"/>
        <v>television</v>
      </c>
    </row>
    <row r="3325" spans="1:20" ht="42.75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7">
        <f t="shared" si="306"/>
        <v>42638.032499999994</v>
      </c>
      <c r="L3325" s="7">
        <f t="shared" si="307"/>
        <v>42608.032499999994</v>
      </c>
      <c r="M3325" s="4" t="b">
        <v>0</v>
      </c>
      <c r="N3325" s="4">
        <v>182</v>
      </c>
      <c r="O3325" s="4" t="b">
        <v>1</v>
      </c>
      <c r="P3325" s="4" t="s">
        <v>8265</v>
      </c>
      <c r="Q3325" s="9">
        <f t="shared" si="308"/>
        <v>1.2589999999999999</v>
      </c>
      <c r="R3325" s="10">
        <f t="shared" si="309"/>
        <v>6.9175824175824179</v>
      </c>
      <c r="S3325" s="4" t="str">
        <f t="shared" si="310"/>
        <v>film &amp; video</v>
      </c>
      <c r="T3325" s="4" t="str">
        <f t="shared" si="311"/>
        <v>television</v>
      </c>
    </row>
    <row r="3326" spans="1:20" ht="42.75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7">
        <f t="shared" si="306"/>
        <v>42526.249884259254</v>
      </c>
      <c r="L3326" s="7">
        <f t="shared" si="307"/>
        <v>42512.249884259254</v>
      </c>
      <c r="M3326" s="4" t="b">
        <v>0</v>
      </c>
      <c r="N3326" s="4">
        <v>182</v>
      </c>
      <c r="O3326" s="4" t="b">
        <v>1</v>
      </c>
      <c r="P3326" s="4" t="s">
        <v>8265</v>
      </c>
      <c r="Q3326" s="9">
        <f t="shared" si="308"/>
        <v>1.0166666666666666</v>
      </c>
      <c r="R3326" s="10">
        <f t="shared" si="309"/>
        <v>8.3791208791208796</v>
      </c>
      <c r="S3326" s="4" t="str">
        <f t="shared" si="310"/>
        <v>film &amp; video</v>
      </c>
      <c r="T3326" s="4" t="str">
        <f t="shared" si="311"/>
        <v>television</v>
      </c>
    </row>
    <row r="3327" spans="1:20" ht="42.75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7">
        <f t="shared" si="306"/>
        <v>42099.410613425927</v>
      </c>
      <c r="L3327" s="7">
        <f t="shared" si="307"/>
        <v>42064.452280092592</v>
      </c>
      <c r="M3327" s="4" t="b">
        <v>0</v>
      </c>
      <c r="N3327" s="4">
        <v>182</v>
      </c>
      <c r="O3327" s="4" t="b">
        <v>1</v>
      </c>
      <c r="P3327" s="4" t="s">
        <v>8265</v>
      </c>
      <c r="Q3327" s="9">
        <f t="shared" si="308"/>
        <v>1.125</v>
      </c>
      <c r="R3327" s="10">
        <f t="shared" si="309"/>
        <v>2.4725274725274726</v>
      </c>
      <c r="S3327" s="4" t="str">
        <f t="shared" si="310"/>
        <v>film &amp; video</v>
      </c>
      <c r="T3327" s="4" t="str">
        <f t="shared" si="311"/>
        <v>television</v>
      </c>
    </row>
    <row r="3328" spans="1:20" ht="42.75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7">
        <f t="shared" si="306"/>
        <v>42071.339178240734</v>
      </c>
      <c r="L3328" s="7">
        <f t="shared" si="307"/>
        <v>42041.380844907406</v>
      </c>
      <c r="M3328" s="4" t="b">
        <v>0</v>
      </c>
      <c r="N3328" s="4">
        <v>182</v>
      </c>
      <c r="O3328" s="4" t="b">
        <v>1</v>
      </c>
      <c r="P3328" s="4" t="s">
        <v>8265</v>
      </c>
      <c r="Q3328" s="9">
        <f t="shared" si="308"/>
        <v>1.0137499999999999</v>
      </c>
      <c r="R3328" s="10">
        <f t="shared" si="309"/>
        <v>44.560439560439562</v>
      </c>
      <c r="S3328" s="4" t="str">
        <f t="shared" si="310"/>
        <v>film &amp; video</v>
      </c>
      <c r="T3328" s="4" t="str">
        <f t="shared" si="311"/>
        <v>television</v>
      </c>
    </row>
    <row r="3329" spans="1:20" ht="42.75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7">
        <f t="shared" si="306"/>
        <v>42498.041273148141</v>
      </c>
      <c r="L3329" s="7">
        <f t="shared" si="307"/>
        <v>42468.041273148141</v>
      </c>
      <c r="M3329" s="4" t="b">
        <v>0</v>
      </c>
      <c r="N3329" s="4">
        <v>182</v>
      </c>
      <c r="O3329" s="4" t="b">
        <v>1</v>
      </c>
      <c r="P3329" s="4" t="s">
        <v>8265</v>
      </c>
      <c r="Q3329" s="9">
        <f t="shared" si="308"/>
        <v>1.0125</v>
      </c>
      <c r="R3329" s="10">
        <f t="shared" si="309"/>
        <v>4.4505494505494507</v>
      </c>
      <c r="S3329" s="4" t="str">
        <f t="shared" si="310"/>
        <v>film &amp; video</v>
      </c>
      <c r="T3329" s="4" t="str">
        <f t="shared" si="311"/>
        <v>television</v>
      </c>
    </row>
    <row r="3330" spans="1:20" ht="42.75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7">
        <f t="shared" si="306"/>
        <v>41824.708333333328</v>
      </c>
      <c r="L3330" s="7">
        <f t="shared" si="307"/>
        <v>41822.241701388884</v>
      </c>
      <c r="M3330" s="4" t="b">
        <v>0</v>
      </c>
      <c r="N3330" s="4">
        <v>182</v>
      </c>
      <c r="O3330" s="4" t="b">
        <v>1</v>
      </c>
      <c r="P3330" s="4" t="s">
        <v>8265</v>
      </c>
      <c r="Q3330" s="9">
        <f t="shared" si="308"/>
        <v>1.4638888888888888</v>
      </c>
      <c r="R3330" s="10">
        <f t="shared" si="309"/>
        <v>14.478021978021978</v>
      </c>
      <c r="S3330" s="4" t="str">
        <f t="shared" si="310"/>
        <v>film &amp; video</v>
      </c>
      <c r="T3330" s="4" t="str">
        <f t="shared" si="311"/>
        <v>television</v>
      </c>
    </row>
    <row r="3331" spans="1:20" ht="42.75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7">
        <f t="shared" ref="K3331:K3394" si="312">(I3331/86400)+25569+(-8/24)</f>
        <v>41847.625</v>
      </c>
      <c r="L3331" s="7">
        <f t="shared" ref="L3331:L3394" si="313">(J3331/86400)+25569+(-8/24)</f>
        <v>41836.989675925921</v>
      </c>
      <c r="M3331" s="4" t="b">
        <v>0</v>
      </c>
      <c r="N3331" s="4">
        <v>182</v>
      </c>
      <c r="O3331" s="4" t="b">
        <v>1</v>
      </c>
      <c r="P3331" s="4" t="s">
        <v>8265</v>
      </c>
      <c r="Q3331" s="9">
        <f t="shared" ref="Q3331:Q3394" si="314">E3331/D3331</f>
        <v>1.1679999999999999</v>
      </c>
      <c r="R3331" s="10">
        <f t="shared" ref="R3331:R3394" si="315">IFERROR(E3331/N3331, "Zero Backers")</f>
        <v>6.4175824175824179</v>
      </c>
      <c r="S3331" s="4" t="str">
        <f t="shared" ref="S3331:S3394" si="316">LEFT(P3331,FIND("/",P3331)-1)</f>
        <v>film &amp; video</v>
      </c>
      <c r="T3331" s="4" t="str">
        <f t="shared" ref="T3331:T3394" si="317">RIGHT(P3331,LEN(P3331)-FIND("/",P3331))</f>
        <v>television</v>
      </c>
    </row>
    <row r="3332" spans="1:20" ht="42.75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7">
        <f t="shared" si="312"/>
        <v>42095.512361111112</v>
      </c>
      <c r="L3332" s="7">
        <f t="shared" si="313"/>
        <v>42065.554027777776</v>
      </c>
      <c r="M3332" s="4" t="b">
        <v>0</v>
      </c>
      <c r="N3332" s="4">
        <v>182</v>
      </c>
      <c r="O3332" s="4" t="b">
        <v>1</v>
      </c>
      <c r="P3332" s="4" t="s">
        <v>8265</v>
      </c>
      <c r="Q3332" s="9">
        <f t="shared" si="314"/>
        <v>1.0626666666666666</v>
      </c>
      <c r="R3332" s="10">
        <f t="shared" si="315"/>
        <v>8.7582417582417591</v>
      </c>
      <c r="S3332" s="4" t="str">
        <f t="shared" si="316"/>
        <v>film &amp; video</v>
      </c>
      <c r="T3332" s="4" t="str">
        <f t="shared" si="317"/>
        <v>television</v>
      </c>
    </row>
    <row r="3333" spans="1:20" ht="42.75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7">
        <f t="shared" si="312"/>
        <v>42283.36442129629</v>
      </c>
      <c r="L3333" s="7">
        <f t="shared" si="313"/>
        <v>42248.36442129629</v>
      </c>
      <c r="M3333" s="4" t="b">
        <v>0</v>
      </c>
      <c r="N3333" s="4">
        <v>182</v>
      </c>
      <c r="O3333" s="4" t="b">
        <v>1</v>
      </c>
      <c r="P3333" s="4" t="s">
        <v>8265</v>
      </c>
      <c r="Q3333" s="9">
        <f t="shared" si="314"/>
        <v>1.0451999999999999</v>
      </c>
      <c r="R3333" s="10">
        <f t="shared" si="315"/>
        <v>28.714285714285715</v>
      </c>
      <c r="S3333" s="4" t="str">
        <f t="shared" si="316"/>
        <v>film &amp; video</v>
      </c>
      <c r="T3333" s="4" t="str">
        <f t="shared" si="317"/>
        <v>television</v>
      </c>
    </row>
    <row r="3334" spans="1:20" ht="42.75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7">
        <f t="shared" si="312"/>
        <v>41839.526967592588</v>
      </c>
      <c r="L3334" s="7">
        <f t="shared" si="313"/>
        <v>41809.526967592588</v>
      </c>
      <c r="M3334" s="4" t="b">
        <v>0</v>
      </c>
      <c r="N3334" s="4">
        <v>182</v>
      </c>
      <c r="O3334" s="4" t="b">
        <v>1</v>
      </c>
      <c r="P3334" s="4" t="s">
        <v>8265</v>
      </c>
      <c r="Q3334" s="9">
        <f t="shared" si="314"/>
        <v>1</v>
      </c>
      <c r="R3334" s="10">
        <f t="shared" si="315"/>
        <v>32.967032967032964</v>
      </c>
      <c r="S3334" s="4" t="str">
        <f t="shared" si="316"/>
        <v>film &amp; video</v>
      </c>
      <c r="T3334" s="4" t="str">
        <f t="shared" si="317"/>
        <v>television</v>
      </c>
    </row>
    <row r="3335" spans="1:20" ht="42.75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7">
        <f t="shared" si="312"/>
        <v>42170.343518518515</v>
      </c>
      <c r="L3335" s="7">
        <f t="shared" si="313"/>
        <v>42148.343518518515</v>
      </c>
      <c r="M3335" s="4" t="b">
        <v>0</v>
      </c>
      <c r="N3335" s="4">
        <v>182</v>
      </c>
      <c r="O3335" s="4" t="b">
        <v>1</v>
      </c>
      <c r="P3335" s="4" t="s">
        <v>8265</v>
      </c>
      <c r="Q3335" s="9">
        <f t="shared" si="314"/>
        <v>1.0457142857142858</v>
      </c>
      <c r="R3335" s="10">
        <f t="shared" si="315"/>
        <v>20.109890109890109</v>
      </c>
      <c r="S3335" s="4" t="str">
        <f t="shared" si="316"/>
        <v>film &amp; video</v>
      </c>
      <c r="T3335" s="4" t="str">
        <f t="shared" si="317"/>
        <v>television</v>
      </c>
    </row>
    <row r="3336" spans="1:20" ht="28.5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7">
        <f t="shared" si="312"/>
        <v>42215.187754629624</v>
      </c>
      <c r="L3336" s="7">
        <f t="shared" si="313"/>
        <v>42185.187754629624</v>
      </c>
      <c r="M3336" s="4" t="b">
        <v>0</v>
      </c>
      <c r="N3336" s="4">
        <v>182</v>
      </c>
      <c r="O3336" s="4" t="b">
        <v>1</v>
      </c>
      <c r="P3336" s="4" t="s">
        <v>8265</v>
      </c>
      <c r="Q3336" s="9">
        <f t="shared" si="314"/>
        <v>1.3862051149573753</v>
      </c>
      <c r="R3336" s="10">
        <f t="shared" si="315"/>
        <v>29.483516483516482</v>
      </c>
      <c r="S3336" s="4" t="str">
        <f t="shared" si="316"/>
        <v>film &amp; video</v>
      </c>
      <c r="T3336" s="4" t="str">
        <f t="shared" si="317"/>
        <v>television</v>
      </c>
    </row>
    <row r="3337" spans="1:20" ht="42.75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7">
        <f t="shared" si="312"/>
        <v>41854.625</v>
      </c>
      <c r="L3337" s="7">
        <f t="shared" si="313"/>
        <v>41827.340810185182</v>
      </c>
      <c r="M3337" s="4" t="b">
        <v>0</v>
      </c>
      <c r="N3337" s="4">
        <v>182</v>
      </c>
      <c r="O3337" s="4" t="b">
        <v>1</v>
      </c>
      <c r="P3337" s="4" t="s">
        <v>8265</v>
      </c>
      <c r="Q3337" s="9">
        <f t="shared" si="314"/>
        <v>1.0032000000000001</v>
      </c>
      <c r="R3337" s="10">
        <f t="shared" si="315"/>
        <v>27.560439560439562</v>
      </c>
      <c r="S3337" s="4" t="str">
        <f t="shared" si="316"/>
        <v>film &amp; video</v>
      </c>
      <c r="T3337" s="4" t="str">
        <f t="shared" si="317"/>
        <v>television</v>
      </c>
    </row>
    <row r="3338" spans="1:20" ht="42.75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7">
        <f t="shared" si="312"/>
        <v>42465.023680555554</v>
      </c>
      <c r="L3338" s="7">
        <f t="shared" si="313"/>
        <v>42437.065347222218</v>
      </c>
      <c r="M3338" s="4" t="b">
        <v>0</v>
      </c>
      <c r="N3338" s="4">
        <v>182</v>
      </c>
      <c r="O3338" s="4" t="b">
        <v>1</v>
      </c>
      <c r="P3338" s="4" t="s">
        <v>8265</v>
      </c>
      <c r="Q3338" s="9">
        <f t="shared" si="314"/>
        <v>1</v>
      </c>
      <c r="R3338" s="10">
        <f t="shared" si="315"/>
        <v>1.3736263736263736</v>
      </c>
      <c r="S3338" s="4" t="str">
        <f t="shared" si="316"/>
        <v>film &amp; video</v>
      </c>
      <c r="T3338" s="4" t="str">
        <f t="shared" si="317"/>
        <v>television</v>
      </c>
    </row>
    <row r="3339" spans="1:20" ht="42.75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7">
        <f t="shared" si="312"/>
        <v>41922.541666666664</v>
      </c>
      <c r="L3339" s="7">
        <f t="shared" si="313"/>
        <v>41900.948692129627</v>
      </c>
      <c r="M3339" s="4" t="b">
        <v>0</v>
      </c>
      <c r="N3339" s="4">
        <v>182</v>
      </c>
      <c r="O3339" s="4" t="b">
        <v>1</v>
      </c>
      <c r="P3339" s="4" t="s">
        <v>8265</v>
      </c>
      <c r="Q3339" s="9">
        <f t="shared" si="314"/>
        <v>1.1020000000000001</v>
      </c>
      <c r="R3339" s="10">
        <f t="shared" si="315"/>
        <v>15.137362637362637</v>
      </c>
      <c r="S3339" s="4" t="str">
        <f t="shared" si="316"/>
        <v>film &amp; video</v>
      </c>
      <c r="T3339" s="4" t="str">
        <f t="shared" si="317"/>
        <v>television</v>
      </c>
    </row>
    <row r="3340" spans="1:20" ht="28.5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7">
        <f t="shared" si="312"/>
        <v>42790.241666666661</v>
      </c>
      <c r="L3340" s="7">
        <f t="shared" si="313"/>
        <v>42769.241666666661</v>
      </c>
      <c r="M3340" s="4" t="b">
        <v>0</v>
      </c>
      <c r="N3340" s="4">
        <v>182</v>
      </c>
      <c r="O3340" s="4" t="b">
        <v>1</v>
      </c>
      <c r="P3340" s="4" t="s">
        <v>8265</v>
      </c>
      <c r="Q3340" s="9">
        <f t="shared" si="314"/>
        <v>1.0218</v>
      </c>
      <c r="R3340" s="10">
        <f t="shared" si="315"/>
        <v>84.214285714285708</v>
      </c>
      <c r="S3340" s="4" t="str">
        <f t="shared" si="316"/>
        <v>film &amp; video</v>
      </c>
      <c r="T3340" s="4" t="str">
        <f t="shared" si="317"/>
        <v>television</v>
      </c>
    </row>
    <row r="3341" spans="1:20" ht="28.5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7">
        <f t="shared" si="312"/>
        <v>42579.332384259258</v>
      </c>
      <c r="L3341" s="7">
        <f t="shared" si="313"/>
        <v>42549.332384259258</v>
      </c>
      <c r="M3341" s="4" t="b">
        <v>0</v>
      </c>
      <c r="N3341" s="4">
        <v>182</v>
      </c>
      <c r="O3341" s="4" t="b">
        <v>1</v>
      </c>
      <c r="P3341" s="4" t="s">
        <v>8265</v>
      </c>
      <c r="Q3341" s="9">
        <f t="shared" si="314"/>
        <v>1.0435000000000001</v>
      </c>
      <c r="R3341" s="10">
        <f t="shared" si="315"/>
        <v>45.868131868131869</v>
      </c>
      <c r="S3341" s="4" t="str">
        <f t="shared" si="316"/>
        <v>film &amp; video</v>
      </c>
      <c r="T3341" s="4" t="str">
        <f t="shared" si="317"/>
        <v>television</v>
      </c>
    </row>
    <row r="3342" spans="1:20" ht="42.75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7">
        <f t="shared" si="312"/>
        <v>42710.640671296293</v>
      </c>
      <c r="L3342" s="7">
        <f t="shared" si="313"/>
        <v>42685.640671296293</v>
      </c>
      <c r="M3342" s="4" t="b">
        <v>0</v>
      </c>
      <c r="N3342" s="4">
        <v>182</v>
      </c>
      <c r="O3342" s="4" t="b">
        <v>1</v>
      </c>
      <c r="P3342" s="4" t="s">
        <v>8265</v>
      </c>
      <c r="Q3342" s="9">
        <f t="shared" si="314"/>
        <v>1.3816666666666666</v>
      </c>
      <c r="R3342" s="10">
        <f t="shared" si="315"/>
        <v>22.774725274725274</v>
      </c>
      <c r="S3342" s="4" t="str">
        <f t="shared" si="316"/>
        <v>film &amp; video</v>
      </c>
      <c r="T3342" s="4" t="str">
        <f t="shared" si="317"/>
        <v>television</v>
      </c>
    </row>
    <row r="3343" spans="1:20" ht="42.75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7">
        <f t="shared" si="312"/>
        <v>42533.374999999993</v>
      </c>
      <c r="L3343" s="7">
        <f t="shared" si="313"/>
        <v>42510.465520833335</v>
      </c>
      <c r="M3343" s="4" t="b">
        <v>0</v>
      </c>
      <c r="N3343" s="4">
        <v>182</v>
      </c>
      <c r="O3343" s="4" t="b">
        <v>1</v>
      </c>
      <c r="P3343" s="4" t="s">
        <v>8265</v>
      </c>
      <c r="Q3343" s="9">
        <f t="shared" si="314"/>
        <v>1</v>
      </c>
      <c r="R3343" s="10">
        <f t="shared" si="315"/>
        <v>18.406593406593405</v>
      </c>
      <c r="S3343" s="4" t="str">
        <f t="shared" si="316"/>
        <v>film &amp; video</v>
      </c>
      <c r="T3343" s="4" t="str">
        <f t="shared" si="317"/>
        <v>television</v>
      </c>
    </row>
    <row r="3344" spans="1:20" ht="28.5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7">
        <f t="shared" si="312"/>
        <v>42094.874305555553</v>
      </c>
      <c r="L3344" s="7">
        <f t="shared" si="313"/>
        <v>42061.963078703702</v>
      </c>
      <c r="M3344" s="4" t="b">
        <v>0</v>
      </c>
      <c r="N3344" s="4">
        <v>182</v>
      </c>
      <c r="O3344" s="4" t="b">
        <v>1</v>
      </c>
      <c r="P3344" s="4" t="s">
        <v>8265</v>
      </c>
      <c r="Q3344" s="9">
        <f t="shared" si="314"/>
        <v>1.0166666666666666</v>
      </c>
      <c r="R3344" s="10">
        <f t="shared" si="315"/>
        <v>33.516483516483518</v>
      </c>
      <c r="S3344" s="4" t="str">
        <f t="shared" si="316"/>
        <v>film &amp; video</v>
      </c>
      <c r="T3344" s="4" t="str">
        <f t="shared" si="317"/>
        <v>television</v>
      </c>
    </row>
    <row r="3345" spans="1:20" ht="42.75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7">
        <f t="shared" si="312"/>
        <v>42473.220833333333</v>
      </c>
      <c r="L3345" s="7">
        <f t="shared" si="313"/>
        <v>42452.583148148151</v>
      </c>
      <c r="M3345" s="4" t="b">
        <v>0</v>
      </c>
      <c r="N3345" s="4">
        <v>182</v>
      </c>
      <c r="O3345" s="4" t="b">
        <v>1</v>
      </c>
      <c r="P3345" s="4" t="s">
        <v>8265</v>
      </c>
      <c r="Q3345" s="9">
        <f t="shared" si="314"/>
        <v>1.7142857142857142</v>
      </c>
      <c r="R3345" s="10">
        <f t="shared" si="315"/>
        <v>6.5934065934065931</v>
      </c>
      <c r="S3345" s="4" t="str">
        <f t="shared" si="316"/>
        <v>film &amp; video</v>
      </c>
      <c r="T3345" s="4" t="str">
        <f t="shared" si="317"/>
        <v>television</v>
      </c>
    </row>
    <row r="3346" spans="1:20" ht="42.75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7">
        <f t="shared" si="312"/>
        <v>41880.866817129623</v>
      </c>
      <c r="L3346" s="7">
        <f t="shared" si="313"/>
        <v>41850.866817129623</v>
      </c>
      <c r="M3346" s="4" t="b">
        <v>0</v>
      </c>
      <c r="N3346" s="4">
        <v>182</v>
      </c>
      <c r="O3346" s="4" t="b">
        <v>1</v>
      </c>
      <c r="P3346" s="4" t="s">
        <v>8265</v>
      </c>
      <c r="Q3346" s="9">
        <f t="shared" si="314"/>
        <v>1.0144444444444445</v>
      </c>
      <c r="R3346" s="10">
        <f t="shared" si="315"/>
        <v>25.082417582417584</v>
      </c>
      <c r="S3346" s="4" t="str">
        <f t="shared" si="316"/>
        <v>film &amp; video</v>
      </c>
      <c r="T3346" s="4" t="str">
        <f t="shared" si="317"/>
        <v>television</v>
      </c>
    </row>
    <row r="3347" spans="1:20" ht="42.75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7">
        <f t="shared" si="312"/>
        <v>42111.692361111105</v>
      </c>
      <c r="L3347" s="7">
        <f t="shared" si="313"/>
        <v>42052.772777777776</v>
      </c>
      <c r="M3347" s="4" t="b">
        <v>0</v>
      </c>
      <c r="N3347" s="4">
        <v>182</v>
      </c>
      <c r="O3347" s="4" t="b">
        <v>1</v>
      </c>
      <c r="P3347" s="4" t="s">
        <v>8265</v>
      </c>
      <c r="Q3347" s="9">
        <f t="shared" si="314"/>
        <v>1.3</v>
      </c>
      <c r="R3347" s="10">
        <f t="shared" si="315"/>
        <v>3.5714285714285716</v>
      </c>
      <c r="S3347" s="4" t="str">
        <f t="shared" si="316"/>
        <v>film &amp; video</v>
      </c>
      <c r="T3347" s="4" t="str">
        <f t="shared" si="317"/>
        <v>television</v>
      </c>
    </row>
    <row r="3348" spans="1:20" ht="42.75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7">
        <f t="shared" si="312"/>
        <v>42060.691087962965</v>
      </c>
      <c r="L3348" s="7">
        <f t="shared" si="313"/>
        <v>42053.691087962965</v>
      </c>
      <c r="M3348" s="4" t="b">
        <v>0</v>
      </c>
      <c r="N3348" s="4">
        <v>182</v>
      </c>
      <c r="O3348" s="4" t="b">
        <v>1</v>
      </c>
      <c r="P3348" s="4" t="s">
        <v>8265</v>
      </c>
      <c r="Q3348" s="9">
        <f t="shared" si="314"/>
        <v>1.1000000000000001</v>
      </c>
      <c r="R3348" s="10">
        <f t="shared" si="315"/>
        <v>9.0659340659340657</v>
      </c>
      <c r="S3348" s="4" t="str">
        <f t="shared" si="316"/>
        <v>film &amp; video</v>
      </c>
      <c r="T3348" s="4" t="str">
        <f t="shared" si="317"/>
        <v>television</v>
      </c>
    </row>
    <row r="3349" spans="1:20" ht="42.75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7">
        <f t="shared" si="312"/>
        <v>42498.541666666664</v>
      </c>
      <c r="L3349" s="7">
        <f t="shared" si="313"/>
        <v>42484.218217592592</v>
      </c>
      <c r="M3349" s="4" t="b">
        <v>0</v>
      </c>
      <c r="N3349" s="4">
        <v>182</v>
      </c>
      <c r="O3349" s="4" t="b">
        <v>1</v>
      </c>
      <c r="P3349" s="4" t="s">
        <v>8265</v>
      </c>
      <c r="Q3349" s="9">
        <f t="shared" si="314"/>
        <v>1.1944999999999999</v>
      </c>
      <c r="R3349" s="10">
        <f t="shared" si="315"/>
        <v>13.126373626373626</v>
      </c>
      <c r="S3349" s="4" t="str">
        <f t="shared" si="316"/>
        <v>film &amp; video</v>
      </c>
      <c r="T3349" s="4" t="str">
        <f t="shared" si="317"/>
        <v>television</v>
      </c>
    </row>
    <row r="3350" spans="1:20" ht="42.75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7">
        <f t="shared" si="312"/>
        <v>42489.832638888889</v>
      </c>
      <c r="L3350" s="7">
        <f t="shared" si="313"/>
        <v>42466.225462962961</v>
      </c>
      <c r="M3350" s="4" t="b">
        <v>0</v>
      </c>
      <c r="N3350" s="4">
        <v>182</v>
      </c>
      <c r="O3350" s="4" t="b">
        <v>1</v>
      </c>
      <c r="P3350" s="4" t="s">
        <v>8265</v>
      </c>
      <c r="Q3350" s="9">
        <f t="shared" si="314"/>
        <v>1.002909090909091</v>
      </c>
      <c r="R3350" s="10">
        <f t="shared" si="315"/>
        <v>30.307692307692307</v>
      </c>
      <c r="S3350" s="4" t="str">
        <f t="shared" si="316"/>
        <v>film &amp; video</v>
      </c>
      <c r="T3350" s="4" t="str">
        <f t="shared" si="317"/>
        <v>television</v>
      </c>
    </row>
    <row r="3351" spans="1:20" ht="42.75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7">
        <f t="shared" si="312"/>
        <v>42534.374999999993</v>
      </c>
      <c r="L3351" s="7">
        <f t="shared" si="313"/>
        <v>42512.777453703697</v>
      </c>
      <c r="M3351" s="4" t="b">
        <v>0</v>
      </c>
      <c r="N3351" s="4">
        <v>182</v>
      </c>
      <c r="O3351" s="4" t="b">
        <v>1</v>
      </c>
      <c r="P3351" s="4" t="s">
        <v>8265</v>
      </c>
      <c r="Q3351" s="9">
        <f t="shared" si="314"/>
        <v>1.534</v>
      </c>
      <c r="R3351" s="10">
        <f t="shared" si="315"/>
        <v>8.4285714285714288</v>
      </c>
      <c r="S3351" s="4" t="str">
        <f t="shared" si="316"/>
        <v>film &amp; video</v>
      </c>
      <c r="T3351" s="4" t="str">
        <f t="shared" si="317"/>
        <v>television</v>
      </c>
    </row>
    <row r="3352" spans="1:20" ht="42.75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7">
        <f t="shared" si="312"/>
        <v>42337.624999999993</v>
      </c>
      <c r="L3352" s="7">
        <f t="shared" si="313"/>
        <v>42302.368182870363</v>
      </c>
      <c r="M3352" s="4" t="b">
        <v>0</v>
      </c>
      <c r="N3352" s="4">
        <v>182</v>
      </c>
      <c r="O3352" s="4" t="b">
        <v>1</v>
      </c>
      <c r="P3352" s="4" t="s">
        <v>8265</v>
      </c>
      <c r="Q3352" s="9">
        <f t="shared" si="314"/>
        <v>1.0442857142857143</v>
      </c>
      <c r="R3352" s="10">
        <f t="shared" si="315"/>
        <v>20.082417582417584</v>
      </c>
      <c r="S3352" s="4" t="str">
        <f t="shared" si="316"/>
        <v>film &amp; video</v>
      </c>
      <c r="T3352" s="4" t="str">
        <f t="shared" si="317"/>
        <v>television</v>
      </c>
    </row>
    <row r="3353" spans="1:20" ht="42.75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7">
        <f t="shared" si="312"/>
        <v>41843.125</v>
      </c>
      <c r="L3353" s="7">
        <f t="shared" si="313"/>
        <v>41806.062094907407</v>
      </c>
      <c r="M3353" s="4" t="b">
        <v>0</v>
      </c>
      <c r="N3353" s="4">
        <v>182</v>
      </c>
      <c r="O3353" s="4" t="b">
        <v>1</v>
      </c>
      <c r="P3353" s="4" t="s">
        <v>8265</v>
      </c>
      <c r="Q3353" s="9">
        <f t="shared" si="314"/>
        <v>1.0109999999999999</v>
      </c>
      <c r="R3353" s="10">
        <f t="shared" si="315"/>
        <v>27.774725274725274</v>
      </c>
      <c r="S3353" s="4" t="str">
        <f t="shared" si="316"/>
        <v>film &amp; video</v>
      </c>
      <c r="T3353" s="4" t="str">
        <f t="shared" si="317"/>
        <v>television</v>
      </c>
    </row>
    <row r="3354" spans="1:20" ht="42.75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7">
        <f t="shared" si="312"/>
        <v>42552.624999999993</v>
      </c>
      <c r="L3354" s="7">
        <f t="shared" si="313"/>
        <v>42495.659467592595</v>
      </c>
      <c r="M3354" s="4" t="b">
        <v>0</v>
      </c>
      <c r="N3354" s="4">
        <v>182</v>
      </c>
      <c r="O3354" s="4" t="b">
        <v>1</v>
      </c>
      <c r="P3354" s="4" t="s">
        <v>8265</v>
      </c>
      <c r="Q3354" s="9">
        <f t="shared" si="314"/>
        <v>1.0751999999999999</v>
      </c>
      <c r="R3354" s="10">
        <f t="shared" si="315"/>
        <v>29.53846153846154</v>
      </c>
      <c r="S3354" s="4" t="str">
        <f t="shared" si="316"/>
        <v>film &amp; video</v>
      </c>
      <c r="T3354" s="4" t="str">
        <f t="shared" si="317"/>
        <v>television</v>
      </c>
    </row>
    <row r="3355" spans="1:20" ht="42.75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7">
        <f t="shared" si="312"/>
        <v>42492.624999999993</v>
      </c>
      <c r="L3355" s="7">
        <f t="shared" si="313"/>
        <v>42479.098958333336</v>
      </c>
      <c r="M3355" s="4" t="b">
        <v>0</v>
      </c>
      <c r="N3355" s="4">
        <v>182</v>
      </c>
      <c r="O3355" s="4" t="b">
        <v>1</v>
      </c>
      <c r="P3355" s="4" t="s">
        <v>8265</v>
      </c>
      <c r="Q3355" s="9">
        <f t="shared" si="314"/>
        <v>3.15</v>
      </c>
      <c r="R3355" s="10">
        <f t="shared" si="315"/>
        <v>8.6538461538461533</v>
      </c>
      <c r="S3355" s="4" t="str">
        <f t="shared" si="316"/>
        <v>film &amp; video</v>
      </c>
      <c r="T3355" s="4" t="str">
        <f t="shared" si="317"/>
        <v>television</v>
      </c>
    </row>
    <row r="3356" spans="1:20" ht="28.5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7">
        <f t="shared" si="312"/>
        <v>42305.834027777775</v>
      </c>
      <c r="L3356" s="7">
        <f t="shared" si="313"/>
        <v>42270.393587962964</v>
      </c>
      <c r="M3356" s="4" t="b">
        <v>0</v>
      </c>
      <c r="N3356" s="4">
        <v>182</v>
      </c>
      <c r="O3356" s="4" t="b">
        <v>1</v>
      </c>
      <c r="P3356" s="4" t="s">
        <v>8265</v>
      </c>
      <c r="Q3356" s="9">
        <f t="shared" si="314"/>
        <v>1.0193333333333334</v>
      </c>
      <c r="R3356" s="10">
        <f t="shared" si="315"/>
        <v>16.802197802197803</v>
      </c>
      <c r="S3356" s="4" t="str">
        <f t="shared" si="316"/>
        <v>film &amp; video</v>
      </c>
      <c r="T3356" s="4" t="str">
        <f t="shared" si="317"/>
        <v>television</v>
      </c>
    </row>
    <row r="3357" spans="1:20" ht="42.75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7">
        <f t="shared" si="312"/>
        <v>42500.136805555558</v>
      </c>
      <c r="L3357" s="7">
        <f t="shared" si="313"/>
        <v>42489.286192129628</v>
      </c>
      <c r="M3357" s="4" t="b">
        <v>0</v>
      </c>
      <c r="N3357" s="4">
        <v>182</v>
      </c>
      <c r="O3357" s="4" t="b">
        <v>1</v>
      </c>
      <c r="P3357" s="4" t="s">
        <v>8265</v>
      </c>
      <c r="Q3357" s="9">
        <f t="shared" si="314"/>
        <v>1.2628571428571429</v>
      </c>
      <c r="R3357" s="10">
        <f t="shared" si="315"/>
        <v>12.142857142857142</v>
      </c>
      <c r="S3357" s="4" t="str">
        <f t="shared" si="316"/>
        <v>film &amp; video</v>
      </c>
      <c r="T3357" s="4" t="str">
        <f t="shared" si="317"/>
        <v>television</v>
      </c>
    </row>
    <row r="3358" spans="1:20" ht="42.75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7">
        <f t="shared" si="312"/>
        <v>42566.482314814813</v>
      </c>
      <c r="L3358" s="7">
        <f t="shared" si="313"/>
        <v>42536.482314814813</v>
      </c>
      <c r="M3358" s="4" t="b">
        <v>0</v>
      </c>
      <c r="N3358" s="4">
        <v>182</v>
      </c>
      <c r="O3358" s="4" t="b">
        <v>1</v>
      </c>
      <c r="P3358" s="4" t="s">
        <v>8265</v>
      </c>
      <c r="Q3358" s="9">
        <f t="shared" si="314"/>
        <v>1.014</v>
      </c>
      <c r="R3358" s="10">
        <f t="shared" si="315"/>
        <v>8.3571428571428577</v>
      </c>
      <c r="S3358" s="4" t="str">
        <f t="shared" si="316"/>
        <v>film &amp; video</v>
      </c>
      <c r="T3358" s="4" t="str">
        <f t="shared" si="317"/>
        <v>television</v>
      </c>
    </row>
    <row r="3359" spans="1:20" ht="42.75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7">
        <f t="shared" si="312"/>
        <v>41852.084606481476</v>
      </c>
      <c r="L3359" s="7">
        <f t="shared" si="313"/>
        <v>41822.084606481476</v>
      </c>
      <c r="M3359" s="4" t="b">
        <v>0</v>
      </c>
      <c r="N3359" s="4">
        <v>182</v>
      </c>
      <c r="O3359" s="4" t="b">
        <v>1</v>
      </c>
      <c r="P3359" s="4" t="s">
        <v>8265</v>
      </c>
      <c r="Q3359" s="9">
        <f t="shared" si="314"/>
        <v>1.01</v>
      </c>
      <c r="R3359" s="10">
        <f t="shared" si="315"/>
        <v>11.098901098901099</v>
      </c>
      <c r="S3359" s="4" t="str">
        <f t="shared" si="316"/>
        <v>film &amp; video</v>
      </c>
      <c r="T3359" s="4" t="str">
        <f t="shared" si="317"/>
        <v>television</v>
      </c>
    </row>
    <row r="3360" spans="1:20" ht="42.75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7">
        <f t="shared" si="312"/>
        <v>41962.019432870373</v>
      </c>
      <c r="L3360" s="7">
        <f t="shared" si="313"/>
        <v>41931.977766203701</v>
      </c>
      <c r="M3360" s="4" t="b">
        <v>0</v>
      </c>
      <c r="N3360" s="4">
        <v>182</v>
      </c>
      <c r="O3360" s="4" t="b">
        <v>1</v>
      </c>
      <c r="P3360" s="4" t="s">
        <v>8265</v>
      </c>
      <c r="Q3360" s="9">
        <f t="shared" si="314"/>
        <v>1.0299</v>
      </c>
      <c r="R3360" s="10">
        <f t="shared" si="315"/>
        <v>56.587912087912088</v>
      </c>
      <c r="S3360" s="4" t="str">
        <f t="shared" si="316"/>
        <v>film &amp; video</v>
      </c>
      <c r="T3360" s="4" t="str">
        <f t="shared" si="317"/>
        <v>television</v>
      </c>
    </row>
    <row r="3361" spans="1:20" ht="28.5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7">
        <f t="shared" si="312"/>
        <v>42790.723773148151</v>
      </c>
      <c r="L3361" s="7">
        <f t="shared" si="313"/>
        <v>42745.723773148151</v>
      </c>
      <c r="M3361" s="4" t="b">
        <v>0</v>
      </c>
      <c r="N3361" s="4">
        <v>182</v>
      </c>
      <c r="O3361" s="4" t="b">
        <v>1</v>
      </c>
      <c r="P3361" s="4" t="s">
        <v>8265</v>
      </c>
      <c r="Q3361" s="9">
        <f t="shared" si="314"/>
        <v>1.0625</v>
      </c>
      <c r="R3361" s="10">
        <f t="shared" si="315"/>
        <v>23.35164835164835</v>
      </c>
      <c r="S3361" s="4" t="str">
        <f t="shared" si="316"/>
        <v>film &amp; video</v>
      </c>
      <c r="T3361" s="4" t="str">
        <f t="shared" si="317"/>
        <v>television</v>
      </c>
    </row>
    <row r="3362" spans="1:20" ht="28.5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7">
        <f t="shared" si="312"/>
        <v>42718.332638888889</v>
      </c>
      <c r="L3362" s="7">
        <f t="shared" si="313"/>
        <v>42696.749340277776</v>
      </c>
      <c r="M3362" s="4" t="b">
        <v>0</v>
      </c>
      <c r="N3362" s="4">
        <v>182</v>
      </c>
      <c r="O3362" s="4" t="b">
        <v>1</v>
      </c>
      <c r="P3362" s="4" t="s">
        <v>8265</v>
      </c>
      <c r="Q3362" s="9">
        <f t="shared" si="314"/>
        <v>1.0137777777777779</v>
      </c>
      <c r="R3362" s="10">
        <f t="shared" si="315"/>
        <v>50.131868131868131</v>
      </c>
      <c r="S3362" s="4" t="str">
        <f t="shared" si="316"/>
        <v>film &amp; video</v>
      </c>
      <c r="T3362" s="4" t="str">
        <f t="shared" si="317"/>
        <v>television</v>
      </c>
    </row>
    <row r="3363" spans="1:20" ht="42.75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7">
        <f t="shared" si="312"/>
        <v>41883.332638888889</v>
      </c>
      <c r="L3363" s="7">
        <f t="shared" si="313"/>
        <v>41865.692013888889</v>
      </c>
      <c r="M3363" s="4" t="b">
        <v>0</v>
      </c>
      <c r="N3363" s="4">
        <v>182</v>
      </c>
      <c r="O3363" s="4" t="b">
        <v>1</v>
      </c>
      <c r="P3363" s="4" t="s">
        <v>8265</v>
      </c>
      <c r="Q3363" s="9">
        <f t="shared" si="314"/>
        <v>1.1346000000000001</v>
      </c>
      <c r="R3363" s="10">
        <f t="shared" si="315"/>
        <v>31.170329670329672</v>
      </c>
      <c r="S3363" s="4" t="str">
        <f t="shared" si="316"/>
        <v>film &amp; video</v>
      </c>
      <c r="T3363" s="4" t="str">
        <f t="shared" si="317"/>
        <v>television</v>
      </c>
    </row>
    <row r="3364" spans="1:20" ht="42.75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7">
        <f t="shared" si="312"/>
        <v>42069.871527777774</v>
      </c>
      <c r="L3364" s="7">
        <f t="shared" si="313"/>
        <v>42055.758298611108</v>
      </c>
      <c r="M3364" s="4" t="b">
        <v>0</v>
      </c>
      <c r="N3364" s="4">
        <v>182</v>
      </c>
      <c r="O3364" s="4" t="b">
        <v>1</v>
      </c>
      <c r="P3364" s="4" t="s">
        <v>8265</v>
      </c>
      <c r="Q3364" s="9">
        <f t="shared" si="314"/>
        <v>2.1800000000000002</v>
      </c>
      <c r="R3364" s="10">
        <f t="shared" si="315"/>
        <v>5.9890109890109891</v>
      </c>
      <c r="S3364" s="4" t="str">
        <f t="shared" si="316"/>
        <v>film &amp; video</v>
      </c>
      <c r="T3364" s="4" t="str">
        <f t="shared" si="317"/>
        <v>television</v>
      </c>
    </row>
    <row r="3365" spans="1:20" ht="42.75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7">
        <f t="shared" si="312"/>
        <v>41870.333333333328</v>
      </c>
      <c r="L3365" s="7">
        <f t="shared" si="313"/>
        <v>41851.438020833331</v>
      </c>
      <c r="M3365" s="4" t="b">
        <v>0</v>
      </c>
      <c r="N3365" s="4">
        <v>182</v>
      </c>
      <c r="O3365" s="4" t="b">
        <v>1</v>
      </c>
      <c r="P3365" s="4" t="s">
        <v>8265</v>
      </c>
      <c r="Q3365" s="9">
        <f t="shared" si="314"/>
        <v>1.0141935483870967</v>
      </c>
      <c r="R3365" s="10">
        <f t="shared" si="315"/>
        <v>43.18681318681319</v>
      </c>
      <c r="S3365" s="4" t="str">
        <f t="shared" si="316"/>
        <v>film &amp; video</v>
      </c>
      <c r="T3365" s="4" t="str">
        <f t="shared" si="317"/>
        <v>television</v>
      </c>
    </row>
    <row r="3366" spans="1:20" ht="42.75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7">
        <f t="shared" si="312"/>
        <v>42444.541666666664</v>
      </c>
      <c r="L3366" s="7">
        <f t="shared" si="313"/>
        <v>42422.644085648142</v>
      </c>
      <c r="M3366" s="4" t="b">
        <v>0</v>
      </c>
      <c r="N3366" s="4">
        <v>182</v>
      </c>
      <c r="O3366" s="4" t="b">
        <v>1</v>
      </c>
      <c r="P3366" s="4" t="s">
        <v>8265</v>
      </c>
      <c r="Q3366" s="9">
        <f t="shared" si="314"/>
        <v>1.0593333333333332</v>
      </c>
      <c r="R3366" s="10">
        <f t="shared" si="315"/>
        <v>17.46153846153846</v>
      </c>
      <c r="S3366" s="4" t="str">
        <f t="shared" si="316"/>
        <v>film &amp; video</v>
      </c>
      <c r="T3366" s="4" t="str">
        <f t="shared" si="317"/>
        <v>television</v>
      </c>
    </row>
    <row r="3367" spans="1:20" ht="42.75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7">
        <f t="shared" si="312"/>
        <v>42350.768425925919</v>
      </c>
      <c r="L3367" s="7">
        <f t="shared" si="313"/>
        <v>42320.768425925919</v>
      </c>
      <c r="M3367" s="4" t="b">
        <v>0</v>
      </c>
      <c r="N3367" s="4">
        <v>182</v>
      </c>
      <c r="O3367" s="4" t="b">
        <v>1</v>
      </c>
      <c r="P3367" s="4" t="s">
        <v>8265</v>
      </c>
      <c r="Q3367" s="9">
        <f t="shared" si="314"/>
        <v>1.04</v>
      </c>
      <c r="R3367" s="10">
        <f t="shared" si="315"/>
        <v>14.285714285714286</v>
      </c>
      <c r="S3367" s="4" t="str">
        <f t="shared" si="316"/>
        <v>film &amp; video</v>
      </c>
      <c r="T3367" s="4" t="str">
        <f t="shared" si="317"/>
        <v>television</v>
      </c>
    </row>
    <row r="3368" spans="1:20" ht="42.75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7">
        <f t="shared" si="312"/>
        <v>42136.734224537031</v>
      </c>
      <c r="L3368" s="7">
        <f t="shared" si="313"/>
        <v>42106.734224537031</v>
      </c>
      <c r="M3368" s="4" t="b">
        <v>0</v>
      </c>
      <c r="N3368" s="4">
        <v>182</v>
      </c>
      <c r="O3368" s="4" t="b">
        <v>1</v>
      </c>
      <c r="P3368" s="4" t="s">
        <v>8265</v>
      </c>
      <c r="Q3368" s="9">
        <f t="shared" si="314"/>
        <v>2.21</v>
      </c>
      <c r="R3368" s="10">
        <f t="shared" si="315"/>
        <v>6.0714285714285712</v>
      </c>
      <c r="S3368" s="4" t="str">
        <f t="shared" si="316"/>
        <v>film &amp; video</v>
      </c>
      <c r="T3368" s="4" t="str">
        <f t="shared" si="317"/>
        <v>television</v>
      </c>
    </row>
    <row r="3369" spans="1:20" ht="42.75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7">
        <f t="shared" si="312"/>
        <v>42217.600624999999</v>
      </c>
      <c r="L3369" s="7">
        <f t="shared" si="313"/>
        <v>42192.600624999999</v>
      </c>
      <c r="M3369" s="4" t="b">
        <v>0</v>
      </c>
      <c r="N3369" s="4">
        <v>182</v>
      </c>
      <c r="O3369" s="4" t="b">
        <v>1</v>
      </c>
      <c r="P3369" s="4" t="s">
        <v>8265</v>
      </c>
      <c r="Q3369" s="9">
        <f t="shared" si="314"/>
        <v>1.1866666666666668</v>
      </c>
      <c r="R3369" s="10">
        <f t="shared" si="315"/>
        <v>4.8901098901098905</v>
      </c>
      <c r="S3369" s="4" t="str">
        <f t="shared" si="316"/>
        <v>film &amp; video</v>
      </c>
      <c r="T3369" s="4" t="str">
        <f t="shared" si="317"/>
        <v>television</v>
      </c>
    </row>
    <row r="3370" spans="1:20" ht="42.75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7">
        <f t="shared" si="312"/>
        <v>42004.874999999993</v>
      </c>
      <c r="L3370" s="7">
        <f t="shared" si="313"/>
        <v>41968.866423611107</v>
      </c>
      <c r="M3370" s="4" t="b">
        <v>0</v>
      </c>
      <c r="N3370" s="4">
        <v>182</v>
      </c>
      <c r="O3370" s="4" t="b">
        <v>1</v>
      </c>
      <c r="P3370" s="4" t="s">
        <v>8265</v>
      </c>
      <c r="Q3370" s="9">
        <f t="shared" si="314"/>
        <v>1.046</v>
      </c>
      <c r="R3370" s="10">
        <f t="shared" si="315"/>
        <v>5.7472527472527473</v>
      </c>
      <c r="S3370" s="4" t="str">
        <f t="shared" si="316"/>
        <v>film &amp; video</v>
      </c>
      <c r="T3370" s="4" t="str">
        <f t="shared" si="317"/>
        <v>television</v>
      </c>
    </row>
    <row r="3371" spans="1:20" ht="42.75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7">
        <f t="shared" si="312"/>
        <v>42749.708101851851</v>
      </c>
      <c r="L3371" s="7">
        <f t="shared" si="313"/>
        <v>42689.708101851851</v>
      </c>
      <c r="M3371" s="4" t="b">
        <v>0</v>
      </c>
      <c r="N3371" s="4">
        <v>182</v>
      </c>
      <c r="O3371" s="4" t="b">
        <v>1</v>
      </c>
      <c r="P3371" s="4" t="s">
        <v>8265</v>
      </c>
      <c r="Q3371" s="9">
        <f t="shared" si="314"/>
        <v>1.0389999999999999</v>
      </c>
      <c r="R3371" s="10">
        <f t="shared" si="315"/>
        <v>28.543956043956044</v>
      </c>
      <c r="S3371" s="4" t="str">
        <f t="shared" si="316"/>
        <v>film &amp; video</v>
      </c>
      <c r="T3371" s="4" t="str">
        <f t="shared" si="317"/>
        <v>television</v>
      </c>
    </row>
    <row r="3372" spans="1:20" ht="28.5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7">
        <f t="shared" si="312"/>
        <v>42720.999999999993</v>
      </c>
      <c r="L3372" s="7">
        <f t="shared" si="313"/>
        <v>42690.000983796293</v>
      </c>
      <c r="M3372" s="4" t="b">
        <v>0</v>
      </c>
      <c r="N3372" s="4">
        <v>182</v>
      </c>
      <c r="O3372" s="4" t="b">
        <v>1</v>
      </c>
      <c r="P3372" s="4" t="s">
        <v>8265</v>
      </c>
      <c r="Q3372" s="9">
        <f t="shared" si="314"/>
        <v>1.1773333333333333</v>
      </c>
      <c r="R3372" s="10">
        <f t="shared" si="315"/>
        <v>9.7032967032967026</v>
      </c>
      <c r="S3372" s="4" t="str">
        <f t="shared" si="316"/>
        <v>film &amp; video</v>
      </c>
      <c r="T3372" s="4" t="str">
        <f t="shared" si="317"/>
        <v>television</v>
      </c>
    </row>
    <row r="3373" spans="1:20" ht="28.5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7">
        <f t="shared" si="312"/>
        <v>42340.541261574072</v>
      </c>
      <c r="L3373" s="7">
        <f t="shared" si="313"/>
        <v>42312.541261574072</v>
      </c>
      <c r="M3373" s="4" t="b">
        <v>0</v>
      </c>
      <c r="N3373" s="4">
        <v>182</v>
      </c>
      <c r="O3373" s="4" t="b">
        <v>1</v>
      </c>
      <c r="P3373" s="4" t="s">
        <v>8265</v>
      </c>
      <c r="Q3373" s="9">
        <f t="shared" si="314"/>
        <v>1.385</v>
      </c>
      <c r="R3373" s="10">
        <f t="shared" si="315"/>
        <v>1.5219780219780219</v>
      </c>
      <c r="S3373" s="4" t="str">
        <f t="shared" si="316"/>
        <v>film &amp; video</v>
      </c>
      <c r="T3373" s="4" t="str">
        <f t="shared" si="317"/>
        <v>television</v>
      </c>
    </row>
    <row r="3374" spans="1:20" ht="42.75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7">
        <f t="shared" si="312"/>
        <v>41875.874305555553</v>
      </c>
      <c r="L3374" s="7">
        <f t="shared" si="313"/>
        <v>41855.214768518512</v>
      </c>
      <c r="M3374" s="4" t="b">
        <v>0</v>
      </c>
      <c r="N3374" s="4">
        <v>182</v>
      </c>
      <c r="O3374" s="4" t="b">
        <v>1</v>
      </c>
      <c r="P3374" s="4" t="s">
        <v>8265</v>
      </c>
      <c r="Q3374" s="9">
        <f t="shared" si="314"/>
        <v>1.0349999999999999</v>
      </c>
      <c r="R3374" s="10">
        <f t="shared" si="315"/>
        <v>5.686813186813187</v>
      </c>
      <c r="S3374" s="4" t="str">
        <f t="shared" si="316"/>
        <v>film &amp; video</v>
      </c>
      <c r="T3374" s="4" t="str">
        <f t="shared" si="317"/>
        <v>television</v>
      </c>
    </row>
    <row r="3375" spans="1:20" ht="42.75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7">
        <f t="shared" si="312"/>
        <v>42203.333333333336</v>
      </c>
      <c r="L3375" s="7">
        <f t="shared" si="313"/>
        <v>42179.521296296291</v>
      </c>
      <c r="M3375" s="4" t="b">
        <v>0</v>
      </c>
      <c r="N3375" s="4">
        <v>182</v>
      </c>
      <c r="O3375" s="4" t="b">
        <v>1</v>
      </c>
      <c r="P3375" s="4" t="s">
        <v>8265</v>
      </c>
      <c r="Q3375" s="9">
        <f t="shared" si="314"/>
        <v>1.0024999999999999</v>
      </c>
      <c r="R3375" s="10">
        <f t="shared" si="315"/>
        <v>11.016483516483516</v>
      </c>
      <c r="S3375" s="4" t="str">
        <f t="shared" si="316"/>
        <v>film &amp; video</v>
      </c>
      <c r="T3375" s="4" t="str">
        <f t="shared" si="317"/>
        <v>television</v>
      </c>
    </row>
    <row r="3376" spans="1:20" ht="42.75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7">
        <f t="shared" si="312"/>
        <v>42305.398333333331</v>
      </c>
      <c r="L3376" s="7">
        <f t="shared" si="313"/>
        <v>42275.398333333331</v>
      </c>
      <c r="M3376" s="4" t="b">
        <v>0</v>
      </c>
      <c r="N3376" s="4">
        <v>182</v>
      </c>
      <c r="O3376" s="4" t="b">
        <v>1</v>
      </c>
      <c r="P3376" s="4" t="s">
        <v>8265</v>
      </c>
      <c r="Q3376" s="9">
        <f t="shared" si="314"/>
        <v>1.0657142857142856</v>
      </c>
      <c r="R3376" s="10">
        <f t="shared" si="315"/>
        <v>20.494505494505493</v>
      </c>
      <c r="S3376" s="4" t="str">
        <f t="shared" si="316"/>
        <v>film &amp; video</v>
      </c>
      <c r="T3376" s="4" t="str">
        <f t="shared" si="317"/>
        <v>television</v>
      </c>
    </row>
    <row r="3377" spans="1:20" ht="42.75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7">
        <f t="shared" si="312"/>
        <v>41777.277465277773</v>
      </c>
      <c r="L3377" s="7">
        <f t="shared" si="313"/>
        <v>41765.277465277773</v>
      </c>
      <c r="M3377" s="4" t="b">
        <v>0</v>
      </c>
      <c r="N3377" s="4">
        <v>182</v>
      </c>
      <c r="O3377" s="4" t="b">
        <v>1</v>
      </c>
      <c r="P3377" s="4" t="s">
        <v>8265</v>
      </c>
      <c r="Q3377" s="9">
        <f t="shared" si="314"/>
        <v>1</v>
      </c>
      <c r="R3377" s="10">
        <f t="shared" si="315"/>
        <v>16.483516483516482</v>
      </c>
      <c r="S3377" s="4" t="str">
        <f t="shared" si="316"/>
        <v>film &amp; video</v>
      </c>
      <c r="T3377" s="4" t="str">
        <f t="shared" si="317"/>
        <v>television</v>
      </c>
    </row>
    <row r="3378" spans="1:20" ht="42.75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7">
        <f t="shared" si="312"/>
        <v>42119.326319444437</v>
      </c>
      <c r="L3378" s="7">
        <f t="shared" si="313"/>
        <v>42059.367986111109</v>
      </c>
      <c r="M3378" s="4" t="b">
        <v>0</v>
      </c>
      <c r="N3378" s="4">
        <v>182</v>
      </c>
      <c r="O3378" s="4" t="b">
        <v>1</v>
      </c>
      <c r="P3378" s="4" t="s">
        <v>8265</v>
      </c>
      <c r="Q3378" s="9">
        <f t="shared" si="314"/>
        <v>1.0001249999999999</v>
      </c>
      <c r="R3378" s="10">
        <f t="shared" si="315"/>
        <v>43.96153846153846</v>
      </c>
      <c r="S3378" s="4" t="str">
        <f t="shared" si="316"/>
        <v>film &amp; video</v>
      </c>
      <c r="T3378" s="4" t="str">
        <f t="shared" si="317"/>
        <v>television</v>
      </c>
    </row>
    <row r="3379" spans="1:20" ht="42.75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7">
        <f t="shared" si="312"/>
        <v>42083.37222222222</v>
      </c>
      <c r="L3379" s="7">
        <f t="shared" si="313"/>
        <v>42053.399293981478</v>
      </c>
      <c r="M3379" s="4" t="b">
        <v>0</v>
      </c>
      <c r="N3379" s="4">
        <v>182</v>
      </c>
      <c r="O3379" s="4" t="b">
        <v>1</v>
      </c>
      <c r="P3379" s="4" t="s">
        <v>8265</v>
      </c>
      <c r="Q3379" s="9">
        <f t="shared" si="314"/>
        <v>1.0105</v>
      </c>
      <c r="R3379" s="10">
        <f t="shared" si="315"/>
        <v>44.417582417582416</v>
      </c>
      <c r="S3379" s="4" t="str">
        <f t="shared" si="316"/>
        <v>film &amp; video</v>
      </c>
      <c r="T3379" s="4" t="str">
        <f t="shared" si="317"/>
        <v>television</v>
      </c>
    </row>
    <row r="3380" spans="1:20" ht="42.75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7">
        <f t="shared" si="312"/>
        <v>41882.213888888888</v>
      </c>
      <c r="L3380" s="7">
        <f t="shared" si="313"/>
        <v>41858.022060185183</v>
      </c>
      <c r="M3380" s="4" t="b">
        <v>0</v>
      </c>
      <c r="N3380" s="4">
        <v>182</v>
      </c>
      <c r="O3380" s="4" t="b">
        <v>1</v>
      </c>
      <c r="P3380" s="4" t="s">
        <v>8265</v>
      </c>
      <c r="Q3380" s="9">
        <f t="shared" si="314"/>
        <v>1.0763636363636364</v>
      </c>
      <c r="R3380" s="10">
        <f t="shared" si="315"/>
        <v>3.2527472527472527</v>
      </c>
      <c r="S3380" s="4" t="str">
        <f t="shared" si="316"/>
        <v>film &amp; video</v>
      </c>
      <c r="T3380" s="4" t="str">
        <f t="shared" si="317"/>
        <v>television</v>
      </c>
    </row>
    <row r="3381" spans="1:20" ht="42.75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7">
        <f t="shared" si="312"/>
        <v>42242.624999999993</v>
      </c>
      <c r="L3381" s="7">
        <f t="shared" si="313"/>
        <v>42225.180555555555</v>
      </c>
      <c r="M3381" s="4" t="b">
        <v>0</v>
      </c>
      <c r="N3381" s="4">
        <v>182</v>
      </c>
      <c r="O3381" s="4" t="b">
        <v>1</v>
      </c>
      <c r="P3381" s="4" t="s">
        <v>8265</v>
      </c>
      <c r="Q3381" s="9">
        <f t="shared" si="314"/>
        <v>1.0365</v>
      </c>
      <c r="R3381" s="10">
        <f t="shared" si="315"/>
        <v>11.390109890109891</v>
      </c>
      <c r="S3381" s="4" t="str">
        <f t="shared" si="316"/>
        <v>film &amp; video</v>
      </c>
      <c r="T3381" s="4" t="str">
        <f t="shared" si="317"/>
        <v>television</v>
      </c>
    </row>
    <row r="3382" spans="1:20" ht="42.75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7">
        <f t="shared" si="312"/>
        <v>41972.661782407406</v>
      </c>
      <c r="L3382" s="7">
        <f t="shared" si="313"/>
        <v>41937.620115740741</v>
      </c>
      <c r="M3382" s="4" t="b">
        <v>0</v>
      </c>
      <c r="N3382" s="4">
        <v>182</v>
      </c>
      <c r="O3382" s="4" t="b">
        <v>1</v>
      </c>
      <c r="P3382" s="4" t="s">
        <v>8265</v>
      </c>
      <c r="Q3382" s="9">
        <f t="shared" si="314"/>
        <v>1.0443333333333333</v>
      </c>
      <c r="R3382" s="10">
        <f t="shared" si="315"/>
        <v>17.214285714285715</v>
      </c>
      <c r="S3382" s="4" t="str">
        <f t="shared" si="316"/>
        <v>film &amp; video</v>
      </c>
      <c r="T3382" s="4" t="str">
        <f t="shared" si="317"/>
        <v>television</v>
      </c>
    </row>
    <row r="3383" spans="1:20" ht="42.75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7">
        <f t="shared" si="312"/>
        <v>42073.809988425921</v>
      </c>
      <c r="L3383" s="7">
        <f t="shared" si="313"/>
        <v>42043.851655092592</v>
      </c>
      <c r="M3383" s="4" t="b">
        <v>0</v>
      </c>
      <c r="N3383" s="4">
        <v>182</v>
      </c>
      <c r="O3383" s="4" t="b">
        <v>1</v>
      </c>
      <c r="P3383" s="4" t="s">
        <v>8265</v>
      </c>
      <c r="Q3383" s="9">
        <f t="shared" si="314"/>
        <v>1.0225</v>
      </c>
      <c r="R3383" s="10">
        <f t="shared" si="315"/>
        <v>22.472527472527471</v>
      </c>
      <c r="S3383" s="4" t="str">
        <f t="shared" si="316"/>
        <v>film &amp; video</v>
      </c>
      <c r="T3383" s="4" t="str">
        <f t="shared" si="317"/>
        <v>television</v>
      </c>
    </row>
    <row r="3384" spans="1:20" ht="42.75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7">
        <f t="shared" si="312"/>
        <v>42583.624305555553</v>
      </c>
      <c r="L3384" s="7">
        <f t="shared" si="313"/>
        <v>42559.097870370366</v>
      </c>
      <c r="M3384" s="4" t="b">
        <v>0</v>
      </c>
      <c r="N3384" s="4">
        <v>182</v>
      </c>
      <c r="O3384" s="4" t="b">
        <v>1</v>
      </c>
      <c r="P3384" s="4" t="s">
        <v>8265</v>
      </c>
      <c r="Q3384" s="9">
        <f t="shared" si="314"/>
        <v>1.0074285714285713</v>
      </c>
      <c r="R3384" s="10">
        <f t="shared" si="315"/>
        <v>19.373626373626372</v>
      </c>
      <c r="S3384" s="4" t="str">
        <f t="shared" si="316"/>
        <v>film &amp; video</v>
      </c>
      <c r="T3384" s="4" t="str">
        <f t="shared" si="317"/>
        <v>television</v>
      </c>
    </row>
    <row r="3385" spans="1:20" ht="42.75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7">
        <f t="shared" si="312"/>
        <v>42544.449305555558</v>
      </c>
      <c r="L3385" s="7">
        <f t="shared" si="313"/>
        <v>42524.449305555558</v>
      </c>
      <c r="M3385" s="4" t="b">
        <v>0</v>
      </c>
      <c r="N3385" s="4">
        <v>182</v>
      </c>
      <c r="O3385" s="4" t="b">
        <v>1</v>
      </c>
      <c r="P3385" s="4" t="s">
        <v>8265</v>
      </c>
      <c r="Q3385" s="9">
        <f t="shared" si="314"/>
        <v>1.1171428571428572</v>
      </c>
      <c r="R3385" s="10">
        <f t="shared" si="315"/>
        <v>10.741758241758241</v>
      </c>
      <c r="S3385" s="4" t="str">
        <f t="shared" si="316"/>
        <v>film &amp; video</v>
      </c>
      <c r="T3385" s="4" t="str">
        <f t="shared" si="317"/>
        <v>television</v>
      </c>
    </row>
    <row r="3386" spans="1:20" ht="42.75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7">
        <f t="shared" si="312"/>
        <v>42328.791666666664</v>
      </c>
      <c r="L3386" s="7">
        <f t="shared" si="313"/>
        <v>42291.754259259258</v>
      </c>
      <c r="M3386" s="4" t="b">
        <v>0</v>
      </c>
      <c r="N3386" s="4">
        <v>182</v>
      </c>
      <c r="O3386" s="4" t="b">
        <v>1</v>
      </c>
      <c r="P3386" s="4" t="s">
        <v>8265</v>
      </c>
      <c r="Q3386" s="9">
        <f t="shared" si="314"/>
        <v>1.0001100000000001</v>
      </c>
      <c r="R3386" s="10">
        <f t="shared" si="315"/>
        <v>32.970659340659338</v>
      </c>
      <c r="S3386" s="4" t="str">
        <f t="shared" si="316"/>
        <v>film &amp; video</v>
      </c>
      <c r="T3386" s="4" t="str">
        <f t="shared" si="317"/>
        <v>television</v>
      </c>
    </row>
    <row r="3387" spans="1:20" ht="42.75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7">
        <f t="shared" si="312"/>
        <v>41983.534166666665</v>
      </c>
      <c r="L3387" s="7">
        <f t="shared" si="313"/>
        <v>41953.534166666665</v>
      </c>
      <c r="M3387" s="4" t="b">
        <v>0</v>
      </c>
      <c r="N3387" s="4">
        <v>182</v>
      </c>
      <c r="O3387" s="4" t="b">
        <v>1</v>
      </c>
      <c r="P3387" s="4" t="s">
        <v>8265</v>
      </c>
      <c r="Q3387" s="9">
        <f t="shared" si="314"/>
        <v>1</v>
      </c>
      <c r="R3387" s="10">
        <f t="shared" si="315"/>
        <v>10.989010989010989</v>
      </c>
      <c r="S3387" s="4" t="str">
        <f t="shared" si="316"/>
        <v>film &amp; video</v>
      </c>
      <c r="T3387" s="4" t="str">
        <f t="shared" si="317"/>
        <v>television</v>
      </c>
    </row>
    <row r="3388" spans="1:20" ht="42.75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7">
        <f t="shared" si="312"/>
        <v>41976.311412037037</v>
      </c>
      <c r="L3388" s="7">
        <f t="shared" si="313"/>
        <v>41946.311412037037</v>
      </c>
      <c r="M3388" s="4" t="b">
        <v>0</v>
      </c>
      <c r="N3388" s="4">
        <v>182</v>
      </c>
      <c r="O3388" s="4" t="b">
        <v>1</v>
      </c>
      <c r="P3388" s="4" t="s">
        <v>8265</v>
      </c>
      <c r="Q3388" s="9">
        <f t="shared" si="314"/>
        <v>1.05</v>
      </c>
      <c r="R3388" s="10">
        <f t="shared" si="315"/>
        <v>11.538461538461538</v>
      </c>
      <c r="S3388" s="4" t="str">
        <f t="shared" si="316"/>
        <v>film &amp; video</v>
      </c>
      <c r="T3388" s="4" t="str">
        <f t="shared" si="317"/>
        <v>television</v>
      </c>
    </row>
    <row r="3389" spans="1:20" ht="42.75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7">
        <f t="shared" si="312"/>
        <v>41987.429259259261</v>
      </c>
      <c r="L3389" s="7">
        <f t="shared" si="313"/>
        <v>41947.429259259261</v>
      </c>
      <c r="M3389" s="4" t="b">
        <v>0</v>
      </c>
      <c r="N3389" s="4">
        <v>182</v>
      </c>
      <c r="O3389" s="4" t="b">
        <v>1</v>
      </c>
      <c r="P3389" s="4" t="s">
        <v>8265</v>
      </c>
      <c r="Q3389" s="9">
        <f t="shared" si="314"/>
        <v>1.1686666666666667</v>
      </c>
      <c r="R3389" s="10">
        <f t="shared" si="315"/>
        <v>19.263736263736263</v>
      </c>
      <c r="S3389" s="4" t="str">
        <f t="shared" si="316"/>
        <v>film &amp; video</v>
      </c>
      <c r="T3389" s="4" t="str">
        <f t="shared" si="317"/>
        <v>television</v>
      </c>
    </row>
    <row r="3390" spans="1:20" ht="42.75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7">
        <f t="shared" si="312"/>
        <v>42173.127789351849</v>
      </c>
      <c r="L3390" s="7">
        <f t="shared" si="313"/>
        <v>42143.127789351849</v>
      </c>
      <c r="M3390" s="4" t="b">
        <v>0</v>
      </c>
      <c r="N3390" s="4">
        <v>182</v>
      </c>
      <c r="O3390" s="4" t="b">
        <v>1</v>
      </c>
      <c r="P3390" s="4" t="s">
        <v>8265</v>
      </c>
      <c r="Q3390" s="9">
        <f t="shared" si="314"/>
        <v>1.038</v>
      </c>
      <c r="R3390" s="10">
        <f t="shared" si="315"/>
        <v>8.5549450549450547</v>
      </c>
      <c r="S3390" s="4" t="str">
        <f t="shared" si="316"/>
        <v>film &amp; video</v>
      </c>
      <c r="T3390" s="4" t="str">
        <f t="shared" si="317"/>
        <v>television</v>
      </c>
    </row>
    <row r="3391" spans="1:20" ht="42.75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7">
        <f t="shared" si="312"/>
        <v>42524.230115740742</v>
      </c>
      <c r="L3391" s="7">
        <f t="shared" si="313"/>
        <v>42494.230115740742</v>
      </c>
      <c r="M3391" s="4" t="b">
        <v>0</v>
      </c>
      <c r="N3391" s="4">
        <v>182</v>
      </c>
      <c r="O3391" s="4" t="b">
        <v>1</v>
      </c>
      <c r="P3391" s="4" t="s">
        <v>8265</v>
      </c>
      <c r="Q3391" s="9">
        <f t="shared" si="314"/>
        <v>1.145</v>
      </c>
      <c r="R3391" s="10">
        <f t="shared" si="315"/>
        <v>62.912087912087912</v>
      </c>
      <c r="S3391" s="4" t="str">
        <f t="shared" si="316"/>
        <v>film &amp; video</v>
      </c>
      <c r="T3391" s="4" t="str">
        <f t="shared" si="317"/>
        <v>television</v>
      </c>
    </row>
    <row r="3392" spans="1:20" ht="42.75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7">
        <f t="shared" si="312"/>
        <v>41830.441493055558</v>
      </c>
      <c r="L3392" s="7">
        <f t="shared" si="313"/>
        <v>41815.441493055558</v>
      </c>
      <c r="M3392" s="4" t="b">
        <v>0</v>
      </c>
      <c r="N3392" s="4">
        <v>182</v>
      </c>
      <c r="O3392" s="4" t="b">
        <v>1</v>
      </c>
      <c r="P3392" s="4" t="s">
        <v>8265</v>
      </c>
      <c r="Q3392" s="9">
        <f t="shared" si="314"/>
        <v>1.024</v>
      </c>
      <c r="R3392" s="10">
        <f t="shared" si="315"/>
        <v>8.4395604395604398</v>
      </c>
      <c r="S3392" s="4" t="str">
        <f t="shared" si="316"/>
        <v>film &amp; video</v>
      </c>
      <c r="T3392" s="4" t="str">
        <f t="shared" si="317"/>
        <v>television</v>
      </c>
    </row>
    <row r="3393" spans="1:20" ht="42.75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7">
        <f t="shared" si="312"/>
        <v>41859.602777777771</v>
      </c>
      <c r="L3393" s="7">
        <f t="shared" si="313"/>
        <v>41830.212361111109</v>
      </c>
      <c r="M3393" s="4" t="b">
        <v>0</v>
      </c>
      <c r="N3393" s="4">
        <v>182</v>
      </c>
      <c r="O3393" s="4" t="b">
        <v>1</v>
      </c>
      <c r="P3393" s="4" t="s">
        <v>8265</v>
      </c>
      <c r="Q3393" s="9">
        <f t="shared" si="314"/>
        <v>2.23</v>
      </c>
      <c r="R3393" s="10">
        <f t="shared" si="315"/>
        <v>6.1263736263736268</v>
      </c>
      <c r="S3393" s="4" t="str">
        <f t="shared" si="316"/>
        <v>film &amp; video</v>
      </c>
      <c r="T3393" s="4" t="str">
        <f t="shared" si="317"/>
        <v>television</v>
      </c>
    </row>
    <row r="3394" spans="1:20" ht="42.75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7">
        <f t="shared" si="312"/>
        <v>42496.51221064815</v>
      </c>
      <c r="L3394" s="7">
        <f t="shared" si="313"/>
        <v>42446.51221064815</v>
      </c>
      <c r="M3394" s="4" t="b">
        <v>0</v>
      </c>
      <c r="N3394" s="4">
        <v>182</v>
      </c>
      <c r="O3394" s="4" t="b">
        <v>1</v>
      </c>
      <c r="P3394" s="4" t="s">
        <v>8265</v>
      </c>
      <c r="Q3394" s="9">
        <f t="shared" si="314"/>
        <v>1</v>
      </c>
      <c r="R3394" s="10">
        <f t="shared" si="315"/>
        <v>2.7472527472527473</v>
      </c>
      <c r="S3394" s="4" t="str">
        <f t="shared" si="316"/>
        <v>film &amp; video</v>
      </c>
      <c r="T3394" s="4" t="str">
        <f t="shared" si="317"/>
        <v>television</v>
      </c>
    </row>
    <row r="3395" spans="1:20" ht="42.75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7">
        <f t="shared" ref="K3395:K3458" si="318">(I3395/86400)+25569+(-8/24)</f>
        <v>41948.698611111111</v>
      </c>
      <c r="L3395" s="7">
        <f t="shared" ref="L3395:L3458" si="319">(J3395/86400)+25569+(-8/24)</f>
        <v>41923.588310185187</v>
      </c>
      <c r="M3395" s="4" t="b">
        <v>0</v>
      </c>
      <c r="N3395" s="4">
        <v>182</v>
      </c>
      <c r="O3395" s="4" t="b">
        <v>1</v>
      </c>
      <c r="P3395" s="4" t="s">
        <v>8265</v>
      </c>
      <c r="Q3395" s="9">
        <f t="shared" ref="Q3395:Q3458" si="320">E3395/D3395</f>
        <v>1.0580000000000001</v>
      </c>
      <c r="R3395" s="10">
        <f t="shared" ref="R3395:R3458" si="321">IFERROR(E3395/N3395, "Zero Backers")</f>
        <v>8.719780219780219</v>
      </c>
      <c r="S3395" s="4" t="str">
        <f t="shared" ref="S3395:S3458" si="322">LEFT(P3395,FIND("/",P3395)-1)</f>
        <v>film &amp; video</v>
      </c>
      <c r="T3395" s="4" t="str">
        <f t="shared" ref="T3395:T3458" si="323">RIGHT(P3395,LEN(P3395)-FIND("/",P3395))</f>
        <v>television</v>
      </c>
    </row>
    <row r="3396" spans="1:20" ht="42.75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7">
        <f t="shared" si="318"/>
        <v>41847.262094907404</v>
      </c>
      <c r="L3396" s="7">
        <f t="shared" si="319"/>
        <v>41817.262094907404</v>
      </c>
      <c r="M3396" s="4" t="b">
        <v>0</v>
      </c>
      <c r="N3396" s="4">
        <v>182</v>
      </c>
      <c r="O3396" s="4" t="b">
        <v>1</v>
      </c>
      <c r="P3396" s="4" t="s">
        <v>8265</v>
      </c>
      <c r="Q3396" s="9">
        <f t="shared" si="320"/>
        <v>1.4236363636363636</v>
      </c>
      <c r="R3396" s="10">
        <f t="shared" si="321"/>
        <v>4.302197802197802</v>
      </c>
      <c r="S3396" s="4" t="str">
        <f t="shared" si="322"/>
        <v>film &amp; video</v>
      </c>
      <c r="T3396" s="4" t="str">
        <f t="shared" si="323"/>
        <v>television</v>
      </c>
    </row>
    <row r="3397" spans="1:20" ht="28.5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7">
        <f t="shared" si="318"/>
        <v>42154.423611111109</v>
      </c>
      <c r="L3397" s="7">
        <f t="shared" si="319"/>
        <v>42140.378981481474</v>
      </c>
      <c r="M3397" s="4" t="b">
        <v>0</v>
      </c>
      <c r="N3397" s="4">
        <v>182</v>
      </c>
      <c r="O3397" s="4" t="b">
        <v>1</v>
      </c>
      <c r="P3397" s="4" t="s">
        <v>8265</v>
      </c>
      <c r="Q3397" s="9">
        <f t="shared" si="320"/>
        <v>1.84</v>
      </c>
      <c r="R3397" s="10">
        <f t="shared" si="321"/>
        <v>5.0549450549450547</v>
      </c>
      <c r="S3397" s="4" t="str">
        <f t="shared" si="322"/>
        <v>film &amp; video</v>
      </c>
      <c r="T3397" s="4" t="str">
        <f t="shared" si="323"/>
        <v>television</v>
      </c>
    </row>
    <row r="3398" spans="1:20" ht="42.75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7">
        <f t="shared" si="318"/>
        <v>41790.832638888889</v>
      </c>
      <c r="L3398" s="7">
        <f t="shared" si="319"/>
        <v>41764.113298611112</v>
      </c>
      <c r="M3398" s="4" t="b">
        <v>0</v>
      </c>
      <c r="N3398" s="4">
        <v>182</v>
      </c>
      <c r="O3398" s="4" t="b">
        <v>1</v>
      </c>
      <c r="P3398" s="4" t="s">
        <v>8265</v>
      </c>
      <c r="Q3398" s="9">
        <f t="shared" si="320"/>
        <v>1.0433333333333332</v>
      </c>
      <c r="R3398" s="10">
        <f t="shared" si="321"/>
        <v>8.5989010989010985</v>
      </c>
      <c r="S3398" s="4" t="str">
        <f t="shared" si="322"/>
        <v>film &amp; video</v>
      </c>
      <c r="T3398" s="4" t="str">
        <f t="shared" si="323"/>
        <v>television</v>
      </c>
    </row>
    <row r="3399" spans="1:20" ht="28.5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7">
        <f t="shared" si="318"/>
        <v>42418.583333333336</v>
      </c>
      <c r="L3399" s="7">
        <f t="shared" si="319"/>
        <v>42378.145011574066</v>
      </c>
      <c r="M3399" s="4" t="b">
        <v>0</v>
      </c>
      <c r="N3399" s="4">
        <v>182</v>
      </c>
      <c r="O3399" s="4" t="b">
        <v>1</v>
      </c>
      <c r="P3399" s="4" t="s">
        <v>8265</v>
      </c>
      <c r="Q3399" s="9">
        <f t="shared" si="320"/>
        <v>1.1200000000000001</v>
      </c>
      <c r="R3399" s="10">
        <f t="shared" si="321"/>
        <v>1.5384615384615385</v>
      </c>
      <c r="S3399" s="4" t="str">
        <f t="shared" si="322"/>
        <v>film &amp; video</v>
      </c>
      <c r="T3399" s="4" t="str">
        <f t="shared" si="323"/>
        <v>television</v>
      </c>
    </row>
    <row r="3400" spans="1:20" ht="42.75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7">
        <f t="shared" si="318"/>
        <v>41964.374999999993</v>
      </c>
      <c r="L3400" s="7">
        <f t="shared" si="319"/>
        <v>41941.418703703697</v>
      </c>
      <c r="M3400" s="4" t="b">
        <v>0</v>
      </c>
      <c r="N3400" s="4">
        <v>182</v>
      </c>
      <c r="O3400" s="4" t="b">
        <v>1</v>
      </c>
      <c r="P3400" s="4" t="s">
        <v>8265</v>
      </c>
      <c r="Q3400" s="9">
        <f t="shared" si="320"/>
        <v>1.1107499999999999</v>
      </c>
      <c r="R3400" s="10">
        <f t="shared" si="321"/>
        <v>24.412087912087912</v>
      </c>
      <c r="S3400" s="4" t="str">
        <f t="shared" si="322"/>
        <v>film &amp; video</v>
      </c>
      <c r="T3400" s="4" t="str">
        <f t="shared" si="323"/>
        <v>television</v>
      </c>
    </row>
    <row r="3401" spans="1:20" ht="42.75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7">
        <f t="shared" si="318"/>
        <v>42056.587094907409</v>
      </c>
      <c r="L3401" s="7">
        <f t="shared" si="319"/>
        <v>42026.587094907409</v>
      </c>
      <c r="M3401" s="4" t="b">
        <v>0</v>
      </c>
      <c r="N3401" s="4">
        <v>182</v>
      </c>
      <c r="O3401" s="4" t="b">
        <v>1</v>
      </c>
      <c r="P3401" s="4" t="s">
        <v>8265</v>
      </c>
      <c r="Q3401" s="9">
        <f t="shared" si="320"/>
        <v>1.0375000000000001</v>
      </c>
      <c r="R3401" s="10">
        <f t="shared" si="321"/>
        <v>6.8406593406593403</v>
      </c>
      <c r="S3401" s="4" t="str">
        <f t="shared" si="322"/>
        <v>film &amp; video</v>
      </c>
      <c r="T3401" s="4" t="str">
        <f t="shared" si="323"/>
        <v>television</v>
      </c>
    </row>
    <row r="3402" spans="1:20" ht="42.75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7">
        <f t="shared" si="318"/>
        <v>41879.620532407404</v>
      </c>
      <c r="L3402" s="7">
        <f t="shared" si="319"/>
        <v>41834.620532407404</v>
      </c>
      <c r="M3402" s="4" t="b">
        <v>0</v>
      </c>
      <c r="N3402" s="4">
        <v>182</v>
      </c>
      <c r="O3402" s="4" t="b">
        <v>1</v>
      </c>
      <c r="P3402" s="4" t="s">
        <v>8265</v>
      </c>
      <c r="Q3402" s="9">
        <f t="shared" si="320"/>
        <v>1.0041</v>
      </c>
      <c r="R3402" s="10">
        <f t="shared" si="321"/>
        <v>55.170329670329672</v>
      </c>
      <c r="S3402" s="4" t="str">
        <f t="shared" si="322"/>
        <v>film &amp; video</v>
      </c>
      <c r="T3402" s="4" t="str">
        <f t="shared" si="323"/>
        <v>television</v>
      </c>
    </row>
    <row r="3403" spans="1:20" ht="42.75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7">
        <f t="shared" si="318"/>
        <v>42223.3905787037</v>
      </c>
      <c r="L3403" s="7">
        <f t="shared" si="319"/>
        <v>42193.3905787037</v>
      </c>
      <c r="M3403" s="4" t="b">
        <v>0</v>
      </c>
      <c r="N3403" s="4">
        <v>182</v>
      </c>
      <c r="O3403" s="4" t="b">
        <v>1</v>
      </c>
      <c r="P3403" s="4" t="s">
        <v>8265</v>
      </c>
      <c r="Q3403" s="9">
        <f t="shared" si="320"/>
        <v>1.0186206896551724</v>
      </c>
      <c r="R3403" s="10">
        <f t="shared" si="321"/>
        <v>16.23076923076923</v>
      </c>
      <c r="S3403" s="4" t="str">
        <f t="shared" si="322"/>
        <v>film &amp; video</v>
      </c>
      <c r="T3403" s="4" t="str">
        <f t="shared" si="323"/>
        <v>television</v>
      </c>
    </row>
    <row r="3404" spans="1:20" ht="42.75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7">
        <f t="shared" si="318"/>
        <v>42319.771527777775</v>
      </c>
      <c r="L3404" s="7">
        <f t="shared" si="319"/>
        <v>42290.285219907404</v>
      </c>
      <c r="M3404" s="4" t="b">
        <v>0</v>
      </c>
      <c r="N3404" s="4">
        <v>182</v>
      </c>
      <c r="O3404" s="4" t="b">
        <v>1</v>
      </c>
      <c r="P3404" s="4" t="s">
        <v>8265</v>
      </c>
      <c r="Q3404" s="9">
        <f t="shared" si="320"/>
        <v>1.0976666666666666</v>
      </c>
      <c r="R3404" s="10">
        <f t="shared" si="321"/>
        <v>90.467032967032964</v>
      </c>
      <c r="S3404" s="4" t="str">
        <f t="shared" si="322"/>
        <v>film &amp; video</v>
      </c>
      <c r="T3404" s="4" t="str">
        <f t="shared" si="323"/>
        <v>television</v>
      </c>
    </row>
    <row r="3405" spans="1:20" ht="42.75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7">
        <f t="shared" si="318"/>
        <v>42180.128749999996</v>
      </c>
      <c r="L3405" s="7">
        <f t="shared" si="319"/>
        <v>42150.128749999996</v>
      </c>
      <c r="M3405" s="4" t="b">
        <v>0</v>
      </c>
      <c r="N3405" s="4">
        <v>182</v>
      </c>
      <c r="O3405" s="4" t="b">
        <v>1</v>
      </c>
      <c r="P3405" s="4" t="s">
        <v>8265</v>
      </c>
      <c r="Q3405" s="9">
        <f t="shared" si="320"/>
        <v>1</v>
      </c>
      <c r="R3405" s="10">
        <f t="shared" si="321"/>
        <v>10.989010989010989</v>
      </c>
      <c r="S3405" s="4" t="str">
        <f t="shared" si="322"/>
        <v>film &amp; video</v>
      </c>
      <c r="T3405" s="4" t="str">
        <f t="shared" si="323"/>
        <v>television</v>
      </c>
    </row>
    <row r="3406" spans="1:20" ht="42.75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7">
        <f t="shared" si="318"/>
        <v>42172.170162037037</v>
      </c>
      <c r="L3406" s="7">
        <f t="shared" si="319"/>
        <v>42152.170162037037</v>
      </c>
      <c r="M3406" s="4" t="b">
        <v>0</v>
      </c>
      <c r="N3406" s="4">
        <v>182</v>
      </c>
      <c r="O3406" s="4" t="b">
        <v>1</v>
      </c>
      <c r="P3406" s="4" t="s">
        <v>8265</v>
      </c>
      <c r="Q3406" s="9">
        <f t="shared" si="320"/>
        <v>1.22</v>
      </c>
      <c r="R3406" s="10">
        <f t="shared" si="321"/>
        <v>3.3516483516483517</v>
      </c>
      <c r="S3406" s="4" t="str">
        <f t="shared" si="322"/>
        <v>film &amp; video</v>
      </c>
      <c r="T3406" s="4" t="str">
        <f t="shared" si="323"/>
        <v>television</v>
      </c>
    </row>
    <row r="3407" spans="1:20" ht="42.75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7">
        <f t="shared" si="318"/>
        <v>42430.665972222218</v>
      </c>
      <c r="L3407" s="7">
        <f t="shared" si="319"/>
        <v>42409.683865740742</v>
      </c>
      <c r="M3407" s="4" t="b">
        <v>0</v>
      </c>
      <c r="N3407" s="4">
        <v>182</v>
      </c>
      <c r="O3407" s="4" t="b">
        <v>1</v>
      </c>
      <c r="P3407" s="4" t="s">
        <v>8265</v>
      </c>
      <c r="Q3407" s="9">
        <f t="shared" si="320"/>
        <v>1.3757142857142857</v>
      </c>
      <c r="R3407" s="10">
        <f t="shared" si="321"/>
        <v>2.6456043956043955</v>
      </c>
      <c r="S3407" s="4" t="str">
        <f t="shared" si="322"/>
        <v>film &amp; video</v>
      </c>
      <c r="T3407" s="4" t="str">
        <f t="shared" si="323"/>
        <v>television</v>
      </c>
    </row>
    <row r="3408" spans="1:20" ht="28.5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7">
        <f t="shared" si="318"/>
        <v>41836.159444444442</v>
      </c>
      <c r="L3408" s="7">
        <f t="shared" si="319"/>
        <v>41791.159444444442</v>
      </c>
      <c r="M3408" s="4" t="b">
        <v>0</v>
      </c>
      <c r="N3408" s="4">
        <v>182</v>
      </c>
      <c r="O3408" s="4" t="b">
        <v>1</v>
      </c>
      <c r="P3408" s="4" t="s">
        <v>8265</v>
      </c>
      <c r="Q3408" s="9">
        <f t="shared" si="320"/>
        <v>1.0031000000000001</v>
      </c>
      <c r="R3408" s="10">
        <f t="shared" si="321"/>
        <v>55.115384615384613</v>
      </c>
      <c r="S3408" s="4" t="str">
        <f t="shared" si="322"/>
        <v>film &amp; video</v>
      </c>
      <c r="T3408" s="4" t="str">
        <f t="shared" si="323"/>
        <v>television</v>
      </c>
    </row>
    <row r="3409" spans="1:20" ht="57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7">
        <f t="shared" si="318"/>
        <v>41826.08899305555</v>
      </c>
      <c r="L3409" s="7">
        <f t="shared" si="319"/>
        <v>41796.08899305555</v>
      </c>
      <c r="M3409" s="4" t="b">
        <v>0</v>
      </c>
      <c r="N3409" s="4">
        <v>182</v>
      </c>
      <c r="O3409" s="4" t="b">
        <v>1</v>
      </c>
      <c r="P3409" s="4" t="s">
        <v>8265</v>
      </c>
      <c r="Q3409" s="9">
        <f t="shared" si="320"/>
        <v>1.071</v>
      </c>
      <c r="R3409" s="10">
        <f t="shared" si="321"/>
        <v>11.76923076923077</v>
      </c>
      <c r="S3409" s="4" t="str">
        <f t="shared" si="322"/>
        <v>film &amp; video</v>
      </c>
      <c r="T3409" s="4" t="str">
        <f t="shared" si="323"/>
        <v>television</v>
      </c>
    </row>
    <row r="3410" spans="1:20" ht="42.75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7">
        <f t="shared" si="318"/>
        <v>41838.65861111111</v>
      </c>
      <c r="L3410" s="7">
        <f t="shared" si="319"/>
        <v>41808.65861111111</v>
      </c>
      <c r="M3410" s="4" t="b">
        <v>0</v>
      </c>
      <c r="N3410" s="4">
        <v>182</v>
      </c>
      <c r="O3410" s="4" t="b">
        <v>1</v>
      </c>
      <c r="P3410" s="4" t="s">
        <v>8265</v>
      </c>
      <c r="Q3410" s="9">
        <f t="shared" si="320"/>
        <v>2.11</v>
      </c>
      <c r="R3410" s="10">
        <f t="shared" si="321"/>
        <v>5.7967032967032965</v>
      </c>
      <c r="S3410" s="4" t="str">
        <f t="shared" si="322"/>
        <v>film &amp; video</v>
      </c>
      <c r="T3410" s="4" t="str">
        <f t="shared" si="323"/>
        <v>television</v>
      </c>
    </row>
    <row r="3411" spans="1:20" ht="42.75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7">
        <f t="shared" si="318"/>
        <v>42582.540277777771</v>
      </c>
      <c r="L3411" s="7">
        <f t="shared" si="319"/>
        <v>42544.480995370366</v>
      </c>
      <c r="M3411" s="4" t="b">
        <v>0</v>
      </c>
      <c r="N3411" s="4">
        <v>182</v>
      </c>
      <c r="O3411" s="4" t="b">
        <v>1</v>
      </c>
      <c r="P3411" s="4" t="s">
        <v>8265</v>
      </c>
      <c r="Q3411" s="9">
        <f t="shared" si="320"/>
        <v>1.236</v>
      </c>
      <c r="R3411" s="10">
        <f t="shared" si="321"/>
        <v>3.3956043956043955</v>
      </c>
      <c r="S3411" s="4" t="str">
        <f t="shared" si="322"/>
        <v>film &amp; video</v>
      </c>
      <c r="T3411" s="4" t="str">
        <f t="shared" si="323"/>
        <v>television</v>
      </c>
    </row>
    <row r="3412" spans="1:20" ht="42.75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7">
        <f t="shared" si="318"/>
        <v>42526.958333333336</v>
      </c>
      <c r="L3412" s="7">
        <f t="shared" si="319"/>
        <v>42499.70821759259</v>
      </c>
      <c r="M3412" s="4" t="b">
        <v>0</v>
      </c>
      <c r="N3412" s="4">
        <v>182</v>
      </c>
      <c r="O3412" s="4" t="b">
        <v>1</v>
      </c>
      <c r="P3412" s="4" t="s">
        <v>8265</v>
      </c>
      <c r="Q3412" s="9">
        <f t="shared" si="320"/>
        <v>1.085</v>
      </c>
      <c r="R3412" s="10">
        <f t="shared" si="321"/>
        <v>17.884615384615383</v>
      </c>
      <c r="S3412" s="4" t="str">
        <f t="shared" si="322"/>
        <v>film &amp; video</v>
      </c>
      <c r="T3412" s="4" t="str">
        <f t="shared" si="323"/>
        <v>television</v>
      </c>
    </row>
    <row r="3413" spans="1:20" ht="42.75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7">
        <f t="shared" si="318"/>
        <v>42284.689490740733</v>
      </c>
      <c r="L3413" s="7">
        <f t="shared" si="319"/>
        <v>42264.689490740733</v>
      </c>
      <c r="M3413" s="4" t="b">
        <v>0</v>
      </c>
      <c r="N3413" s="4">
        <v>182</v>
      </c>
      <c r="O3413" s="4" t="b">
        <v>1</v>
      </c>
      <c r="P3413" s="4" t="s">
        <v>8265</v>
      </c>
      <c r="Q3413" s="9">
        <f t="shared" si="320"/>
        <v>1.0356666666666667</v>
      </c>
      <c r="R3413" s="10">
        <f t="shared" si="321"/>
        <v>85.357142857142861</v>
      </c>
      <c r="S3413" s="4" t="str">
        <f t="shared" si="322"/>
        <v>film &amp; video</v>
      </c>
      <c r="T3413" s="4" t="str">
        <f t="shared" si="323"/>
        <v>television</v>
      </c>
    </row>
    <row r="3414" spans="1:20" ht="42.75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7">
        <f t="shared" si="318"/>
        <v>41909.625717592593</v>
      </c>
      <c r="L3414" s="7">
        <f t="shared" si="319"/>
        <v>41879.625717592593</v>
      </c>
      <c r="M3414" s="4" t="b">
        <v>0</v>
      </c>
      <c r="N3414" s="4">
        <v>182</v>
      </c>
      <c r="O3414" s="4" t="b">
        <v>1</v>
      </c>
      <c r="P3414" s="4" t="s">
        <v>8265</v>
      </c>
      <c r="Q3414" s="9">
        <f t="shared" si="320"/>
        <v>1</v>
      </c>
      <c r="R3414" s="10">
        <f t="shared" si="321"/>
        <v>16.483516483516482</v>
      </c>
      <c r="S3414" s="4" t="str">
        <f t="shared" si="322"/>
        <v>film &amp; video</v>
      </c>
      <c r="T3414" s="4" t="str">
        <f t="shared" si="323"/>
        <v>television</v>
      </c>
    </row>
    <row r="3415" spans="1:20" ht="42.75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7">
        <f t="shared" si="318"/>
        <v>42062.874305555553</v>
      </c>
      <c r="L3415" s="7">
        <f t="shared" si="319"/>
        <v>42053.399745370371</v>
      </c>
      <c r="M3415" s="4" t="b">
        <v>0</v>
      </c>
      <c r="N3415" s="4">
        <v>182</v>
      </c>
      <c r="O3415" s="4" t="b">
        <v>1</v>
      </c>
      <c r="P3415" s="4" t="s">
        <v>8265</v>
      </c>
      <c r="Q3415" s="9">
        <f t="shared" si="320"/>
        <v>1.3</v>
      </c>
      <c r="R3415" s="10">
        <f t="shared" si="321"/>
        <v>3.5714285714285716</v>
      </c>
      <c r="S3415" s="4" t="str">
        <f t="shared" si="322"/>
        <v>film &amp; video</v>
      </c>
      <c r="T3415" s="4" t="str">
        <f t="shared" si="323"/>
        <v>television</v>
      </c>
    </row>
    <row r="3416" spans="1:20" ht="42.75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7">
        <f t="shared" si="318"/>
        <v>42704.999305555553</v>
      </c>
      <c r="L3416" s="7">
        <f t="shared" si="319"/>
        <v>42675.499131944445</v>
      </c>
      <c r="M3416" s="4" t="b">
        <v>0</v>
      </c>
      <c r="N3416" s="4">
        <v>182</v>
      </c>
      <c r="O3416" s="4" t="b">
        <v>1</v>
      </c>
      <c r="P3416" s="4" t="s">
        <v>8265</v>
      </c>
      <c r="Q3416" s="9">
        <f t="shared" si="320"/>
        <v>1.0349999999999999</v>
      </c>
      <c r="R3416" s="10">
        <f t="shared" si="321"/>
        <v>17.060439560439562</v>
      </c>
      <c r="S3416" s="4" t="str">
        <f t="shared" si="322"/>
        <v>film &amp; video</v>
      </c>
      <c r="T3416" s="4" t="str">
        <f t="shared" si="323"/>
        <v>television</v>
      </c>
    </row>
    <row r="3417" spans="1:20" ht="42.75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7">
        <f t="shared" si="318"/>
        <v>42477.645833333336</v>
      </c>
      <c r="L3417" s="7">
        <f t="shared" si="319"/>
        <v>42466.810833333329</v>
      </c>
      <c r="M3417" s="4" t="b">
        <v>0</v>
      </c>
      <c r="N3417" s="4">
        <v>182</v>
      </c>
      <c r="O3417" s="4" t="b">
        <v>1</v>
      </c>
      <c r="P3417" s="4" t="s">
        <v>8265</v>
      </c>
      <c r="Q3417" s="9">
        <f t="shared" si="320"/>
        <v>1</v>
      </c>
      <c r="R3417" s="10">
        <f t="shared" si="321"/>
        <v>1.098901098901099</v>
      </c>
      <c r="S3417" s="4" t="str">
        <f t="shared" si="322"/>
        <v>film &amp; video</v>
      </c>
      <c r="T3417" s="4" t="str">
        <f t="shared" si="323"/>
        <v>television</v>
      </c>
    </row>
    <row r="3418" spans="1:20" ht="57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7">
        <f t="shared" si="318"/>
        <v>42117.437499999993</v>
      </c>
      <c r="L3418" s="7">
        <f t="shared" si="319"/>
        <v>42089.079224537032</v>
      </c>
      <c r="M3418" s="4" t="b">
        <v>0</v>
      </c>
      <c r="N3418" s="4">
        <v>182</v>
      </c>
      <c r="O3418" s="4" t="b">
        <v>1</v>
      </c>
      <c r="P3418" s="4" t="s">
        <v>8265</v>
      </c>
      <c r="Q3418" s="9">
        <f t="shared" si="320"/>
        <v>1.196</v>
      </c>
      <c r="R3418" s="10">
        <f t="shared" si="321"/>
        <v>26.285714285714285</v>
      </c>
      <c r="S3418" s="4" t="str">
        <f t="shared" si="322"/>
        <v>film &amp; video</v>
      </c>
      <c r="T3418" s="4" t="str">
        <f t="shared" si="323"/>
        <v>television</v>
      </c>
    </row>
    <row r="3419" spans="1:20" ht="42.75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7">
        <f t="shared" si="318"/>
        <v>41937.696527777771</v>
      </c>
      <c r="L3419" s="7">
        <f t="shared" si="319"/>
        <v>41894.580416666664</v>
      </c>
      <c r="M3419" s="4" t="b">
        <v>0</v>
      </c>
      <c r="N3419" s="4">
        <v>182</v>
      </c>
      <c r="O3419" s="4" t="b">
        <v>1</v>
      </c>
      <c r="P3419" s="4" t="s">
        <v>8265</v>
      </c>
      <c r="Q3419" s="9">
        <f t="shared" si="320"/>
        <v>1.0000058823529412</v>
      </c>
      <c r="R3419" s="10">
        <f t="shared" si="321"/>
        <v>9.3407142857142862</v>
      </c>
      <c r="S3419" s="4" t="str">
        <f t="shared" si="322"/>
        <v>film &amp; video</v>
      </c>
      <c r="T3419" s="4" t="str">
        <f t="shared" si="323"/>
        <v>television</v>
      </c>
    </row>
    <row r="3420" spans="1:20" ht="42.75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7">
        <f t="shared" si="318"/>
        <v>41782.501238425924</v>
      </c>
      <c r="L3420" s="7">
        <f t="shared" si="319"/>
        <v>41752.501238425924</v>
      </c>
      <c r="M3420" s="4" t="b">
        <v>0</v>
      </c>
      <c r="N3420" s="4">
        <v>182</v>
      </c>
      <c r="O3420" s="4" t="b">
        <v>1</v>
      </c>
      <c r="P3420" s="4" t="s">
        <v>8265</v>
      </c>
      <c r="Q3420" s="9">
        <f t="shared" si="320"/>
        <v>1.00875</v>
      </c>
      <c r="R3420" s="10">
        <f t="shared" si="321"/>
        <v>22.170329670329672</v>
      </c>
      <c r="S3420" s="4" t="str">
        <f t="shared" si="322"/>
        <v>film &amp; video</v>
      </c>
      <c r="T3420" s="4" t="str">
        <f t="shared" si="323"/>
        <v>television</v>
      </c>
    </row>
    <row r="3421" spans="1:20" ht="57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7">
        <f t="shared" si="318"/>
        <v>42466.562499999993</v>
      </c>
      <c r="L3421" s="7">
        <f t="shared" si="319"/>
        <v>42448.488252314812</v>
      </c>
      <c r="M3421" s="4" t="b">
        <v>0</v>
      </c>
      <c r="N3421" s="4">
        <v>182</v>
      </c>
      <c r="O3421" s="4" t="b">
        <v>1</v>
      </c>
      <c r="P3421" s="4" t="s">
        <v>8265</v>
      </c>
      <c r="Q3421" s="9">
        <f t="shared" si="320"/>
        <v>1.0654545454545454</v>
      </c>
      <c r="R3421" s="10">
        <f t="shared" si="321"/>
        <v>16.098901098901099</v>
      </c>
      <c r="S3421" s="4" t="str">
        <f t="shared" si="322"/>
        <v>film &amp; video</v>
      </c>
      <c r="T3421" s="4" t="str">
        <f t="shared" si="323"/>
        <v>television</v>
      </c>
    </row>
    <row r="3422" spans="1:20" ht="42.75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7">
        <f t="shared" si="318"/>
        <v>42413.666666666664</v>
      </c>
      <c r="L3422" s="7">
        <f t="shared" si="319"/>
        <v>42404.756967592592</v>
      </c>
      <c r="M3422" s="4" t="b">
        <v>0</v>
      </c>
      <c r="N3422" s="4">
        <v>182</v>
      </c>
      <c r="O3422" s="4" t="b">
        <v>1</v>
      </c>
      <c r="P3422" s="4" t="s">
        <v>8265</v>
      </c>
      <c r="Q3422" s="9">
        <f t="shared" si="320"/>
        <v>1.38</v>
      </c>
      <c r="R3422" s="10">
        <f t="shared" si="321"/>
        <v>5.3076923076923075</v>
      </c>
      <c r="S3422" s="4" t="str">
        <f t="shared" si="322"/>
        <v>film &amp; video</v>
      </c>
      <c r="T3422" s="4" t="str">
        <f t="shared" si="323"/>
        <v>television</v>
      </c>
    </row>
    <row r="3423" spans="1:20" ht="42.75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7">
        <f t="shared" si="318"/>
        <v>42067.457905092589</v>
      </c>
      <c r="L3423" s="7">
        <f t="shared" si="319"/>
        <v>42037.457905092589</v>
      </c>
      <c r="M3423" s="4" t="b">
        <v>0</v>
      </c>
      <c r="N3423" s="4">
        <v>182</v>
      </c>
      <c r="O3423" s="4" t="b">
        <v>1</v>
      </c>
      <c r="P3423" s="4" t="s">
        <v>8265</v>
      </c>
      <c r="Q3423" s="9">
        <f t="shared" si="320"/>
        <v>1.0115000000000001</v>
      </c>
      <c r="R3423" s="10">
        <f t="shared" si="321"/>
        <v>55.57692307692308</v>
      </c>
      <c r="S3423" s="4" t="str">
        <f t="shared" si="322"/>
        <v>film &amp; video</v>
      </c>
      <c r="T3423" s="4" t="str">
        <f t="shared" si="323"/>
        <v>television</v>
      </c>
    </row>
    <row r="3424" spans="1:20" ht="42.75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7">
        <f t="shared" si="318"/>
        <v>42351.666666666664</v>
      </c>
      <c r="L3424" s="7">
        <f t="shared" si="319"/>
        <v>42323.228888888887</v>
      </c>
      <c r="M3424" s="4" t="b">
        <v>0</v>
      </c>
      <c r="N3424" s="4">
        <v>182</v>
      </c>
      <c r="O3424" s="4" t="b">
        <v>1</v>
      </c>
      <c r="P3424" s="4" t="s">
        <v>8265</v>
      </c>
      <c r="Q3424" s="9">
        <f t="shared" si="320"/>
        <v>1.091</v>
      </c>
      <c r="R3424" s="10">
        <f t="shared" si="321"/>
        <v>17.983516483516482</v>
      </c>
      <c r="S3424" s="4" t="str">
        <f t="shared" si="322"/>
        <v>film &amp; video</v>
      </c>
      <c r="T3424" s="4" t="str">
        <f t="shared" si="323"/>
        <v>television</v>
      </c>
    </row>
    <row r="3425" spans="1:20" ht="42.75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7">
        <f t="shared" si="318"/>
        <v>42118.578020833331</v>
      </c>
      <c r="L3425" s="7">
        <f t="shared" si="319"/>
        <v>42088.578020833331</v>
      </c>
      <c r="M3425" s="4" t="b">
        <v>0</v>
      </c>
      <c r="N3425" s="4">
        <v>182</v>
      </c>
      <c r="O3425" s="4" t="b">
        <v>1</v>
      </c>
      <c r="P3425" s="4" t="s">
        <v>8265</v>
      </c>
      <c r="Q3425" s="9">
        <f t="shared" si="320"/>
        <v>1.4</v>
      </c>
      <c r="R3425" s="10">
        <f t="shared" si="321"/>
        <v>1.9230769230769231</v>
      </c>
      <c r="S3425" s="4" t="str">
        <f t="shared" si="322"/>
        <v>film &amp; video</v>
      </c>
      <c r="T3425" s="4" t="str">
        <f t="shared" si="323"/>
        <v>television</v>
      </c>
    </row>
    <row r="3426" spans="1:20" ht="42.75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7">
        <f t="shared" si="318"/>
        <v>42039.957638888889</v>
      </c>
      <c r="L3426" s="7">
        <f t="shared" si="319"/>
        <v>42018.343564814808</v>
      </c>
      <c r="M3426" s="4" t="b">
        <v>0</v>
      </c>
      <c r="N3426" s="4">
        <v>182</v>
      </c>
      <c r="O3426" s="4" t="b">
        <v>1</v>
      </c>
      <c r="P3426" s="4" t="s">
        <v>8265</v>
      </c>
      <c r="Q3426" s="9">
        <f t="shared" si="320"/>
        <v>1.0358333333333334</v>
      </c>
      <c r="R3426" s="10">
        <f t="shared" si="321"/>
        <v>34.14835164835165</v>
      </c>
      <c r="S3426" s="4" t="str">
        <f t="shared" si="322"/>
        <v>film &amp; video</v>
      </c>
      <c r="T3426" s="4" t="str">
        <f t="shared" si="323"/>
        <v>television</v>
      </c>
    </row>
    <row r="3427" spans="1:20" ht="42.75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7">
        <f t="shared" si="318"/>
        <v>41916.28398148148</v>
      </c>
      <c r="L3427" s="7">
        <f t="shared" si="319"/>
        <v>41884.28398148148</v>
      </c>
      <c r="M3427" s="4" t="b">
        <v>0</v>
      </c>
      <c r="N3427" s="4">
        <v>182</v>
      </c>
      <c r="O3427" s="4" t="b">
        <v>1</v>
      </c>
      <c r="P3427" s="4" t="s">
        <v>8265</v>
      </c>
      <c r="Q3427" s="9">
        <f t="shared" si="320"/>
        <v>1.0297033333333332</v>
      </c>
      <c r="R3427" s="10">
        <f t="shared" si="321"/>
        <v>169.73131868131867</v>
      </c>
      <c r="S3427" s="4" t="str">
        <f t="shared" si="322"/>
        <v>film &amp; video</v>
      </c>
      <c r="T3427" s="4" t="str">
        <f t="shared" si="323"/>
        <v>television</v>
      </c>
    </row>
    <row r="3428" spans="1:20" ht="42.75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7">
        <f t="shared" si="318"/>
        <v>41902.75</v>
      </c>
      <c r="L3428" s="7">
        <f t="shared" si="319"/>
        <v>41883.723414351851</v>
      </c>
      <c r="M3428" s="4" t="b">
        <v>0</v>
      </c>
      <c r="N3428" s="4">
        <v>182</v>
      </c>
      <c r="O3428" s="4" t="b">
        <v>1</v>
      </c>
      <c r="P3428" s="4" t="s">
        <v>8265</v>
      </c>
      <c r="Q3428" s="9">
        <f t="shared" si="320"/>
        <v>1.0813333333333333</v>
      </c>
      <c r="R3428" s="10">
        <f t="shared" si="321"/>
        <v>22.280219780219781</v>
      </c>
      <c r="S3428" s="4" t="str">
        <f t="shared" si="322"/>
        <v>film &amp; video</v>
      </c>
      <c r="T3428" s="4" t="str">
        <f t="shared" si="323"/>
        <v>television</v>
      </c>
    </row>
    <row r="3429" spans="1:20" ht="42.75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7">
        <f t="shared" si="318"/>
        <v>41822.311944444438</v>
      </c>
      <c r="L3429" s="7">
        <f t="shared" si="319"/>
        <v>41792.311944444438</v>
      </c>
      <c r="M3429" s="4" t="b">
        <v>0</v>
      </c>
      <c r="N3429" s="4">
        <v>182</v>
      </c>
      <c r="O3429" s="4" t="b">
        <v>1</v>
      </c>
      <c r="P3429" s="4" t="s">
        <v>8265</v>
      </c>
      <c r="Q3429" s="9">
        <f t="shared" si="320"/>
        <v>1</v>
      </c>
      <c r="R3429" s="10">
        <f t="shared" si="321"/>
        <v>8.2417582417582409</v>
      </c>
      <c r="S3429" s="4" t="str">
        <f t="shared" si="322"/>
        <v>film &amp; video</v>
      </c>
      <c r="T3429" s="4" t="str">
        <f t="shared" si="323"/>
        <v>television</v>
      </c>
    </row>
    <row r="3430" spans="1:20" ht="42.75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7">
        <f t="shared" si="318"/>
        <v>42063.374999999993</v>
      </c>
      <c r="L3430" s="7">
        <f t="shared" si="319"/>
        <v>42038.387118055551</v>
      </c>
      <c r="M3430" s="4" t="b">
        <v>0</v>
      </c>
      <c r="N3430" s="4">
        <v>182</v>
      </c>
      <c r="O3430" s="4" t="b">
        <v>1</v>
      </c>
      <c r="P3430" s="4" t="s">
        <v>8265</v>
      </c>
      <c r="Q3430" s="9">
        <f t="shared" si="320"/>
        <v>1.0275000000000001</v>
      </c>
      <c r="R3430" s="10">
        <f t="shared" si="321"/>
        <v>11.291208791208792</v>
      </c>
      <c r="S3430" s="4" t="str">
        <f t="shared" si="322"/>
        <v>film &amp; video</v>
      </c>
      <c r="T3430" s="4" t="str">
        <f t="shared" si="323"/>
        <v>television</v>
      </c>
    </row>
    <row r="3431" spans="1:20" ht="42.75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7">
        <f t="shared" si="318"/>
        <v>42675.688206018516</v>
      </c>
      <c r="L3431" s="7">
        <f t="shared" si="319"/>
        <v>42661.688206018516</v>
      </c>
      <c r="M3431" s="4" t="b">
        <v>0</v>
      </c>
      <c r="N3431" s="4">
        <v>182</v>
      </c>
      <c r="O3431" s="4" t="b">
        <v>1</v>
      </c>
      <c r="P3431" s="4" t="s">
        <v>8265</v>
      </c>
      <c r="Q3431" s="9">
        <f t="shared" si="320"/>
        <v>1.3</v>
      </c>
      <c r="R3431" s="10">
        <f t="shared" si="321"/>
        <v>1.0714285714285714</v>
      </c>
      <c r="S3431" s="4" t="str">
        <f t="shared" si="322"/>
        <v>film &amp; video</v>
      </c>
      <c r="T3431" s="4" t="str">
        <f t="shared" si="323"/>
        <v>television</v>
      </c>
    </row>
    <row r="3432" spans="1:20" ht="42.75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7">
        <f t="shared" si="318"/>
        <v>41850.612280092588</v>
      </c>
      <c r="L3432" s="7">
        <f t="shared" si="319"/>
        <v>41820.612280092588</v>
      </c>
      <c r="M3432" s="4" t="b">
        <v>0</v>
      </c>
      <c r="N3432" s="4">
        <v>182</v>
      </c>
      <c r="O3432" s="4" t="b">
        <v>1</v>
      </c>
      <c r="P3432" s="4" t="s">
        <v>8265</v>
      </c>
      <c r="Q3432" s="9">
        <f t="shared" si="320"/>
        <v>1.0854949999999999</v>
      </c>
      <c r="R3432" s="10">
        <f t="shared" si="321"/>
        <v>11.928516483516482</v>
      </c>
      <c r="S3432" s="4" t="str">
        <f t="shared" si="322"/>
        <v>film &amp; video</v>
      </c>
      <c r="T3432" s="4" t="str">
        <f t="shared" si="323"/>
        <v>television</v>
      </c>
    </row>
    <row r="3433" spans="1:20" ht="42.75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7">
        <f t="shared" si="318"/>
        <v>41869.397604166668</v>
      </c>
      <c r="L3433" s="7">
        <f t="shared" si="319"/>
        <v>41839.397604166668</v>
      </c>
      <c r="M3433" s="4" t="b">
        <v>0</v>
      </c>
      <c r="N3433" s="4">
        <v>182</v>
      </c>
      <c r="O3433" s="4" t="b">
        <v>1</v>
      </c>
      <c r="P3433" s="4" t="s">
        <v>8265</v>
      </c>
      <c r="Q3433" s="9">
        <f t="shared" si="320"/>
        <v>1</v>
      </c>
      <c r="R3433" s="10">
        <f t="shared" si="321"/>
        <v>10.989010989010989</v>
      </c>
      <c r="S3433" s="4" t="str">
        <f t="shared" si="322"/>
        <v>film &amp; video</v>
      </c>
      <c r="T3433" s="4" t="str">
        <f t="shared" si="323"/>
        <v>television</v>
      </c>
    </row>
    <row r="3434" spans="1:20" ht="42.75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7">
        <f t="shared" si="318"/>
        <v>42405.583333333336</v>
      </c>
      <c r="L3434" s="7">
        <f t="shared" si="319"/>
        <v>42380.247847222221</v>
      </c>
      <c r="M3434" s="4" t="b">
        <v>0</v>
      </c>
      <c r="N3434" s="4">
        <v>182</v>
      </c>
      <c r="O3434" s="4" t="b">
        <v>1</v>
      </c>
      <c r="P3434" s="4" t="s">
        <v>8265</v>
      </c>
      <c r="Q3434" s="9">
        <f t="shared" si="320"/>
        <v>1.0965</v>
      </c>
      <c r="R3434" s="10">
        <f t="shared" si="321"/>
        <v>12.049450549450549</v>
      </c>
      <c r="S3434" s="4" t="str">
        <f t="shared" si="322"/>
        <v>film &amp; video</v>
      </c>
      <c r="T3434" s="4" t="str">
        <f t="shared" si="323"/>
        <v>television</v>
      </c>
    </row>
    <row r="3435" spans="1:20" ht="42.75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7">
        <f t="shared" si="318"/>
        <v>41806.791666666664</v>
      </c>
      <c r="L3435" s="7">
        <f t="shared" si="319"/>
        <v>41775.729803240734</v>
      </c>
      <c r="M3435" s="4" t="b">
        <v>0</v>
      </c>
      <c r="N3435" s="4">
        <v>182</v>
      </c>
      <c r="O3435" s="4" t="b">
        <v>1</v>
      </c>
      <c r="P3435" s="4" t="s">
        <v>8265</v>
      </c>
      <c r="Q3435" s="9">
        <f t="shared" si="320"/>
        <v>1.0026315789473683</v>
      </c>
      <c r="R3435" s="10">
        <f t="shared" si="321"/>
        <v>52.335164835164832</v>
      </c>
      <c r="S3435" s="4" t="str">
        <f t="shared" si="322"/>
        <v>film &amp; video</v>
      </c>
      <c r="T3435" s="4" t="str">
        <f t="shared" si="323"/>
        <v>television</v>
      </c>
    </row>
    <row r="3436" spans="1:20" ht="42.75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7">
        <f t="shared" si="318"/>
        <v>41830.047094907401</v>
      </c>
      <c r="L3436" s="7">
        <f t="shared" si="319"/>
        <v>41800.047094907401</v>
      </c>
      <c r="M3436" s="4" t="b">
        <v>0</v>
      </c>
      <c r="N3436" s="4">
        <v>182</v>
      </c>
      <c r="O3436" s="4" t="b">
        <v>1</v>
      </c>
      <c r="P3436" s="4" t="s">
        <v>8265</v>
      </c>
      <c r="Q3436" s="9">
        <f t="shared" si="320"/>
        <v>1.0555000000000001</v>
      </c>
      <c r="R3436" s="10">
        <f t="shared" si="321"/>
        <v>57.994505494505496</v>
      </c>
      <c r="S3436" s="4" t="str">
        <f t="shared" si="322"/>
        <v>film &amp; video</v>
      </c>
      <c r="T3436" s="4" t="str">
        <f t="shared" si="323"/>
        <v>television</v>
      </c>
    </row>
    <row r="3437" spans="1:20" ht="42.75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7">
        <f t="shared" si="318"/>
        <v>42588.791666666664</v>
      </c>
      <c r="L3437" s="7">
        <f t="shared" si="319"/>
        <v>42572.283483796295</v>
      </c>
      <c r="M3437" s="4" t="b">
        <v>0</v>
      </c>
      <c r="N3437" s="4">
        <v>182</v>
      </c>
      <c r="O3437" s="4" t="b">
        <v>1</v>
      </c>
      <c r="P3437" s="4" t="s">
        <v>8265</v>
      </c>
      <c r="Q3437" s="9">
        <f t="shared" si="320"/>
        <v>1.1200000000000001</v>
      </c>
      <c r="R3437" s="10">
        <f t="shared" si="321"/>
        <v>6.1538461538461542</v>
      </c>
      <c r="S3437" s="4" t="str">
        <f t="shared" si="322"/>
        <v>film &amp; video</v>
      </c>
      <c r="T3437" s="4" t="str">
        <f t="shared" si="323"/>
        <v>television</v>
      </c>
    </row>
    <row r="3438" spans="1:20" ht="42.75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7">
        <f t="shared" si="318"/>
        <v>41872.352777777771</v>
      </c>
      <c r="L3438" s="7">
        <f t="shared" si="319"/>
        <v>41851.208252314813</v>
      </c>
      <c r="M3438" s="4" t="b">
        <v>0</v>
      </c>
      <c r="N3438" s="4">
        <v>182</v>
      </c>
      <c r="O3438" s="4" t="b">
        <v>1</v>
      </c>
      <c r="P3438" s="4" t="s">
        <v>8265</v>
      </c>
      <c r="Q3438" s="9">
        <f t="shared" si="320"/>
        <v>1.0589999999999999</v>
      </c>
      <c r="R3438" s="10">
        <f t="shared" si="321"/>
        <v>29.093406593406595</v>
      </c>
      <c r="S3438" s="4" t="str">
        <f t="shared" si="322"/>
        <v>film &amp; video</v>
      </c>
      <c r="T3438" s="4" t="str">
        <f t="shared" si="323"/>
        <v>television</v>
      </c>
    </row>
    <row r="3439" spans="1:20" ht="42.75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7">
        <f t="shared" si="318"/>
        <v>42235.377546296295</v>
      </c>
      <c r="L3439" s="7">
        <f t="shared" si="319"/>
        <v>42205.377546296295</v>
      </c>
      <c r="M3439" s="4" t="b">
        <v>0</v>
      </c>
      <c r="N3439" s="4">
        <v>182</v>
      </c>
      <c r="O3439" s="4" t="b">
        <v>1</v>
      </c>
      <c r="P3439" s="4" t="s">
        <v>8265</v>
      </c>
      <c r="Q3439" s="9">
        <f t="shared" si="320"/>
        <v>1.01</v>
      </c>
      <c r="R3439" s="10">
        <f t="shared" si="321"/>
        <v>16.64835164835165</v>
      </c>
      <c r="S3439" s="4" t="str">
        <f t="shared" si="322"/>
        <v>film &amp; video</v>
      </c>
      <c r="T3439" s="4" t="str">
        <f t="shared" si="323"/>
        <v>television</v>
      </c>
    </row>
    <row r="3440" spans="1:20" ht="42.75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7">
        <f t="shared" si="318"/>
        <v>42126.541666666664</v>
      </c>
      <c r="L3440" s="7">
        <f t="shared" si="319"/>
        <v>42100.594525462962</v>
      </c>
      <c r="M3440" s="4" t="b">
        <v>0</v>
      </c>
      <c r="N3440" s="4">
        <v>182</v>
      </c>
      <c r="O3440" s="4" t="b">
        <v>1</v>
      </c>
      <c r="P3440" s="4" t="s">
        <v>8265</v>
      </c>
      <c r="Q3440" s="9">
        <f t="shared" si="320"/>
        <v>1.042</v>
      </c>
      <c r="R3440" s="10">
        <f t="shared" si="321"/>
        <v>14.313186813186814</v>
      </c>
      <c r="S3440" s="4" t="str">
        <f t="shared" si="322"/>
        <v>film &amp; video</v>
      </c>
      <c r="T3440" s="4" t="str">
        <f t="shared" si="323"/>
        <v>television</v>
      </c>
    </row>
    <row r="3441" spans="1:20" ht="28.5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7">
        <f t="shared" si="318"/>
        <v>42387.874305555553</v>
      </c>
      <c r="L3441" s="7">
        <f t="shared" si="319"/>
        <v>42374.577893518515</v>
      </c>
      <c r="M3441" s="4" t="b">
        <v>0</v>
      </c>
      <c r="N3441" s="4">
        <v>182</v>
      </c>
      <c r="O3441" s="4" t="b">
        <v>1</v>
      </c>
      <c r="P3441" s="4" t="s">
        <v>8265</v>
      </c>
      <c r="Q3441" s="9">
        <f t="shared" si="320"/>
        <v>1.3467833333333334</v>
      </c>
      <c r="R3441" s="10">
        <f t="shared" si="321"/>
        <v>8.8798901098901108</v>
      </c>
      <c r="S3441" s="4" t="str">
        <f t="shared" si="322"/>
        <v>film &amp; video</v>
      </c>
      <c r="T3441" s="4" t="str">
        <f t="shared" si="323"/>
        <v>television</v>
      </c>
    </row>
    <row r="3442" spans="1:20" ht="42.75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7">
        <f t="shared" si="318"/>
        <v>41831.34375</v>
      </c>
      <c r="L3442" s="7">
        <f t="shared" si="319"/>
        <v>41808.789675925924</v>
      </c>
      <c r="M3442" s="4" t="b">
        <v>0</v>
      </c>
      <c r="N3442" s="4">
        <v>182</v>
      </c>
      <c r="O3442" s="4" t="b">
        <v>1</v>
      </c>
      <c r="P3442" s="4" t="s">
        <v>8265</v>
      </c>
      <c r="Q3442" s="9">
        <f t="shared" si="320"/>
        <v>1.052184</v>
      </c>
      <c r="R3442" s="10">
        <f t="shared" si="321"/>
        <v>28.906153846153845</v>
      </c>
      <c r="S3442" s="4" t="str">
        <f t="shared" si="322"/>
        <v>film &amp; video</v>
      </c>
      <c r="T3442" s="4" t="str">
        <f t="shared" si="323"/>
        <v>television</v>
      </c>
    </row>
    <row r="3443" spans="1:20" ht="42.75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7">
        <f t="shared" si="318"/>
        <v>42321.511805555558</v>
      </c>
      <c r="L3443" s="7">
        <f t="shared" si="319"/>
        <v>42294.096307870372</v>
      </c>
      <c r="M3443" s="4" t="b">
        <v>0</v>
      </c>
      <c r="N3443" s="4">
        <v>182</v>
      </c>
      <c r="O3443" s="4" t="b">
        <v>1</v>
      </c>
      <c r="P3443" s="4" t="s">
        <v>8265</v>
      </c>
      <c r="Q3443" s="9">
        <f t="shared" si="320"/>
        <v>1.026</v>
      </c>
      <c r="R3443" s="10">
        <f t="shared" si="321"/>
        <v>14.093406593406593</v>
      </c>
      <c r="S3443" s="4" t="str">
        <f t="shared" si="322"/>
        <v>film &amp; video</v>
      </c>
      <c r="T3443" s="4" t="str">
        <f t="shared" si="323"/>
        <v>television</v>
      </c>
    </row>
    <row r="3444" spans="1:20" ht="42.75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7">
        <f t="shared" si="318"/>
        <v>42154.507777777777</v>
      </c>
      <c r="L3444" s="7">
        <f t="shared" si="319"/>
        <v>42124.507777777777</v>
      </c>
      <c r="M3444" s="4" t="b">
        <v>0</v>
      </c>
      <c r="N3444" s="4">
        <v>182</v>
      </c>
      <c r="O3444" s="4" t="b">
        <v>1</v>
      </c>
      <c r="P3444" s="4" t="s">
        <v>8265</v>
      </c>
      <c r="Q3444" s="9">
        <f t="shared" si="320"/>
        <v>1</v>
      </c>
      <c r="R3444" s="10">
        <f t="shared" si="321"/>
        <v>1.3736263736263736</v>
      </c>
      <c r="S3444" s="4" t="str">
        <f t="shared" si="322"/>
        <v>film &amp; video</v>
      </c>
      <c r="T3444" s="4" t="str">
        <f t="shared" si="323"/>
        <v>television</v>
      </c>
    </row>
    <row r="3445" spans="1:20" ht="42.75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7">
        <f t="shared" si="318"/>
        <v>41891.191504629627</v>
      </c>
      <c r="L3445" s="7">
        <f t="shared" si="319"/>
        <v>41861.191504629627</v>
      </c>
      <c r="M3445" s="4" t="b">
        <v>0</v>
      </c>
      <c r="N3445" s="4">
        <v>182</v>
      </c>
      <c r="O3445" s="4" t="b">
        <v>1</v>
      </c>
      <c r="P3445" s="4" t="s">
        <v>8265</v>
      </c>
      <c r="Q3445" s="9">
        <f t="shared" si="320"/>
        <v>1.855</v>
      </c>
      <c r="R3445" s="10">
        <f t="shared" si="321"/>
        <v>10.192307692307692</v>
      </c>
      <c r="S3445" s="4" t="str">
        <f t="shared" si="322"/>
        <v>film &amp; video</v>
      </c>
      <c r="T3445" s="4" t="str">
        <f t="shared" si="323"/>
        <v>television</v>
      </c>
    </row>
    <row r="3446" spans="1:20" ht="42.75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7">
        <f t="shared" si="318"/>
        <v>42529.249305555553</v>
      </c>
      <c r="L3446" s="7">
        <f t="shared" si="319"/>
        <v>42520.95817129629</v>
      </c>
      <c r="M3446" s="4" t="b">
        <v>0</v>
      </c>
      <c r="N3446" s="4">
        <v>182</v>
      </c>
      <c r="O3446" s="4" t="b">
        <v>1</v>
      </c>
      <c r="P3446" s="4" t="s">
        <v>8265</v>
      </c>
      <c r="Q3446" s="9">
        <f t="shared" si="320"/>
        <v>2.89</v>
      </c>
      <c r="R3446" s="10">
        <f t="shared" si="321"/>
        <v>4.7637362637362637</v>
      </c>
      <c r="S3446" s="4" t="str">
        <f t="shared" si="322"/>
        <v>film &amp; video</v>
      </c>
      <c r="T3446" s="4" t="str">
        <f t="shared" si="323"/>
        <v>television</v>
      </c>
    </row>
    <row r="3447" spans="1:20" ht="42.75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7">
        <f t="shared" si="318"/>
        <v>42300.197175925925</v>
      </c>
      <c r="L3447" s="7">
        <f t="shared" si="319"/>
        <v>42272.197175925925</v>
      </c>
      <c r="M3447" s="4" t="b">
        <v>0</v>
      </c>
      <c r="N3447" s="4">
        <v>182</v>
      </c>
      <c r="O3447" s="4" t="b">
        <v>1</v>
      </c>
      <c r="P3447" s="4" t="s">
        <v>8265</v>
      </c>
      <c r="Q3447" s="9">
        <f t="shared" si="320"/>
        <v>1</v>
      </c>
      <c r="R3447" s="10">
        <f t="shared" si="321"/>
        <v>10.989010989010989</v>
      </c>
      <c r="S3447" s="4" t="str">
        <f t="shared" si="322"/>
        <v>film &amp; video</v>
      </c>
      <c r="T3447" s="4" t="str">
        <f t="shared" si="323"/>
        <v>television</v>
      </c>
    </row>
    <row r="3448" spans="1:20" ht="42.75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7">
        <f t="shared" si="318"/>
        <v>42040.180555555555</v>
      </c>
      <c r="L3448" s="7">
        <f t="shared" si="319"/>
        <v>42016.499131944445</v>
      </c>
      <c r="M3448" s="4" t="b">
        <v>0</v>
      </c>
      <c r="N3448" s="4">
        <v>182</v>
      </c>
      <c r="O3448" s="4" t="b">
        <v>1</v>
      </c>
      <c r="P3448" s="4" t="s">
        <v>8265</v>
      </c>
      <c r="Q3448" s="9">
        <f t="shared" si="320"/>
        <v>1.0820000000000001</v>
      </c>
      <c r="R3448" s="10">
        <f t="shared" si="321"/>
        <v>5.9450549450549453</v>
      </c>
      <c r="S3448" s="4" t="str">
        <f t="shared" si="322"/>
        <v>film &amp; video</v>
      </c>
      <c r="T3448" s="4" t="str">
        <f t="shared" si="323"/>
        <v>television</v>
      </c>
    </row>
    <row r="3449" spans="1:20" ht="28.5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7">
        <f t="shared" si="318"/>
        <v>42447.514027777775</v>
      </c>
      <c r="L3449" s="7">
        <f t="shared" si="319"/>
        <v>42402.555694444447</v>
      </c>
      <c r="M3449" s="4" t="b">
        <v>0</v>
      </c>
      <c r="N3449" s="4">
        <v>182</v>
      </c>
      <c r="O3449" s="4" t="b">
        <v>1</v>
      </c>
      <c r="P3449" s="4" t="s">
        <v>8265</v>
      </c>
      <c r="Q3449" s="9">
        <f t="shared" si="320"/>
        <v>1.0780000000000001</v>
      </c>
      <c r="R3449" s="10">
        <f t="shared" si="321"/>
        <v>5.9230769230769234</v>
      </c>
      <c r="S3449" s="4" t="str">
        <f t="shared" si="322"/>
        <v>film &amp; video</v>
      </c>
      <c r="T3449" s="4" t="str">
        <f t="shared" si="323"/>
        <v>television</v>
      </c>
    </row>
    <row r="3450" spans="1:20" ht="42.75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7">
        <f t="shared" si="318"/>
        <v>41989.785752314812</v>
      </c>
      <c r="L3450" s="7">
        <f t="shared" si="319"/>
        <v>41959.785752314812</v>
      </c>
      <c r="M3450" s="4" t="b">
        <v>0</v>
      </c>
      <c r="N3450" s="4">
        <v>182</v>
      </c>
      <c r="O3450" s="4" t="b">
        <v>1</v>
      </c>
      <c r="P3450" s="4" t="s">
        <v>8265</v>
      </c>
      <c r="Q3450" s="9">
        <f t="shared" si="320"/>
        <v>1.0976190476190477</v>
      </c>
      <c r="R3450" s="10">
        <f t="shared" si="321"/>
        <v>12.664835164835164</v>
      </c>
      <c r="S3450" s="4" t="str">
        <f t="shared" si="322"/>
        <v>film &amp; video</v>
      </c>
      <c r="T3450" s="4" t="str">
        <f t="shared" si="323"/>
        <v>television</v>
      </c>
    </row>
    <row r="3451" spans="1:20" ht="42.75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7">
        <f t="shared" si="318"/>
        <v>42559.833333333336</v>
      </c>
      <c r="L3451" s="7">
        <f t="shared" si="319"/>
        <v>42531.719189814808</v>
      </c>
      <c r="M3451" s="4" t="b">
        <v>0</v>
      </c>
      <c r="N3451" s="4">
        <v>182</v>
      </c>
      <c r="O3451" s="4" t="b">
        <v>1</v>
      </c>
      <c r="P3451" s="4" t="s">
        <v>8265</v>
      </c>
      <c r="Q3451" s="9">
        <f t="shared" si="320"/>
        <v>1.70625</v>
      </c>
      <c r="R3451" s="10">
        <f t="shared" si="321"/>
        <v>7.5</v>
      </c>
      <c r="S3451" s="4" t="str">
        <f t="shared" si="322"/>
        <v>film &amp; video</v>
      </c>
      <c r="T3451" s="4" t="str">
        <f t="shared" si="323"/>
        <v>television</v>
      </c>
    </row>
    <row r="3452" spans="1:20" ht="42.75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7">
        <f t="shared" si="318"/>
        <v>42096.329525462956</v>
      </c>
      <c r="L3452" s="7">
        <f t="shared" si="319"/>
        <v>42036.371192129627</v>
      </c>
      <c r="M3452" s="4" t="b">
        <v>0</v>
      </c>
      <c r="N3452" s="4">
        <v>182</v>
      </c>
      <c r="O3452" s="4" t="b">
        <v>1</v>
      </c>
      <c r="P3452" s="4" t="s">
        <v>8265</v>
      </c>
      <c r="Q3452" s="9">
        <f t="shared" si="320"/>
        <v>1.52</v>
      </c>
      <c r="R3452" s="10">
        <f t="shared" si="321"/>
        <v>4.1758241758241761</v>
      </c>
      <c r="S3452" s="4" t="str">
        <f t="shared" si="322"/>
        <v>film &amp; video</v>
      </c>
      <c r="T3452" s="4" t="str">
        <f t="shared" si="323"/>
        <v>television</v>
      </c>
    </row>
    <row r="3453" spans="1:20" ht="42.75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7">
        <f t="shared" si="318"/>
        <v>42115.390358796292</v>
      </c>
      <c r="L3453" s="7">
        <f t="shared" si="319"/>
        <v>42088.390358796292</v>
      </c>
      <c r="M3453" s="4" t="b">
        <v>0</v>
      </c>
      <c r="N3453" s="4">
        <v>182</v>
      </c>
      <c r="O3453" s="4" t="b">
        <v>1</v>
      </c>
      <c r="P3453" s="4" t="s">
        <v>8265</v>
      </c>
      <c r="Q3453" s="9">
        <f t="shared" si="320"/>
        <v>1.0123076923076924</v>
      </c>
      <c r="R3453" s="10">
        <f t="shared" si="321"/>
        <v>3.6153846153846154</v>
      </c>
      <c r="S3453" s="4" t="str">
        <f t="shared" si="322"/>
        <v>film &amp; video</v>
      </c>
      <c r="T3453" s="4" t="str">
        <f t="shared" si="323"/>
        <v>television</v>
      </c>
    </row>
    <row r="3454" spans="1:20" ht="42.75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7">
        <f t="shared" si="318"/>
        <v>41842.832638888889</v>
      </c>
      <c r="L3454" s="7">
        <f t="shared" si="319"/>
        <v>41820.305856481478</v>
      </c>
      <c r="M3454" s="4" t="b">
        <v>0</v>
      </c>
      <c r="N3454" s="4">
        <v>182</v>
      </c>
      <c r="O3454" s="4" t="b">
        <v>1</v>
      </c>
      <c r="P3454" s="4" t="s">
        <v>8265</v>
      </c>
      <c r="Q3454" s="9">
        <f t="shared" si="320"/>
        <v>1.532</v>
      </c>
      <c r="R3454" s="10">
        <f t="shared" si="321"/>
        <v>8.4175824175824179</v>
      </c>
      <c r="S3454" s="4" t="str">
        <f t="shared" si="322"/>
        <v>film &amp; video</v>
      </c>
      <c r="T3454" s="4" t="str">
        <f t="shared" si="323"/>
        <v>television</v>
      </c>
    </row>
    <row r="3455" spans="1:20" ht="42.75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7">
        <f t="shared" si="318"/>
        <v>42595.645324074074</v>
      </c>
      <c r="L3455" s="7">
        <f t="shared" si="319"/>
        <v>42535.645324074074</v>
      </c>
      <c r="M3455" s="4" t="b">
        <v>0</v>
      </c>
      <c r="N3455" s="4">
        <v>182</v>
      </c>
      <c r="O3455" s="4" t="b">
        <v>1</v>
      </c>
      <c r="P3455" s="4" t="s">
        <v>8265</v>
      </c>
      <c r="Q3455" s="9">
        <f t="shared" si="320"/>
        <v>1.2833333333333334</v>
      </c>
      <c r="R3455" s="10">
        <f t="shared" si="321"/>
        <v>2.1153846153846154</v>
      </c>
      <c r="S3455" s="4" t="str">
        <f t="shared" si="322"/>
        <v>film &amp; video</v>
      </c>
      <c r="T3455" s="4" t="str">
        <f t="shared" si="323"/>
        <v>television</v>
      </c>
    </row>
    <row r="3456" spans="1:20" ht="42.75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7">
        <f t="shared" si="318"/>
        <v>41851.365266203698</v>
      </c>
      <c r="L3456" s="7">
        <f t="shared" si="319"/>
        <v>41821.365266203698</v>
      </c>
      <c r="M3456" s="4" t="b">
        <v>0</v>
      </c>
      <c r="N3456" s="4">
        <v>182</v>
      </c>
      <c r="O3456" s="4" t="b">
        <v>1</v>
      </c>
      <c r="P3456" s="4" t="s">
        <v>8265</v>
      </c>
      <c r="Q3456" s="9">
        <f t="shared" si="320"/>
        <v>1.0071428571428571</v>
      </c>
      <c r="R3456" s="10">
        <f t="shared" si="321"/>
        <v>3.8736263736263736</v>
      </c>
      <c r="S3456" s="4" t="str">
        <f t="shared" si="322"/>
        <v>film &amp; video</v>
      </c>
      <c r="T3456" s="4" t="str">
        <f t="shared" si="323"/>
        <v>television</v>
      </c>
    </row>
    <row r="3457" spans="1:20" ht="42.75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7">
        <f t="shared" si="318"/>
        <v>42656.416979166665</v>
      </c>
      <c r="L3457" s="7">
        <f t="shared" si="319"/>
        <v>42626.416979166665</v>
      </c>
      <c r="M3457" s="4" t="b">
        <v>0</v>
      </c>
      <c r="N3457" s="4">
        <v>182</v>
      </c>
      <c r="O3457" s="4" t="b">
        <v>1</v>
      </c>
      <c r="P3457" s="4" t="s">
        <v>8265</v>
      </c>
      <c r="Q3457" s="9">
        <f t="shared" si="320"/>
        <v>1.0065</v>
      </c>
      <c r="R3457" s="10">
        <f t="shared" si="321"/>
        <v>55.302197802197803</v>
      </c>
      <c r="S3457" s="4" t="str">
        <f t="shared" si="322"/>
        <v>film &amp; video</v>
      </c>
      <c r="T3457" s="4" t="str">
        <f t="shared" si="323"/>
        <v>television</v>
      </c>
    </row>
    <row r="3458" spans="1:20" ht="42.75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7">
        <f t="shared" si="318"/>
        <v>41851.957638888889</v>
      </c>
      <c r="L3458" s="7">
        <f t="shared" si="319"/>
        <v>41820.872303240736</v>
      </c>
      <c r="M3458" s="4" t="b">
        <v>0</v>
      </c>
      <c r="N3458" s="4">
        <v>182</v>
      </c>
      <c r="O3458" s="4" t="b">
        <v>1</v>
      </c>
      <c r="P3458" s="4" t="s">
        <v>8265</v>
      </c>
      <c r="Q3458" s="9">
        <f t="shared" si="320"/>
        <v>1.913</v>
      </c>
      <c r="R3458" s="10">
        <f t="shared" si="321"/>
        <v>31.532967032967033</v>
      </c>
      <c r="S3458" s="4" t="str">
        <f t="shared" si="322"/>
        <v>film &amp; video</v>
      </c>
      <c r="T3458" s="4" t="str">
        <f t="shared" si="323"/>
        <v>television</v>
      </c>
    </row>
    <row r="3459" spans="1:20" ht="28.5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7">
        <f t="shared" ref="K3459:K3522" si="324">(I3459/86400)+25569+(-8/24)</f>
        <v>42046.915972222218</v>
      </c>
      <c r="L3459" s="7">
        <f t="shared" ref="L3459:L3522" si="325">(J3459/86400)+25569+(-8/24)</f>
        <v>42016.373344907406</v>
      </c>
      <c r="M3459" s="4" t="b">
        <v>0</v>
      </c>
      <c r="N3459" s="4">
        <v>182</v>
      </c>
      <c r="O3459" s="4" t="b">
        <v>1</v>
      </c>
      <c r="P3459" s="4" t="s">
        <v>8265</v>
      </c>
      <c r="Q3459" s="9">
        <f t="shared" ref="Q3459:Q3522" si="326">E3459/D3459</f>
        <v>1.4019999999999999</v>
      </c>
      <c r="R3459" s="10">
        <f t="shared" ref="R3459:R3522" si="327">IFERROR(E3459/N3459, "Zero Backers")</f>
        <v>15.406593406593407</v>
      </c>
      <c r="S3459" s="4" t="str">
        <f t="shared" ref="S3459:S3522" si="328">LEFT(P3459,FIND("/",P3459)-1)</f>
        <v>film &amp; video</v>
      </c>
      <c r="T3459" s="4" t="str">
        <f t="shared" ref="T3459:T3522" si="329">RIGHT(P3459,LEN(P3459)-FIND("/",P3459))</f>
        <v>television</v>
      </c>
    </row>
    <row r="3460" spans="1:20" ht="42.75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7">
        <f t="shared" si="324"/>
        <v>42037.852083333331</v>
      </c>
      <c r="L3460" s="7">
        <f t="shared" si="325"/>
        <v>42010.869247685179</v>
      </c>
      <c r="M3460" s="4" t="b">
        <v>0</v>
      </c>
      <c r="N3460" s="4">
        <v>182</v>
      </c>
      <c r="O3460" s="4" t="b">
        <v>1</v>
      </c>
      <c r="P3460" s="4" t="s">
        <v>8265</v>
      </c>
      <c r="Q3460" s="9">
        <f t="shared" si="326"/>
        <v>1.2433537832310839</v>
      </c>
      <c r="R3460" s="10">
        <f t="shared" si="327"/>
        <v>6.6813186813186816</v>
      </c>
      <c r="S3460" s="4" t="str">
        <f t="shared" si="328"/>
        <v>film &amp; video</v>
      </c>
      <c r="T3460" s="4" t="str">
        <f t="shared" si="329"/>
        <v>television</v>
      </c>
    </row>
    <row r="3461" spans="1:20" ht="42.75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7">
        <f t="shared" si="324"/>
        <v>42510.146527777775</v>
      </c>
      <c r="L3461" s="7">
        <f t="shared" si="325"/>
        <v>42480.146527777775</v>
      </c>
      <c r="M3461" s="4" t="b">
        <v>0</v>
      </c>
      <c r="N3461" s="4">
        <v>182</v>
      </c>
      <c r="O3461" s="4" t="b">
        <v>1</v>
      </c>
      <c r="P3461" s="4" t="s">
        <v>8265</v>
      </c>
      <c r="Q3461" s="9">
        <f t="shared" si="326"/>
        <v>1.262</v>
      </c>
      <c r="R3461" s="10">
        <f t="shared" si="327"/>
        <v>3.4670329670329672</v>
      </c>
      <c r="S3461" s="4" t="str">
        <f t="shared" si="328"/>
        <v>film &amp; video</v>
      </c>
      <c r="T3461" s="4" t="str">
        <f t="shared" si="329"/>
        <v>television</v>
      </c>
    </row>
    <row r="3462" spans="1:20" ht="42.75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7">
        <f t="shared" si="324"/>
        <v>41866.193888888891</v>
      </c>
      <c r="L3462" s="7">
        <f t="shared" si="325"/>
        <v>41852.193888888891</v>
      </c>
      <c r="M3462" s="4" t="b">
        <v>0</v>
      </c>
      <c r="N3462" s="4">
        <v>182</v>
      </c>
      <c r="O3462" s="4" t="b">
        <v>1</v>
      </c>
      <c r="P3462" s="4" t="s">
        <v>8265</v>
      </c>
      <c r="Q3462" s="9">
        <f t="shared" si="326"/>
        <v>1.9</v>
      </c>
      <c r="R3462" s="10">
        <f t="shared" si="327"/>
        <v>5.2197802197802199</v>
      </c>
      <c r="S3462" s="4" t="str">
        <f t="shared" si="328"/>
        <v>film &amp; video</v>
      </c>
      <c r="T3462" s="4" t="str">
        <f t="shared" si="329"/>
        <v>television</v>
      </c>
    </row>
    <row r="3463" spans="1:20" ht="42.75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7">
        <f t="shared" si="324"/>
        <v>42671.791666666664</v>
      </c>
      <c r="L3463" s="7">
        <f t="shared" si="325"/>
        <v>42643.299525462957</v>
      </c>
      <c r="M3463" s="4" t="b">
        <v>0</v>
      </c>
      <c r="N3463" s="4">
        <v>182</v>
      </c>
      <c r="O3463" s="4" t="b">
        <v>1</v>
      </c>
      <c r="P3463" s="4" t="s">
        <v>8265</v>
      </c>
      <c r="Q3463" s="9">
        <f t="shared" si="326"/>
        <v>1.39</v>
      </c>
      <c r="R3463" s="10">
        <f t="shared" si="327"/>
        <v>3.8186813186813189</v>
      </c>
      <c r="S3463" s="4" t="str">
        <f t="shared" si="328"/>
        <v>film &amp; video</v>
      </c>
      <c r="T3463" s="4" t="str">
        <f t="shared" si="329"/>
        <v>television</v>
      </c>
    </row>
    <row r="3464" spans="1:20" ht="42.75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7">
        <f t="shared" si="324"/>
        <v>42195.416666666664</v>
      </c>
      <c r="L3464" s="7">
        <f t="shared" si="325"/>
        <v>42179.565138888887</v>
      </c>
      <c r="M3464" s="4" t="b">
        <v>0</v>
      </c>
      <c r="N3464" s="4">
        <v>182</v>
      </c>
      <c r="O3464" s="4" t="b">
        <v>1</v>
      </c>
      <c r="P3464" s="4" t="s">
        <v>8265</v>
      </c>
      <c r="Q3464" s="9">
        <f t="shared" si="326"/>
        <v>2.02</v>
      </c>
      <c r="R3464" s="10">
        <f t="shared" si="327"/>
        <v>2.7747252747252746</v>
      </c>
      <c r="S3464" s="4" t="str">
        <f t="shared" si="328"/>
        <v>film &amp; video</v>
      </c>
      <c r="T3464" s="4" t="str">
        <f t="shared" si="329"/>
        <v>television</v>
      </c>
    </row>
    <row r="3465" spans="1:20" ht="42.75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7">
        <f t="shared" si="324"/>
        <v>42653.832638888889</v>
      </c>
      <c r="L3465" s="7">
        <f t="shared" si="325"/>
        <v>42612.585474537038</v>
      </c>
      <c r="M3465" s="4" t="b">
        <v>0</v>
      </c>
      <c r="N3465" s="4">
        <v>182</v>
      </c>
      <c r="O3465" s="4" t="b">
        <v>1</v>
      </c>
      <c r="P3465" s="4" t="s">
        <v>8265</v>
      </c>
      <c r="Q3465" s="9">
        <f t="shared" si="326"/>
        <v>1.0338000000000001</v>
      </c>
      <c r="R3465" s="10">
        <f t="shared" si="327"/>
        <v>56.802197802197803</v>
      </c>
      <c r="S3465" s="4" t="str">
        <f t="shared" si="328"/>
        <v>film &amp; video</v>
      </c>
      <c r="T3465" s="4" t="str">
        <f t="shared" si="329"/>
        <v>television</v>
      </c>
    </row>
    <row r="3466" spans="1:20" ht="42.75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7">
        <f t="shared" si="324"/>
        <v>42604.796724537031</v>
      </c>
      <c r="L3466" s="7">
        <f t="shared" si="325"/>
        <v>42574.796724537031</v>
      </c>
      <c r="M3466" s="4" t="b">
        <v>0</v>
      </c>
      <c r="N3466" s="4">
        <v>182</v>
      </c>
      <c r="O3466" s="4" t="b">
        <v>1</v>
      </c>
      <c r="P3466" s="4" t="s">
        <v>8265</v>
      </c>
      <c r="Q3466" s="9">
        <f t="shared" si="326"/>
        <v>1.023236</v>
      </c>
      <c r="R3466" s="10">
        <f t="shared" si="327"/>
        <v>28.110879120879122</v>
      </c>
      <c r="S3466" s="4" t="str">
        <f t="shared" si="328"/>
        <v>film &amp; video</v>
      </c>
      <c r="T3466" s="4" t="str">
        <f t="shared" si="329"/>
        <v>television</v>
      </c>
    </row>
    <row r="3467" spans="1:20" ht="42.75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7">
        <f t="shared" si="324"/>
        <v>42225.333333333336</v>
      </c>
      <c r="L3467" s="7">
        <f t="shared" si="325"/>
        <v>42200.292499999996</v>
      </c>
      <c r="M3467" s="4" t="b">
        <v>0</v>
      </c>
      <c r="N3467" s="4">
        <v>182</v>
      </c>
      <c r="O3467" s="4" t="b">
        <v>1</v>
      </c>
      <c r="P3467" s="4" t="s">
        <v>8265</v>
      </c>
      <c r="Q3467" s="9">
        <f t="shared" si="326"/>
        <v>1.03</v>
      </c>
      <c r="R3467" s="10">
        <f t="shared" si="327"/>
        <v>11.318681318681319</v>
      </c>
      <c r="S3467" s="4" t="str">
        <f t="shared" si="328"/>
        <v>film &amp; video</v>
      </c>
      <c r="T3467" s="4" t="str">
        <f t="shared" si="329"/>
        <v>television</v>
      </c>
    </row>
    <row r="3468" spans="1:20" ht="28.5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7">
        <f t="shared" si="324"/>
        <v>42479.644097222219</v>
      </c>
      <c r="L3468" s="7">
        <f t="shared" si="325"/>
        <v>42419.685763888883</v>
      </c>
      <c r="M3468" s="4" t="b">
        <v>0</v>
      </c>
      <c r="N3468" s="4">
        <v>182</v>
      </c>
      <c r="O3468" s="4" t="b">
        <v>1</v>
      </c>
      <c r="P3468" s="4" t="s">
        <v>8265</v>
      </c>
      <c r="Q3468" s="9">
        <f t="shared" si="326"/>
        <v>1.2714285714285714</v>
      </c>
      <c r="R3468" s="10">
        <f t="shared" si="327"/>
        <v>24.450549450549449</v>
      </c>
      <c r="S3468" s="4" t="str">
        <f t="shared" si="328"/>
        <v>film &amp; video</v>
      </c>
      <c r="T3468" s="4" t="str">
        <f t="shared" si="329"/>
        <v>television</v>
      </c>
    </row>
    <row r="3469" spans="1:20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7">
        <f t="shared" si="324"/>
        <v>42083.296666666669</v>
      </c>
      <c r="L3469" s="7">
        <f t="shared" si="325"/>
        <v>42053.338333333326</v>
      </c>
      <c r="M3469" s="4" t="b">
        <v>0</v>
      </c>
      <c r="N3469" s="4">
        <v>182</v>
      </c>
      <c r="O3469" s="4" t="b">
        <v>1</v>
      </c>
      <c r="P3469" s="4" t="s">
        <v>8265</v>
      </c>
      <c r="Q3469" s="9">
        <f t="shared" si="326"/>
        <v>1.01</v>
      </c>
      <c r="R3469" s="10">
        <f t="shared" si="327"/>
        <v>16.64835164835165</v>
      </c>
      <c r="S3469" s="4" t="str">
        <f t="shared" si="328"/>
        <v>film &amp; video</v>
      </c>
      <c r="T3469" s="4" t="str">
        <f t="shared" si="329"/>
        <v>television</v>
      </c>
    </row>
    <row r="3470" spans="1:20" ht="42.75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7">
        <f t="shared" si="324"/>
        <v>42633.791666666664</v>
      </c>
      <c r="L3470" s="7">
        <f t="shared" si="325"/>
        <v>42605.43204861111</v>
      </c>
      <c r="M3470" s="4" t="b">
        <v>0</v>
      </c>
      <c r="N3470" s="4">
        <v>182</v>
      </c>
      <c r="O3470" s="4" t="b">
        <v>1</v>
      </c>
      <c r="P3470" s="4" t="s">
        <v>8265</v>
      </c>
      <c r="Q3470" s="9">
        <f t="shared" si="326"/>
        <v>1.2178</v>
      </c>
      <c r="R3470" s="10">
        <f t="shared" si="327"/>
        <v>66.912087912087912</v>
      </c>
      <c r="S3470" s="4" t="str">
        <f t="shared" si="328"/>
        <v>film &amp; video</v>
      </c>
      <c r="T3470" s="4" t="str">
        <f t="shared" si="329"/>
        <v>television</v>
      </c>
    </row>
    <row r="3471" spans="1:20" ht="42.75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7">
        <f t="shared" si="324"/>
        <v>42488.308391203704</v>
      </c>
      <c r="L3471" s="7">
        <f t="shared" si="325"/>
        <v>42458.308391203704</v>
      </c>
      <c r="M3471" s="4" t="b">
        <v>0</v>
      </c>
      <c r="N3471" s="4">
        <v>182</v>
      </c>
      <c r="O3471" s="4" t="b">
        <v>1</v>
      </c>
      <c r="P3471" s="4" t="s">
        <v>8265</v>
      </c>
      <c r="Q3471" s="9">
        <f t="shared" si="326"/>
        <v>1.1339285714285714</v>
      </c>
      <c r="R3471" s="10">
        <f t="shared" si="327"/>
        <v>17.445054945054945</v>
      </c>
      <c r="S3471" s="4" t="str">
        <f t="shared" si="328"/>
        <v>film &amp; video</v>
      </c>
      <c r="T3471" s="4" t="str">
        <f t="shared" si="329"/>
        <v>television</v>
      </c>
    </row>
    <row r="3472" spans="1:20" ht="28.5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7">
        <f t="shared" si="324"/>
        <v>42566.568055555552</v>
      </c>
      <c r="L3472" s="7">
        <f t="shared" si="325"/>
        <v>42528.688680555548</v>
      </c>
      <c r="M3472" s="4" t="b">
        <v>0</v>
      </c>
      <c r="N3472" s="4">
        <v>182</v>
      </c>
      <c r="O3472" s="4" t="b">
        <v>1</v>
      </c>
      <c r="P3472" s="4" t="s">
        <v>8265</v>
      </c>
      <c r="Q3472" s="9">
        <f t="shared" si="326"/>
        <v>1.5</v>
      </c>
      <c r="R3472" s="10">
        <f t="shared" si="327"/>
        <v>2.0604395604395602</v>
      </c>
      <c r="S3472" s="4" t="str">
        <f t="shared" si="328"/>
        <v>film &amp; video</v>
      </c>
      <c r="T3472" s="4" t="str">
        <f t="shared" si="329"/>
        <v>television</v>
      </c>
    </row>
    <row r="3473" spans="1:20" ht="42.75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7">
        <f t="shared" si="324"/>
        <v>41882.5</v>
      </c>
      <c r="L3473" s="7">
        <f t="shared" si="325"/>
        <v>41841.48715277778</v>
      </c>
      <c r="M3473" s="4" t="b">
        <v>0</v>
      </c>
      <c r="N3473" s="4">
        <v>182</v>
      </c>
      <c r="O3473" s="4" t="b">
        <v>1</v>
      </c>
      <c r="P3473" s="4" t="s">
        <v>8265</v>
      </c>
      <c r="Q3473" s="9">
        <f t="shared" si="326"/>
        <v>2.1459999999999999</v>
      </c>
      <c r="R3473" s="10">
        <f t="shared" si="327"/>
        <v>5.895604395604396</v>
      </c>
      <c r="S3473" s="4" t="str">
        <f t="shared" si="328"/>
        <v>film &amp; video</v>
      </c>
      <c r="T3473" s="4" t="str">
        <f t="shared" si="329"/>
        <v>television</v>
      </c>
    </row>
    <row r="3474" spans="1:20" ht="42.75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7">
        <f t="shared" si="324"/>
        <v>41948.915972222218</v>
      </c>
      <c r="L3474" s="7">
        <f t="shared" si="325"/>
        <v>41927.837164351848</v>
      </c>
      <c r="M3474" s="4" t="b">
        <v>0</v>
      </c>
      <c r="N3474" s="4">
        <v>182</v>
      </c>
      <c r="O3474" s="4" t="b">
        <v>1</v>
      </c>
      <c r="P3474" s="4" t="s">
        <v>8265</v>
      </c>
      <c r="Q3474" s="9">
        <f t="shared" si="326"/>
        <v>1.0205</v>
      </c>
      <c r="R3474" s="10">
        <f t="shared" si="327"/>
        <v>11.214285714285714</v>
      </c>
      <c r="S3474" s="4" t="str">
        <f t="shared" si="328"/>
        <v>film &amp; video</v>
      </c>
      <c r="T3474" s="4" t="str">
        <f t="shared" si="329"/>
        <v>television</v>
      </c>
    </row>
    <row r="3475" spans="1:20" ht="42.75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7">
        <f t="shared" si="324"/>
        <v>42083.518749999996</v>
      </c>
      <c r="L3475" s="7">
        <f t="shared" si="325"/>
        <v>42062.501111111109</v>
      </c>
      <c r="M3475" s="4" t="b">
        <v>0</v>
      </c>
      <c r="N3475" s="4">
        <v>182</v>
      </c>
      <c r="O3475" s="4" t="b">
        <v>1</v>
      </c>
      <c r="P3475" s="4" t="s">
        <v>8265</v>
      </c>
      <c r="Q3475" s="9">
        <f t="shared" si="326"/>
        <v>1</v>
      </c>
      <c r="R3475" s="10">
        <f t="shared" si="327"/>
        <v>26.923076923076923</v>
      </c>
      <c r="S3475" s="4" t="str">
        <f t="shared" si="328"/>
        <v>film &amp; video</v>
      </c>
      <c r="T3475" s="4" t="str">
        <f t="shared" si="329"/>
        <v>television</v>
      </c>
    </row>
    <row r="3476" spans="1:20" ht="42.75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7">
        <f t="shared" si="324"/>
        <v>42571.168182870366</v>
      </c>
      <c r="L3476" s="7">
        <f t="shared" si="325"/>
        <v>42541.168182870366</v>
      </c>
      <c r="M3476" s="4" t="b">
        <v>0</v>
      </c>
      <c r="N3476" s="4">
        <v>182</v>
      </c>
      <c r="O3476" s="4" t="b">
        <v>1</v>
      </c>
      <c r="P3476" s="4" t="s">
        <v>8265</v>
      </c>
      <c r="Q3476" s="9">
        <f t="shared" si="326"/>
        <v>1.01</v>
      </c>
      <c r="R3476" s="10">
        <f t="shared" si="327"/>
        <v>11.098901098901099</v>
      </c>
      <c r="S3476" s="4" t="str">
        <f t="shared" si="328"/>
        <v>film &amp; video</v>
      </c>
      <c r="T3476" s="4" t="str">
        <f t="shared" si="329"/>
        <v>television</v>
      </c>
    </row>
    <row r="3477" spans="1:20" ht="42.75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7">
        <f t="shared" si="324"/>
        <v>41945.666666666664</v>
      </c>
      <c r="L3477" s="7">
        <f t="shared" si="325"/>
        <v>41918.547499999993</v>
      </c>
      <c r="M3477" s="4" t="b">
        <v>0</v>
      </c>
      <c r="N3477" s="4">
        <v>182</v>
      </c>
      <c r="O3477" s="4" t="b">
        <v>1</v>
      </c>
      <c r="P3477" s="4" t="s">
        <v>8265</v>
      </c>
      <c r="Q3477" s="9">
        <f t="shared" si="326"/>
        <v>1.1333333333333333</v>
      </c>
      <c r="R3477" s="10">
        <f t="shared" si="327"/>
        <v>1.8681318681318682</v>
      </c>
      <c r="S3477" s="4" t="str">
        <f t="shared" si="328"/>
        <v>film &amp; video</v>
      </c>
      <c r="T3477" s="4" t="str">
        <f t="shared" si="329"/>
        <v>television</v>
      </c>
    </row>
    <row r="3478" spans="1:20" ht="42.75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7">
        <f t="shared" si="324"/>
        <v>41938.791666666664</v>
      </c>
      <c r="L3478" s="7">
        <f t="shared" si="325"/>
        <v>41920.946643518517</v>
      </c>
      <c r="M3478" s="4" t="b">
        <v>0</v>
      </c>
      <c r="N3478" s="4">
        <v>182</v>
      </c>
      <c r="O3478" s="4" t="b">
        <v>1</v>
      </c>
      <c r="P3478" s="4" t="s">
        <v>8265</v>
      </c>
      <c r="Q3478" s="9">
        <f t="shared" si="326"/>
        <v>1.04</v>
      </c>
      <c r="R3478" s="10">
        <f t="shared" si="327"/>
        <v>1.7142857142857142</v>
      </c>
      <c r="S3478" s="4" t="str">
        <f t="shared" si="328"/>
        <v>film &amp; video</v>
      </c>
      <c r="T3478" s="4" t="str">
        <f t="shared" si="329"/>
        <v>television</v>
      </c>
    </row>
    <row r="3479" spans="1:20" ht="42.75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7">
        <f t="shared" si="324"/>
        <v>42140.791666666664</v>
      </c>
      <c r="L3479" s="7">
        <f t="shared" si="325"/>
        <v>42128.403275462959</v>
      </c>
      <c r="M3479" s="4" t="b">
        <v>0</v>
      </c>
      <c r="N3479" s="4">
        <v>182</v>
      </c>
      <c r="O3479" s="4" t="b">
        <v>1</v>
      </c>
      <c r="P3479" s="4" t="s">
        <v>8265</v>
      </c>
      <c r="Q3479" s="9">
        <f t="shared" si="326"/>
        <v>1.1533333333333333</v>
      </c>
      <c r="R3479" s="10">
        <f t="shared" si="327"/>
        <v>11.406593406593407</v>
      </c>
      <c r="S3479" s="4" t="str">
        <f t="shared" si="328"/>
        <v>film &amp; video</v>
      </c>
      <c r="T3479" s="4" t="str">
        <f t="shared" si="329"/>
        <v>television</v>
      </c>
    </row>
    <row r="3480" spans="1:20" ht="42.75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7">
        <f t="shared" si="324"/>
        <v>42079.541666666664</v>
      </c>
      <c r="L3480" s="7">
        <f t="shared" si="325"/>
        <v>42053.583587962959</v>
      </c>
      <c r="M3480" s="4" t="b">
        <v>0</v>
      </c>
      <c r="N3480" s="4">
        <v>182</v>
      </c>
      <c r="O3480" s="4" t="b">
        <v>1</v>
      </c>
      <c r="P3480" s="4" t="s">
        <v>8265</v>
      </c>
      <c r="Q3480" s="9">
        <f t="shared" si="326"/>
        <v>1.1285000000000001</v>
      </c>
      <c r="R3480" s="10">
        <f t="shared" si="327"/>
        <v>12.401098901098901</v>
      </c>
      <c r="S3480" s="4" t="str">
        <f t="shared" si="328"/>
        <v>film &amp; video</v>
      </c>
      <c r="T3480" s="4" t="str">
        <f t="shared" si="329"/>
        <v>television</v>
      </c>
    </row>
    <row r="3481" spans="1:20" ht="42.75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7">
        <f t="shared" si="324"/>
        <v>41811.52175925926</v>
      </c>
      <c r="L3481" s="7">
        <f t="shared" si="325"/>
        <v>41781.52175925926</v>
      </c>
      <c r="M3481" s="4" t="b">
        <v>0</v>
      </c>
      <c r="N3481" s="4">
        <v>182</v>
      </c>
      <c r="O3481" s="4" t="b">
        <v>1</v>
      </c>
      <c r="P3481" s="4" t="s">
        <v>8265</v>
      </c>
      <c r="Q3481" s="9">
        <f t="shared" si="326"/>
        <v>1.2786666666666666</v>
      </c>
      <c r="R3481" s="10">
        <f t="shared" si="327"/>
        <v>10.538461538461538</v>
      </c>
      <c r="S3481" s="4" t="str">
        <f t="shared" si="328"/>
        <v>film &amp; video</v>
      </c>
      <c r="T3481" s="4" t="str">
        <f t="shared" si="329"/>
        <v>television</v>
      </c>
    </row>
    <row r="3482" spans="1:20" ht="42.75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7">
        <f t="shared" si="324"/>
        <v>42195.541666666664</v>
      </c>
      <c r="L3482" s="7">
        <f t="shared" si="325"/>
        <v>42170.984108796292</v>
      </c>
      <c r="M3482" s="4" t="b">
        <v>0</v>
      </c>
      <c r="N3482" s="4">
        <v>182</v>
      </c>
      <c r="O3482" s="4" t="b">
        <v>1</v>
      </c>
      <c r="P3482" s="4" t="s">
        <v>8265</v>
      </c>
      <c r="Q3482" s="9">
        <f t="shared" si="326"/>
        <v>1.4266666666666667</v>
      </c>
      <c r="R3482" s="10">
        <f t="shared" si="327"/>
        <v>11.758241758241759</v>
      </c>
      <c r="S3482" s="4" t="str">
        <f t="shared" si="328"/>
        <v>film &amp; video</v>
      </c>
      <c r="T3482" s="4" t="str">
        <f t="shared" si="329"/>
        <v>television</v>
      </c>
    </row>
    <row r="3483" spans="1:20" ht="42.75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7">
        <f t="shared" si="324"/>
        <v>42005.914212962962</v>
      </c>
      <c r="L3483" s="7">
        <f t="shared" si="325"/>
        <v>41988.914212962962</v>
      </c>
      <c r="M3483" s="4" t="b">
        <v>0</v>
      </c>
      <c r="N3483" s="4">
        <v>182</v>
      </c>
      <c r="O3483" s="4" t="b">
        <v>1</v>
      </c>
      <c r="P3483" s="4" t="s">
        <v>8265</v>
      </c>
      <c r="Q3483" s="9">
        <f t="shared" si="326"/>
        <v>1.1879999999999999</v>
      </c>
      <c r="R3483" s="10">
        <f t="shared" si="327"/>
        <v>65.27472527472527</v>
      </c>
      <c r="S3483" s="4" t="str">
        <f t="shared" si="328"/>
        <v>film &amp; video</v>
      </c>
      <c r="T3483" s="4" t="str">
        <f t="shared" si="329"/>
        <v>television</v>
      </c>
    </row>
    <row r="3484" spans="1:20" ht="42.75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7">
        <f t="shared" si="324"/>
        <v>41826.438263888886</v>
      </c>
      <c r="L3484" s="7">
        <f t="shared" si="325"/>
        <v>41796.438263888886</v>
      </c>
      <c r="M3484" s="4" t="b">
        <v>0</v>
      </c>
      <c r="N3484" s="4">
        <v>182</v>
      </c>
      <c r="O3484" s="4" t="b">
        <v>1</v>
      </c>
      <c r="P3484" s="4" t="s">
        <v>8265</v>
      </c>
      <c r="Q3484" s="9">
        <f t="shared" si="326"/>
        <v>1.3833333333333333</v>
      </c>
      <c r="R3484" s="10">
        <f t="shared" si="327"/>
        <v>22.802197802197803</v>
      </c>
      <c r="S3484" s="4" t="str">
        <f t="shared" si="328"/>
        <v>film &amp; video</v>
      </c>
      <c r="T3484" s="4" t="str">
        <f t="shared" si="329"/>
        <v>television</v>
      </c>
    </row>
    <row r="3485" spans="1:20" ht="42.75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7">
        <f t="shared" si="324"/>
        <v>41823.335428240738</v>
      </c>
      <c r="L3485" s="7">
        <f t="shared" si="325"/>
        <v>41793.335428240738</v>
      </c>
      <c r="M3485" s="4" t="b">
        <v>0</v>
      </c>
      <c r="N3485" s="4">
        <v>182</v>
      </c>
      <c r="O3485" s="4" t="b">
        <v>1</v>
      </c>
      <c r="P3485" s="4" t="s">
        <v>8265</v>
      </c>
      <c r="Q3485" s="9">
        <f t="shared" si="326"/>
        <v>1.599402985074627</v>
      </c>
      <c r="R3485" s="10">
        <f t="shared" si="327"/>
        <v>29.439560439560438</v>
      </c>
      <c r="S3485" s="4" t="str">
        <f t="shared" si="328"/>
        <v>film &amp; video</v>
      </c>
      <c r="T3485" s="4" t="str">
        <f t="shared" si="329"/>
        <v>television</v>
      </c>
    </row>
    <row r="3486" spans="1:20" ht="42.75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7">
        <f t="shared" si="324"/>
        <v>42536.427071759252</v>
      </c>
      <c r="L3486" s="7">
        <f t="shared" si="325"/>
        <v>42506.427071759252</v>
      </c>
      <c r="M3486" s="4" t="b">
        <v>0</v>
      </c>
      <c r="N3486" s="4">
        <v>182</v>
      </c>
      <c r="O3486" s="4" t="b">
        <v>1</v>
      </c>
      <c r="P3486" s="4" t="s">
        <v>8265</v>
      </c>
      <c r="Q3486" s="9">
        <f t="shared" si="326"/>
        <v>1.1424000000000001</v>
      </c>
      <c r="R3486" s="10">
        <f t="shared" si="327"/>
        <v>15.692307692307692</v>
      </c>
      <c r="S3486" s="4" t="str">
        <f t="shared" si="328"/>
        <v>film &amp; video</v>
      </c>
      <c r="T3486" s="4" t="str">
        <f t="shared" si="329"/>
        <v>television</v>
      </c>
    </row>
    <row r="3487" spans="1:20" ht="42.75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7">
        <f t="shared" si="324"/>
        <v>42402.359722222223</v>
      </c>
      <c r="L3487" s="7">
        <f t="shared" si="325"/>
        <v>42372.359722222223</v>
      </c>
      <c r="M3487" s="4" t="b">
        <v>0</v>
      </c>
      <c r="N3487" s="4">
        <v>182</v>
      </c>
      <c r="O3487" s="4" t="b">
        <v>1</v>
      </c>
      <c r="P3487" s="4" t="s">
        <v>8265</v>
      </c>
      <c r="Q3487" s="9">
        <f t="shared" si="326"/>
        <v>1.0060606060606061</v>
      </c>
      <c r="R3487" s="10">
        <f t="shared" si="327"/>
        <v>9.1208791208791204</v>
      </c>
      <c r="S3487" s="4" t="str">
        <f t="shared" si="328"/>
        <v>film &amp; video</v>
      </c>
      <c r="T3487" s="4" t="str">
        <f t="shared" si="329"/>
        <v>television</v>
      </c>
    </row>
    <row r="3488" spans="1:20" ht="42.75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7">
        <f t="shared" si="324"/>
        <v>42157.957638888889</v>
      </c>
      <c r="L3488" s="7">
        <f t="shared" si="325"/>
        <v>42126.541678240734</v>
      </c>
      <c r="M3488" s="4" t="b">
        <v>0</v>
      </c>
      <c r="N3488" s="4">
        <v>182</v>
      </c>
      <c r="O3488" s="4" t="b">
        <v>1</v>
      </c>
      <c r="P3488" s="4" t="s">
        <v>8265</v>
      </c>
      <c r="Q3488" s="9">
        <f t="shared" si="326"/>
        <v>1.552</v>
      </c>
      <c r="R3488" s="10">
        <f t="shared" si="327"/>
        <v>25.582417582417584</v>
      </c>
      <c r="S3488" s="4" t="str">
        <f t="shared" si="328"/>
        <v>film &amp; video</v>
      </c>
      <c r="T3488" s="4" t="str">
        <f t="shared" si="329"/>
        <v>television</v>
      </c>
    </row>
    <row r="3489" spans="1:20" ht="42.75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7">
        <f t="shared" si="324"/>
        <v>42179.607083333329</v>
      </c>
      <c r="L3489" s="7">
        <f t="shared" si="325"/>
        <v>42149.607083333329</v>
      </c>
      <c r="M3489" s="4" t="b">
        <v>0</v>
      </c>
      <c r="N3489" s="4">
        <v>182</v>
      </c>
      <c r="O3489" s="4" t="b">
        <v>1</v>
      </c>
      <c r="P3489" s="4" t="s">
        <v>8265</v>
      </c>
      <c r="Q3489" s="9">
        <f t="shared" si="326"/>
        <v>1.2775000000000001</v>
      </c>
      <c r="R3489" s="10">
        <f t="shared" si="327"/>
        <v>14.038461538461538</v>
      </c>
      <c r="S3489" s="4" t="str">
        <f t="shared" si="328"/>
        <v>film &amp; video</v>
      </c>
      <c r="T3489" s="4" t="str">
        <f t="shared" si="329"/>
        <v>television</v>
      </c>
    </row>
    <row r="3490" spans="1:20" ht="42.75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7">
        <f t="shared" si="324"/>
        <v>42111.333333333336</v>
      </c>
      <c r="L3490" s="7">
        <f t="shared" si="325"/>
        <v>42087.43472222222</v>
      </c>
      <c r="M3490" s="4" t="b">
        <v>0</v>
      </c>
      <c r="N3490" s="4">
        <v>182</v>
      </c>
      <c r="O3490" s="4" t="b">
        <v>1</v>
      </c>
      <c r="P3490" s="4" t="s">
        <v>8265</v>
      </c>
      <c r="Q3490" s="9">
        <f t="shared" si="326"/>
        <v>1.212</v>
      </c>
      <c r="R3490" s="10">
        <f t="shared" si="327"/>
        <v>19.978021978021978</v>
      </c>
      <c r="S3490" s="4" t="str">
        <f t="shared" si="328"/>
        <v>film &amp; video</v>
      </c>
      <c r="T3490" s="4" t="str">
        <f t="shared" si="329"/>
        <v>television</v>
      </c>
    </row>
    <row r="3491" spans="1:20" ht="42.75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7">
        <f t="shared" si="324"/>
        <v>41783.541666666664</v>
      </c>
      <c r="L3491" s="7">
        <f t="shared" si="325"/>
        <v>41753.302442129629</v>
      </c>
      <c r="M3491" s="4" t="b">
        <v>0</v>
      </c>
      <c r="N3491" s="4">
        <v>182</v>
      </c>
      <c r="O3491" s="4" t="b">
        <v>1</v>
      </c>
      <c r="P3491" s="4" t="s">
        <v>8265</v>
      </c>
      <c r="Q3491" s="9">
        <f t="shared" si="326"/>
        <v>1.127</v>
      </c>
      <c r="R3491" s="10">
        <f t="shared" si="327"/>
        <v>30.96153846153846</v>
      </c>
      <c r="S3491" s="4" t="str">
        <f t="shared" si="328"/>
        <v>film &amp; video</v>
      </c>
      <c r="T3491" s="4" t="str">
        <f t="shared" si="329"/>
        <v>television</v>
      </c>
    </row>
    <row r="3492" spans="1:20" ht="42.75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7">
        <f t="shared" si="324"/>
        <v>42473.469027777777</v>
      </c>
      <c r="L3492" s="7">
        <f t="shared" si="325"/>
        <v>42443.469027777777</v>
      </c>
      <c r="M3492" s="4" t="b">
        <v>0</v>
      </c>
      <c r="N3492" s="4">
        <v>182</v>
      </c>
      <c r="O3492" s="4" t="b">
        <v>1</v>
      </c>
      <c r="P3492" s="4" t="s">
        <v>8265</v>
      </c>
      <c r="Q3492" s="9">
        <f t="shared" si="326"/>
        <v>1.2749999999999999</v>
      </c>
      <c r="R3492" s="10">
        <f t="shared" si="327"/>
        <v>7.0054945054945055</v>
      </c>
      <c r="S3492" s="4" t="str">
        <f t="shared" si="328"/>
        <v>film &amp; video</v>
      </c>
      <c r="T3492" s="4" t="str">
        <f t="shared" si="329"/>
        <v>television</v>
      </c>
    </row>
    <row r="3493" spans="1:20" ht="42.75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7">
        <f t="shared" si="324"/>
        <v>42141.916481481479</v>
      </c>
      <c r="L3493" s="7">
        <f t="shared" si="325"/>
        <v>42120.916481481479</v>
      </c>
      <c r="M3493" s="4" t="b">
        <v>0</v>
      </c>
      <c r="N3493" s="4">
        <v>182</v>
      </c>
      <c r="O3493" s="4" t="b">
        <v>1</v>
      </c>
      <c r="P3493" s="4" t="s">
        <v>8265</v>
      </c>
      <c r="Q3493" s="9">
        <f t="shared" si="326"/>
        <v>1.5820000000000001</v>
      </c>
      <c r="R3493" s="10">
        <f t="shared" si="327"/>
        <v>4.3461538461538458</v>
      </c>
      <c r="S3493" s="4" t="str">
        <f t="shared" si="328"/>
        <v>film &amp; video</v>
      </c>
      <c r="T3493" s="4" t="str">
        <f t="shared" si="329"/>
        <v>television</v>
      </c>
    </row>
    <row r="3494" spans="1:20" ht="42.75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7">
        <f t="shared" si="324"/>
        <v>42302.675891203697</v>
      </c>
      <c r="L3494" s="7">
        <f t="shared" si="325"/>
        <v>42267.675891203697</v>
      </c>
      <c r="M3494" s="4" t="b">
        <v>0</v>
      </c>
      <c r="N3494" s="4">
        <v>182</v>
      </c>
      <c r="O3494" s="4" t="b">
        <v>1</v>
      </c>
      <c r="P3494" s="4" t="s">
        <v>8265</v>
      </c>
      <c r="Q3494" s="9">
        <f t="shared" si="326"/>
        <v>1.0526894736842105</v>
      </c>
      <c r="R3494" s="10">
        <f t="shared" si="327"/>
        <v>21.979230769230767</v>
      </c>
      <c r="S3494" s="4" t="str">
        <f t="shared" si="328"/>
        <v>film &amp; video</v>
      </c>
      <c r="T3494" s="4" t="str">
        <f t="shared" si="329"/>
        <v>television</v>
      </c>
    </row>
    <row r="3495" spans="1:20" ht="42.75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7">
        <f t="shared" si="324"/>
        <v>41867.882638888885</v>
      </c>
      <c r="L3495" s="7">
        <f t="shared" si="325"/>
        <v>41848.532824074071</v>
      </c>
      <c r="M3495" s="4" t="b">
        <v>0</v>
      </c>
      <c r="N3495" s="4">
        <v>182</v>
      </c>
      <c r="O3495" s="4" t="b">
        <v>1</v>
      </c>
      <c r="P3495" s="4" t="s">
        <v>8265</v>
      </c>
      <c r="Q3495" s="9">
        <f t="shared" si="326"/>
        <v>1</v>
      </c>
      <c r="R3495" s="10">
        <f t="shared" si="327"/>
        <v>8.2417582417582409</v>
      </c>
      <c r="S3495" s="4" t="str">
        <f t="shared" si="328"/>
        <v>film &amp; video</v>
      </c>
      <c r="T3495" s="4" t="str">
        <f t="shared" si="329"/>
        <v>television</v>
      </c>
    </row>
    <row r="3496" spans="1:20" ht="42.75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7">
        <f t="shared" si="324"/>
        <v>42699.916666666664</v>
      </c>
      <c r="L3496" s="7">
        <f t="shared" si="325"/>
        <v>42688.881655092591</v>
      </c>
      <c r="M3496" s="4" t="b">
        <v>0</v>
      </c>
      <c r="N3496" s="4">
        <v>182</v>
      </c>
      <c r="O3496" s="4" t="b">
        <v>1</v>
      </c>
      <c r="P3496" s="4" t="s">
        <v>8265</v>
      </c>
      <c r="Q3496" s="9">
        <f t="shared" si="326"/>
        <v>1</v>
      </c>
      <c r="R3496" s="10">
        <f t="shared" si="327"/>
        <v>2.197802197802198</v>
      </c>
      <c r="S3496" s="4" t="str">
        <f t="shared" si="328"/>
        <v>film &amp; video</v>
      </c>
      <c r="T3496" s="4" t="str">
        <f t="shared" si="329"/>
        <v>television</v>
      </c>
    </row>
    <row r="3497" spans="1:20" ht="42.75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7">
        <f t="shared" si="324"/>
        <v>41944.387499999997</v>
      </c>
      <c r="L3497" s="7">
        <f t="shared" si="325"/>
        <v>41915.429502314808</v>
      </c>
      <c r="M3497" s="4" t="b">
        <v>0</v>
      </c>
      <c r="N3497" s="4">
        <v>182</v>
      </c>
      <c r="O3497" s="4" t="b">
        <v>1</v>
      </c>
      <c r="P3497" s="4" t="s">
        <v>8265</v>
      </c>
      <c r="Q3497" s="9">
        <f t="shared" si="326"/>
        <v>1.0686</v>
      </c>
      <c r="R3497" s="10">
        <f t="shared" si="327"/>
        <v>29.357142857142858</v>
      </c>
      <c r="S3497" s="4" t="str">
        <f t="shared" si="328"/>
        <v>film &amp; video</v>
      </c>
      <c r="T3497" s="4" t="str">
        <f t="shared" si="329"/>
        <v>television</v>
      </c>
    </row>
    <row r="3498" spans="1:20" ht="42.75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7">
        <f t="shared" si="324"/>
        <v>42624.513495370367</v>
      </c>
      <c r="L3498" s="7">
        <f t="shared" si="325"/>
        <v>42584.513495370367</v>
      </c>
      <c r="M3498" s="4" t="b">
        <v>0</v>
      </c>
      <c r="N3498" s="4">
        <v>182</v>
      </c>
      <c r="O3498" s="4" t="b">
        <v>1</v>
      </c>
      <c r="P3498" s="4" t="s">
        <v>8265</v>
      </c>
      <c r="Q3498" s="9">
        <f t="shared" si="326"/>
        <v>1.244</v>
      </c>
      <c r="R3498" s="10">
        <f t="shared" si="327"/>
        <v>20.505494505494507</v>
      </c>
      <c r="S3498" s="4" t="str">
        <f t="shared" si="328"/>
        <v>film &amp; video</v>
      </c>
      <c r="T3498" s="4" t="str">
        <f t="shared" si="329"/>
        <v>television</v>
      </c>
    </row>
    <row r="3499" spans="1:20" ht="42.75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7">
        <f t="shared" si="324"/>
        <v>42523.583333333336</v>
      </c>
      <c r="L3499" s="7">
        <f t="shared" si="325"/>
        <v>42511.40861111111</v>
      </c>
      <c r="M3499" s="4" t="b">
        <v>0</v>
      </c>
      <c r="N3499" s="4">
        <v>182</v>
      </c>
      <c r="O3499" s="4" t="b">
        <v>1</v>
      </c>
      <c r="P3499" s="4" t="s">
        <v>8265</v>
      </c>
      <c r="Q3499" s="9">
        <f t="shared" si="326"/>
        <v>1.0870406189555126</v>
      </c>
      <c r="R3499" s="10">
        <f t="shared" si="327"/>
        <v>9.2637362637362646</v>
      </c>
      <c r="S3499" s="4" t="str">
        <f t="shared" si="328"/>
        <v>film &amp; video</v>
      </c>
      <c r="T3499" s="4" t="str">
        <f t="shared" si="329"/>
        <v>television</v>
      </c>
    </row>
    <row r="3500" spans="1:20" ht="42.75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7">
        <f t="shared" si="324"/>
        <v>42518.572222222218</v>
      </c>
      <c r="L3500" s="7">
        <f t="shared" si="325"/>
        <v>42458.825277777774</v>
      </c>
      <c r="M3500" s="4" t="b">
        <v>0</v>
      </c>
      <c r="N3500" s="4">
        <v>182</v>
      </c>
      <c r="O3500" s="4" t="b">
        <v>1</v>
      </c>
      <c r="P3500" s="4" t="s">
        <v>8265</v>
      </c>
      <c r="Q3500" s="9">
        <f t="shared" si="326"/>
        <v>1.0242424242424242</v>
      </c>
      <c r="R3500" s="10">
        <f t="shared" si="327"/>
        <v>9.2857142857142865</v>
      </c>
      <c r="S3500" s="4" t="str">
        <f t="shared" si="328"/>
        <v>film &amp; video</v>
      </c>
      <c r="T3500" s="4" t="str">
        <f t="shared" si="329"/>
        <v>television</v>
      </c>
    </row>
    <row r="3501" spans="1:20" ht="42.75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7">
        <f t="shared" si="324"/>
        <v>42185.957638888889</v>
      </c>
      <c r="L3501" s="7">
        <f t="shared" si="325"/>
        <v>42131.702835648146</v>
      </c>
      <c r="M3501" s="4" t="b">
        <v>0</v>
      </c>
      <c r="N3501" s="4">
        <v>182</v>
      </c>
      <c r="O3501" s="4" t="b">
        <v>1</v>
      </c>
      <c r="P3501" s="4" t="s">
        <v>8265</v>
      </c>
      <c r="Q3501" s="9">
        <f t="shared" si="326"/>
        <v>1.0549999999999999</v>
      </c>
      <c r="R3501" s="10">
        <f t="shared" si="327"/>
        <v>11.593406593406593</v>
      </c>
      <c r="S3501" s="4" t="str">
        <f t="shared" si="328"/>
        <v>film &amp; video</v>
      </c>
      <c r="T3501" s="4" t="str">
        <f t="shared" si="329"/>
        <v>television</v>
      </c>
    </row>
    <row r="3502" spans="1:20" ht="42.75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7">
        <f t="shared" si="324"/>
        <v>42435.874305555553</v>
      </c>
      <c r="L3502" s="7">
        <f t="shared" si="325"/>
        <v>42419.586087962962</v>
      </c>
      <c r="M3502" s="4" t="b">
        <v>0</v>
      </c>
      <c r="N3502" s="4">
        <v>182</v>
      </c>
      <c r="O3502" s="4" t="b">
        <v>1</v>
      </c>
      <c r="P3502" s="4" t="s">
        <v>8265</v>
      </c>
      <c r="Q3502" s="9">
        <f t="shared" si="326"/>
        <v>1.0629999999999999</v>
      </c>
      <c r="R3502" s="10">
        <f t="shared" si="327"/>
        <v>5.8406593406593403</v>
      </c>
      <c r="S3502" s="4" t="str">
        <f t="shared" si="328"/>
        <v>film &amp; video</v>
      </c>
      <c r="T3502" s="4" t="str">
        <f t="shared" si="329"/>
        <v>television</v>
      </c>
    </row>
    <row r="3503" spans="1:20" ht="42.75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7">
        <f t="shared" si="324"/>
        <v>42258.430497685178</v>
      </c>
      <c r="L3503" s="7">
        <f t="shared" si="325"/>
        <v>42233.430497685178</v>
      </c>
      <c r="M3503" s="4" t="b">
        <v>0</v>
      </c>
      <c r="N3503" s="4">
        <v>182</v>
      </c>
      <c r="O3503" s="4" t="b">
        <v>1</v>
      </c>
      <c r="P3503" s="4" t="s">
        <v>8265</v>
      </c>
      <c r="Q3503" s="9">
        <f t="shared" si="326"/>
        <v>1.0066666666666666</v>
      </c>
      <c r="R3503" s="10">
        <f t="shared" si="327"/>
        <v>8.2967032967032974</v>
      </c>
      <c r="S3503" s="4" t="str">
        <f t="shared" si="328"/>
        <v>film &amp; video</v>
      </c>
      <c r="T3503" s="4" t="str">
        <f t="shared" si="329"/>
        <v>television</v>
      </c>
    </row>
    <row r="3504" spans="1:20" ht="42.75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7">
        <f t="shared" si="324"/>
        <v>42444.832638888889</v>
      </c>
      <c r="L3504" s="7">
        <f t="shared" si="325"/>
        <v>42430.506064814814</v>
      </c>
      <c r="M3504" s="4" t="b">
        <v>0</v>
      </c>
      <c r="N3504" s="4">
        <v>182</v>
      </c>
      <c r="O3504" s="4" t="b">
        <v>1</v>
      </c>
      <c r="P3504" s="4" t="s">
        <v>8265</v>
      </c>
      <c r="Q3504" s="9">
        <f t="shared" si="326"/>
        <v>1.054</v>
      </c>
      <c r="R3504" s="10">
        <f t="shared" si="327"/>
        <v>23.164835164835164</v>
      </c>
      <c r="S3504" s="4" t="str">
        <f t="shared" si="328"/>
        <v>film &amp; video</v>
      </c>
      <c r="T3504" s="4" t="str">
        <f t="shared" si="329"/>
        <v>television</v>
      </c>
    </row>
    <row r="3505" spans="1:20" ht="42.75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7">
        <f t="shared" si="324"/>
        <v>42575.144999999997</v>
      </c>
      <c r="L3505" s="7">
        <f t="shared" si="325"/>
        <v>42545.144999999997</v>
      </c>
      <c r="M3505" s="4" t="b">
        <v>0</v>
      </c>
      <c r="N3505" s="4">
        <v>182</v>
      </c>
      <c r="O3505" s="4" t="b">
        <v>1</v>
      </c>
      <c r="P3505" s="4" t="s">
        <v>8265</v>
      </c>
      <c r="Q3505" s="9">
        <f t="shared" si="326"/>
        <v>1.0755999999999999</v>
      </c>
      <c r="R3505" s="10">
        <f t="shared" si="327"/>
        <v>14.774725274725276</v>
      </c>
      <c r="S3505" s="4" t="str">
        <f t="shared" si="328"/>
        <v>film &amp; video</v>
      </c>
      <c r="T3505" s="4" t="str">
        <f t="shared" si="329"/>
        <v>television</v>
      </c>
    </row>
    <row r="3506" spans="1:20" ht="42.75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7">
        <f t="shared" si="324"/>
        <v>42327.457071759258</v>
      </c>
      <c r="L3506" s="7">
        <f t="shared" si="325"/>
        <v>42297.415405092594</v>
      </c>
      <c r="M3506" s="4" t="b">
        <v>0</v>
      </c>
      <c r="N3506" s="4">
        <v>182</v>
      </c>
      <c r="O3506" s="4" t="b">
        <v>1</v>
      </c>
      <c r="P3506" s="4" t="s">
        <v>8265</v>
      </c>
      <c r="Q3506" s="9">
        <f t="shared" si="326"/>
        <v>1</v>
      </c>
      <c r="R3506" s="10">
        <f t="shared" si="327"/>
        <v>5.4945054945054945</v>
      </c>
      <c r="S3506" s="4" t="str">
        <f t="shared" si="328"/>
        <v>film &amp; video</v>
      </c>
      <c r="T3506" s="4" t="str">
        <f t="shared" si="329"/>
        <v>television</v>
      </c>
    </row>
    <row r="3507" spans="1:20" ht="85.5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7">
        <f t="shared" si="324"/>
        <v>41771.833333333328</v>
      </c>
      <c r="L3507" s="7">
        <f t="shared" si="325"/>
        <v>41760.602372685185</v>
      </c>
      <c r="M3507" s="4" t="b">
        <v>0</v>
      </c>
      <c r="N3507" s="4">
        <v>182</v>
      </c>
      <c r="O3507" s="4" t="b">
        <v>1</v>
      </c>
      <c r="P3507" s="4" t="s">
        <v>8265</v>
      </c>
      <c r="Q3507" s="9">
        <f t="shared" si="326"/>
        <v>1.0376000000000001</v>
      </c>
      <c r="R3507" s="10">
        <f t="shared" si="327"/>
        <v>14.252747252747254</v>
      </c>
      <c r="S3507" s="4" t="str">
        <f t="shared" si="328"/>
        <v>film &amp; video</v>
      </c>
      <c r="T3507" s="4" t="str">
        <f t="shared" si="329"/>
        <v>television</v>
      </c>
    </row>
    <row r="3508" spans="1:20" ht="42.75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7">
        <f t="shared" si="324"/>
        <v>41874.400925925926</v>
      </c>
      <c r="L3508" s="7">
        <f t="shared" si="325"/>
        <v>41829.400925925926</v>
      </c>
      <c r="M3508" s="4" t="b">
        <v>0</v>
      </c>
      <c r="N3508" s="4">
        <v>182</v>
      </c>
      <c r="O3508" s="4" t="b">
        <v>1</v>
      </c>
      <c r="P3508" s="4" t="s">
        <v>8265</v>
      </c>
      <c r="Q3508" s="9">
        <f t="shared" si="326"/>
        <v>1.0149999999999999</v>
      </c>
      <c r="R3508" s="10">
        <f t="shared" si="327"/>
        <v>16.73076923076923</v>
      </c>
      <c r="S3508" s="4" t="str">
        <f t="shared" si="328"/>
        <v>film &amp; video</v>
      </c>
      <c r="T3508" s="4" t="str">
        <f t="shared" si="329"/>
        <v>television</v>
      </c>
    </row>
    <row r="3509" spans="1:20" ht="42.75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7">
        <f t="shared" si="324"/>
        <v>42521.589548611104</v>
      </c>
      <c r="L3509" s="7">
        <f t="shared" si="325"/>
        <v>42491.589548611104</v>
      </c>
      <c r="M3509" s="4" t="b">
        <v>0</v>
      </c>
      <c r="N3509" s="4">
        <v>182</v>
      </c>
      <c r="O3509" s="4" t="b">
        <v>1</v>
      </c>
      <c r="P3509" s="4" t="s">
        <v>8265</v>
      </c>
      <c r="Q3509" s="9">
        <f t="shared" si="326"/>
        <v>1.044</v>
      </c>
      <c r="R3509" s="10">
        <f t="shared" si="327"/>
        <v>57.362637362637365</v>
      </c>
      <c r="S3509" s="4" t="str">
        <f t="shared" si="328"/>
        <v>film &amp; video</v>
      </c>
      <c r="T3509" s="4" t="str">
        <f t="shared" si="329"/>
        <v>television</v>
      </c>
    </row>
    <row r="3510" spans="1:20" ht="42.75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7">
        <f t="shared" si="324"/>
        <v>42500.541666666664</v>
      </c>
      <c r="L3510" s="7">
        <f t="shared" si="325"/>
        <v>42477.396446759252</v>
      </c>
      <c r="M3510" s="4" t="b">
        <v>0</v>
      </c>
      <c r="N3510" s="4">
        <v>182</v>
      </c>
      <c r="O3510" s="4" t="b">
        <v>1</v>
      </c>
      <c r="P3510" s="4" t="s">
        <v>8265</v>
      </c>
      <c r="Q3510" s="9">
        <f t="shared" si="326"/>
        <v>1.8</v>
      </c>
      <c r="R3510" s="10">
        <f t="shared" si="327"/>
        <v>0.98901098901098905</v>
      </c>
      <c r="S3510" s="4" t="str">
        <f t="shared" si="328"/>
        <v>film &amp; video</v>
      </c>
      <c r="T3510" s="4" t="str">
        <f t="shared" si="329"/>
        <v>television</v>
      </c>
    </row>
    <row r="3511" spans="1:20" ht="42.75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7">
        <f t="shared" si="324"/>
        <v>41963.871527777774</v>
      </c>
      <c r="L3511" s="7">
        <f t="shared" si="325"/>
        <v>41950.526226851849</v>
      </c>
      <c r="M3511" s="4" t="b">
        <v>0</v>
      </c>
      <c r="N3511" s="4">
        <v>182</v>
      </c>
      <c r="O3511" s="4" t="b">
        <v>1</v>
      </c>
      <c r="P3511" s="4" t="s">
        <v>8265</v>
      </c>
      <c r="Q3511" s="9">
        <f t="shared" si="326"/>
        <v>1.0633333333333332</v>
      </c>
      <c r="R3511" s="10">
        <f t="shared" si="327"/>
        <v>17.527472527472529</v>
      </c>
      <c r="S3511" s="4" t="str">
        <f t="shared" si="328"/>
        <v>film &amp; video</v>
      </c>
      <c r="T3511" s="4" t="str">
        <f t="shared" si="329"/>
        <v>television</v>
      </c>
    </row>
    <row r="3512" spans="1:20" ht="42.75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7">
        <f t="shared" si="324"/>
        <v>41822.287569444445</v>
      </c>
      <c r="L3512" s="7">
        <f t="shared" si="325"/>
        <v>41802.287569444445</v>
      </c>
      <c r="M3512" s="4" t="b">
        <v>0</v>
      </c>
      <c r="N3512" s="4">
        <v>182</v>
      </c>
      <c r="O3512" s="4" t="b">
        <v>1</v>
      </c>
      <c r="P3512" s="4" t="s">
        <v>8265</v>
      </c>
      <c r="Q3512" s="9">
        <f t="shared" si="326"/>
        <v>1.0055555555555555</v>
      </c>
      <c r="R3512" s="10">
        <f t="shared" si="327"/>
        <v>4.9725274725274726</v>
      </c>
      <c r="S3512" s="4" t="str">
        <f t="shared" si="328"/>
        <v>film &amp; video</v>
      </c>
      <c r="T3512" s="4" t="str">
        <f t="shared" si="329"/>
        <v>television</v>
      </c>
    </row>
    <row r="3513" spans="1:20" ht="42.75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7">
        <f t="shared" si="324"/>
        <v>41950.4375</v>
      </c>
      <c r="L3513" s="7">
        <f t="shared" si="325"/>
        <v>41927.540451388886</v>
      </c>
      <c r="M3513" s="4" t="b">
        <v>0</v>
      </c>
      <c r="N3513" s="4">
        <v>182</v>
      </c>
      <c r="O3513" s="4" t="b">
        <v>1</v>
      </c>
      <c r="P3513" s="4" t="s">
        <v>8265</v>
      </c>
      <c r="Q3513" s="9">
        <f t="shared" si="326"/>
        <v>1.012</v>
      </c>
      <c r="R3513" s="10">
        <f t="shared" si="327"/>
        <v>8.3406593406593412</v>
      </c>
      <c r="S3513" s="4" t="str">
        <f t="shared" si="328"/>
        <v>film &amp; video</v>
      </c>
      <c r="T3513" s="4" t="str">
        <f t="shared" si="329"/>
        <v>television</v>
      </c>
    </row>
    <row r="3514" spans="1:20" ht="42.75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7">
        <f t="shared" si="324"/>
        <v>42117.161944444444</v>
      </c>
      <c r="L3514" s="7">
        <f t="shared" si="325"/>
        <v>42057.203611111108</v>
      </c>
      <c r="M3514" s="4" t="b">
        <v>0</v>
      </c>
      <c r="N3514" s="4">
        <v>182</v>
      </c>
      <c r="O3514" s="4" t="b">
        <v>1</v>
      </c>
      <c r="P3514" s="4" t="s">
        <v>8265</v>
      </c>
      <c r="Q3514" s="9">
        <f t="shared" si="326"/>
        <v>1</v>
      </c>
      <c r="R3514" s="10">
        <f t="shared" si="327"/>
        <v>5.4945054945054945</v>
      </c>
      <c r="S3514" s="4" t="str">
        <f t="shared" si="328"/>
        <v>film &amp; video</v>
      </c>
      <c r="T3514" s="4" t="str">
        <f t="shared" si="329"/>
        <v>television</v>
      </c>
    </row>
    <row r="3515" spans="1:20" ht="42.75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7">
        <f t="shared" si="324"/>
        <v>41793.874305555553</v>
      </c>
      <c r="L3515" s="7">
        <f t="shared" si="325"/>
        <v>41780.762870370367</v>
      </c>
      <c r="M3515" s="4" t="b">
        <v>0</v>
      </c>
      <c r="N3515" s="4">
        <v>182</v>
      </c>
      <c r="O3515" s="4" t="b">
        <v>1</v>
      </c>
      <c r="P3515" s="4" t="s">
        <v>8265</v>
      </c>
      <c r="Q3515" s="9">
        <f t="shared" si="326"/>
        <v>1.1839285714285714</v>
      </c>
      <c r="R3515" s="10">
        <f t="shared" si="327"/>
        <v>18.214285714285715</v>
      </c>
      <c r="S3515" s="4" t="str">
        <f t="shared" si="328"/>
        <v>film &amp; video</v>
      </c>
      <c r="T3515" s="4" t="str">
        <f t="shared" si="329"/>
        <v>television</v>
      </c>
    </row>
    <row r="3516" spans="1:20" ht="42.75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7">
        <f t="shared" si="324"/>
        <v>42036.874305555553</v>
      </c>
      <c r="L3516" s="7">
        <f t="shared" si="325"/>
        <v>42020.513333333329</v>
      </c>
      <c r="M3516" s="4" t="b">
        <v>0</v>
      </c>
      <c r="N3516" s="4">
        <v>182</v>
      </c>
      <c r="O3516" s="4" t="b">
        <v>1</v>
      </c>
      <c r="P3516" s="4" t="s">
        <v>8265</v>
      </c>
      <c r="Q3516" s="9">
        <f t="shared" si="326"/>
        <v>1.1000000000000001</v>
      </c>
      <c r="R3516" s="10">
        <f t="shared" si="327"/>
        <v>3.0219780219780219</v>
      </c>
      <c r="S3516" s="4" t="str">
        <f t="shared" si="328"/>
        <v>film &amp; video</v>
      </c>
      <c r="T3516" s="4" t="str">
        <f t="shared" si="329"/>
        <v>television</v>
      </c>
    </row>
    <row r="3517" spans="1:20" ht="42.75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7">
        <f t="shared" si="324"/>
        <v>42155.439479166664</v>
      </c>
      <c r="L3517" s="7">
        <f t="shared" si="325"/>
        <v>42125.439479166664</v>
      </c>
      <c r="M3517" s="4" t="b">
        <v>0</v>
      </c>
      <c r="N3517" s="4">
        <v>182</v>
      </c>
      <c r="O3517" s="4" t="b">
        <v>1</v>
      </c>
      <c r="P3517" s="4" t="s">
        <v>8265</v>
      </c>
      <c r="Q3517" s="9">
        <f t="shared" si="326"/>
        <v>1.0266666666666666</v>
      </c>
      <c r="R3517" s="10">
        <f t="shared" si="327"/>
        <v>16.923076923076923</v>
      </c>
      <c r="S3517" s="4" t="str">
        <f t="shared" si="328"/>
        <v>film &amp; video</v>
      </c>
      <c r="T3517" s="4" t="str">
        <f t="shared" si="329"/>
        <v>television</v>
      </c>
    </row>
    <row r="3518" spans="1:20" ht="42.75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7">
        <f t="shared" si="324"/>
        <v>41889.791666666664</v>
      </c>
      <c r="L3518" s="7">
        <f t="shared" si="325"/>
        <v>41855.676736111105</v>
      </c>
      <c r="M3518" s="4" t="b">
        <v>0</v>
      </c>
      <c r="N3518" s="4">
        <v>182</v>
      </c>
      <c r="O3518" s="4" t="b">
        <v>1</v>
      </c>
      <c r="P3518" s="4" t="s">
        <v>8265</v>
      </c>
      <c r="Q3518" s="9">
        <f t="shared" si="326"/>
        <v>1</v>
      </c>
      <c r="R3518" s="10">
        <f t="shared" si="327"/>
        <v>13.736263736263735</v>
      </c>
      <c r="S3518" s="4" t="str">
        <f t="shared" si="328"/>
        <v>film &amp; video</v>
      </c>
      <c r="T3518" s="4" t="str">
        <f t="shared" si="329"/>
        <v>television</v>
      </c>
    </row>
    <row r="3519" spans="1:20" ht="42.75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7">
        <f t="shared" si="324"/>
        <v>41824.125</v>
      </c>
      <c r="L3519" s="7">
        <f t="shared" si="325"/>
        <v>41794.484189814808</v>
      </c>
      <c r="M3519" s="4" t="b">
        <v>0</v>
      </c>
      <c r="N3519" s="4">
        <v>182</v>
      </c>
      <c r="O3519" s="4" t="b">
        <v>1</v>
      </c>
      <c r="P3519" s="4" t="s">
        <v>8265</v>
      </c>
      <c r="Q3519" s="9">
        <f t="shared" si="326"/>
        <v>1</v>
      </c>
      <c r="R3519" s="10">
        <f t="shared" si="327"/>
        <v>21.978021978021978</v>
      </c>
      <c r="S3519" s="4" t="str">
        <f t="shared" si="328"/>
        <v>film &amp; video</v>
      </c>
      <c r="T3519" s="4" t="str">
        <f t="shared" si="329"/>
        <v>television</v>
      </c>
    </row>
    <row r="3520" spans="1:20" ht="42.75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7">
        <f t="shared" si="324"/>
        <v>41914.26458333333</v>
      </c>
      <c r="L3520" s="7">
        <f t="shared" si="325"/>
        <v>41893.450219907405</v>
      </c>
      <c r="M3520" s="4" t="b">
        <v>0</v>
      </c>
      <c r="N3520" s="4">
        <v>182</v>
      </c>
      <c r="O3520" s="4" t="b">
        <v>1</v>
      </c>
      <c r="P3520" s="4" t="s">
        <v>8265</v>
      </c>
      <c r="Q3520" s="9">
        <f t="shared" si="326"/>
        <v>1.10046</v>
      </c>
      <c r="R3520" s="10">
        <f t="shared" si="327"/>
        <v>9.0697252747252755</v>
      </c>
      <c r="S3520" s="4" t="str">
        <f t="shared" si="328"/>
        <v>film &amp; video</v>
      </c>
      <c r="T3520" s="4" t="str">
        <f t="shared" si="329"/>
        <v>television</v>
      </c>
    </row>
    <row r="3521" spans="1:20" ht="42.75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7">
        <f t="shared" si="324"/>
        <v>42067.265624999993</v>
      </c>
      <c r="L3521" s="7">
        <f t="shared" si="325"/>
        <v>42037.265624999993</v>
      </c>
      <c r="M3521" s="4" t="b">
        <v>0</v>
      </c>
      <c r="N3521" s="4">
        <v>182</v>
      </c>
      <c r="O3521" s="4" t="b">
        <v>1</v>
      </c>
      <c r="P3521" s="4" t="s">
        <v>8265</v>
      </c>
      <c r="Q3521" s="9">
        <f t="shared" si="326"/>
        <v>1.0135000000000001</v>
      </c>
      <c r="R3521" s="10">
        <f t="shared" si="327"/>
        <v>11.137362637362637</v>
      </c>
      <c r="S3521" s="4" t="str">
        <f t="shared" si="328"/>
        <v>film &amp; video</v>
      </c>
      <c r="T3521" s="4" t="str">
        <f t="shared" si="329"/>
        <v>television</v>
      </c>
    </row>
    <row r="3522" spans="1:20" ht="28.5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7">
        <f t="shared" si="324"/>
        <v>42253.240972222215</v>
      </c>
      <c r="L3522" s="7">
        <f t="shared" si="325"/>
        <v>42227.490879629629</v>
      </c>
      <c r="M3522" s="4" t="b">
        <v>0</v>
      </c>
      <c r="N3522" s="4">
        <v>182</v>
      </c>
      <c r="O3522" s="4" t="b">
        <v>1</v>
      </c>
      <c r="P3522" s="4" t="s">
        <v>8265</v>
      </c>
      <c r="Q3522" s="9">
        <f t="shared" si="326"/>
        <v>1.0075000000000001</v>
      </c>
      <c r="R3522" s="10">
        <f t="shared" si="327"/>
        <v>11.071428571428571</v>
      </c>
      <c r="S3522" s="4" t="str">
        <f t="shared" si="328"/>
        <v>film &amp; video</v>
      </c>
      <c r="T3522" s="4" t="str">
        <f t="shared" si="329"/>
        <v>television</v>
      </c>
    </row>
    <row r="3523" spans="1:20" ht="42.75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7">
        <f t="shared" ref="K3523:K3586" si="330">(I3523/86400)+25569+(-8/24)</f>
        <v>41911.028009259258</v>
      </c>
      <c r="L3523" s="7">
        <f t="shared" ref="L3523:L3586" si="331">(J3523/86400)+25569+(-8/24)</f>
        <v>41881.028009259258</v>
      </c>
      <c r="M3523" s="4" t="b">
        <v>0</v>
      </c>
      <c r="N3523" s="4">
        <v>182</v>
      </c>
      <c r="O3523" s="4" t="b">
        <v>1</v>
      </c>
      <c r="P3523" s="4" t="s">
        <v>8265</v>
      </c>
      <c r="Q3523" s="9">
        <f t="shared" ref="Q3523:Q3586" si="332">E3523/D3523</f>
        <v>1.6942857142857144</v>
      </c>
      <c r="R3523" s="10">
        <f t="shared" ref="R3523:R3586" si="333">IFERROR(E3523/N3523, "Zero Backers")</f>
        <v>3.2582417582417582</v>
      </c>
      <c r="S3523" s="4" t="str">
        <f t="shared" ref="S3523:S3586" si="334">LEFT(P3523,FIND("/",P3523)-1)</f>
        <v>film &amp; video</v>
      </c>
      <c r="T3523" s="4" t="str">
        <f t="shared" ref="T3523:T3586" si="335">RIGHT(P3523,LEN(P3523)-FIND("/",P3523))</f>
        <v>television</v>
      </c>
    </row>
    <row r="3524" spans="1:20" ht="42.75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7">
        <f t="shared" si="330"/>
        <v>42262.087500000001</v>
      </c>
      <c r="L3524" s="7">
        <f t="shared" si="331"/>
        <v>42234.456550925919</v>
      </c>
      <c r="M3524" s="4" t="b">
        <v>0</v>
      </c>
      <c r="N3524" s="4">
        <v>182</v>
      </c>
      <c r="O3524" s="4" t="b">
        <v>1</v>
      </c>
      <c r="P3524" s="4" t="s">
        <v>8265</v>
      </c>
      <c r="Q3524" s="9">
        <f t="shared" si="332"/>
        <v>1</v>
      </c>
      <c r="R3524" s="10">
        <f t="shared" si="333"/>
        <v>7.6648351648351651</v>
      </c>
      <c r="S3524" s="4" t="str">
        <f t="shared" si="334"/>
        <v>film &amp; video</v>
      </c>
      <c r="T3524" s="4" t="str">
        <f t="shared" si="335"/>
        <v>television</v>
      </c>
    </row>
    <row r="3525" spans="1:20" ht="42.75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7">
        <f t="shared" si="330"/>
        <v>42638.624999999993</v>
      </c>
      <c r="L3525" s="7">
        <f t="shared" si="331"/>
        <v>42581.064212962963</v>
      </c>
      <c r="M3525" s="4" t="b">
        <v>0</v>
      </c>
      <c r="N3525" s="4">
        <v>182</v>
      </c>
      <c r="O3525" s="4" t="b">
        <v>1</v>
      </c>
      <c r="P3525" s="4" t="s">
        <v>8265</v>
      </c>
      <c r="Q3525" s="9">
        <f t="shared" si="332"/>
        <v>1.1365000000000001</v>
      </c>
      <c r="R3525" s="10">
        <f t="shared" si="333"/>
        <v>24.978021978021978</v>
      </c>
      <c r="S3525" s="4" t="str">
        <f t="shared" si="334"/>
        <v>film &amp; video</v>
      </c>
      <c r="T3525" s="4" t="str">
        <f t="shared" si="335"/>
        <v>television</v>
      </c>
    </row>
    <row r="3526" spans="1:20" ht="42.75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7">
        <f t="shared" si="330"/>
        <v>41894.833333333328</v>
      </c>
      <c r="L3526" s="7">
        <f t="shared" si="331"/>
        <v>41880.430243055554</v>
      </c>
      <c r="M3526" s="4" t="b">
        <v>0</v>
      </c>
      <c r="N3526" s="4">
        <v>182</v>
      </c>
      <c r="O3526" s="4" t="b">
        <v>1</v>
      </c>
      <c r="P3526" s="4" t="s">
        <v>8265</v>
      </c>
      <c r="Q3526" s="9">
        <f t="shared" si="332"/>
        <v>1.0156000000000001</v>
      </c>
      <c r="R3526" s="10">
        <f t="shared" si="333"/>
        <v>55.802197802197803</v>
      </c>
      <c r="S3526" s="4" t="str">
        <f t="shared" si="334"/>
        <v>film &amp; video</v>
      </c>
      <c r="T3526" s="4" t="str">
        <f t="shared" si="335"/>
        <v>television</v>
      </c>
    </row>
    <row r="3527" spans="1:20" ht="42.75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7">
        <f t="shared" si="330"/>
        <v>42225.333333333336</v>
      </c>
      <c r="L3527" s="7">
        <f t="shared" si="331"/>
        <v>42214.362337962964</v>
      </c>
      <c r="M3527" s="4" t="b">
        <v>0</v>
      </c>
      <c r="N3527" s="4">
        <v>182</v>
      </c>
      <c r="O3527" s="4" t="b">
        <v>1</v>
      </c>
      <c r="P3527" s="4" t="s">
        <v>8265</v>
      </c>
      <c r="Q3527" s="9">
        <f t="shared" si="332"/>
        <v>1.06</v>
      </c>
      <c r="R3527" s="10">
        <f t="shared" si="333"/>
        <v>2.912087912087912</v>
      </c>
      <c r="S3527" s="4" t="str">
        <f t="shared" si="334"/>
        <v>film &amp; video</v>
      </c>
      <c r="T3527" s="4" t="str">
        <f t="shared" si="335"/>
        <v>television</v>
      </c>
    </row>
    <row r="3528" spans="1:20" ht="42.75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7">
        <f t="shared" si="330"/>
        <v>42487.915972222218</v>
      </c>
      <c r="L3528" s="7">
        <f t="shared" si="331"/>
        <v>42460.001979166664</v>
      </c>
      <c r="M3528" s="4" t="b">
        <v>0</v>
      </c>
      <c r="N3528" s="4">
        <v>182</v>
      </c>
      <c r="O3528" s="4" t="b">
        <v>1</v>
      </c>
      <c r="P3528" s="4" t="s">
        <v>8265</v>
      </c>
      <c r="Q3528" s="9">
        <f t="shared" si="332"/>
        <v>1.02</v>
      </c>
      <c r="R3528" s="10">
        <f t="shared" si="333"/>
        <v>18.494505494505493</v>
      </c>
      <c r="S3528" s="4" t="str">
        <f t="shared" si="334"/>
        <v>film &amp; video</v>
      </c>
      <c r="T3528" s="4" t="str">
        <f t="shared" si="335"/>
        <v>television</v>
      </c>
    </row>
    <row r="3529" spans="1:20" ht="42.75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7">
        <f t="shared" si="330"/>
        <v>42195.832638888889</v>
      </c>
      <c r="L3529" s="7">
        <f t="shared" si="331"/>
        <v>42166.689872685187</v>
      </c>
      <c r="M3529" s="4" t="b">
        <v>0</v>
      </c>
      <c r="N3529" s="4">
        <v>182</v>
      </c>
      <c r="O3529" s="4" t="b">
        <v>1</v>
      </c>
      <c r="P3529" s="4" t="s">
        <v>8265</v>
      </c>
      <c r="Q3529" s="9">
        <f t="shared" si="332"/>
        <v>1.1691666666666667</v>
      </c>
      <c r="R3529" s="10">
        <f t="shared" si="333"/>
        <v>38.543956043956044</v>
      </c>
      <c r="S3529" s="4" t="str">
        <f t="shared" si="334"/>
        <v>film &amp; video</v>
      </c>
      <c r="T3529" s="4" t="str">
        <f t="shared" si="335"/>
        <v>television</v>
      </c>
    </row>
    <row r="3530" spans="1:20" ht="42.75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7">
        <f t="shared" si="330"/>
        <v>42753.168032407404</v>
      </c>
      <c r="L3530" s="7">
        <f t="shared" si="331"/>
        <v>42733.168032407404</v>
      </c>
      <c r="M3530" s="4" t="b">
        <v>0</v>
      </c>
      <c r="N3530" s="4">
        <v>182</v>
      </c>
      <c r="O3530" s="4" t="b">
        <v>1</v>
      </c>
      <c r="P3530" s="4" t="s">
        <v>8265</v>
      </c>
      <c r="Q3530" s="9">
        <f t="shared" si="332"/>
        <v>1.0115151515151515</v>
      </c>
      <c r="R3530" s="10">
        <f t="shared" si="333"/>
        <v>9.1703296703296697</v>
      </c>
      <c r="S3530" s="4" t="str">
        <f t="shared" si="334"/>
        <v>film &amp; video</v>
      </c>
      <c r="T3530" s="4" t="str">
        <f t="shared" si="335"/>
        <v>television</v>
      </c>
    </row>
    <row r="3531" spans="1:20" ht="42.75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7">
        <f t="shared" si="330"/>
        <v>42197.708333333336</v>
      </c>
      <c r="L3531" s="7">
        <f t="shared" si="331"/>
        <v>42177.428449074076</v>
      </c>
      <c r="M3531" s="4" t="b">
        <v>0</v>
      </c>
      <c r="N3531" s="4">
        <v>182</v>
      </c>
      <c r="O3531" s="4" t="b">
        <v>1</v>
      </c>
      <c r="P3531" s="4" t="s">
        <v>8265</v>
      </c>
      <c r="Q3531" s="9">
        <f t="shared" si="332"/>
        <v>1.32</v>
      </c>
      <c r="R3531" s="10">
        <f t="shared" si="333"/>
        <v>3.6263736263736264</v>
      </c>
      <c r="S3531" s="4" t="str">
        <f t="shared" si="334"/>
        <v>film &amp; video</v>
      </c>
      <c r="T3531" s="4" t="str">
        <f t="shared" si="335"/>
        <v>television</v>
      </c>
    </row>
    <row r="3532" spans="1:20" ht="42.75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7">
        <f t="shared" si="330"/>
        <v>42470.499999999993</v>
      </c>
      <c r="L3532" s="7">
        <f t="shared" si="331"/>
        <v>42442.29001157407</v>
      </c>
      <c r="M3532" s="4" t="b">
        <v>0</v>
      </c>
      <c r="N3532" s="4">
        <v>182</v>
      </c>
      <c r="O3532" s="4" t="b">
        <v>1</v>
      </c>
      <c r="P3532" s="4" t="s">
        <v>8265</v>
      </c>
      <c r="Q3532" s="9">
        <f t="shared" si="332"/>
        <v>1</v>
      </c>
      <c r="R3532" s="10">
        <f t="shared" si="333"/>
        <v>15.109890109890109</v>
      </c>
      <c r="S3532" s="4" t="str">
        <f t="shared" si="334"/>
        <v>film &amp; video</v>
      </c>
      <c r="T3532" s="4" t="str">
        <f t="shared" si="335"/>
        <v>television</v>
      </c>
    </row>
    <row r="3533" spans="1:20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7">
        <f t="shared" si="330"/>
        <v>42551.32099537037</v>
      </c>
      <c r="L3533" s="7">
        <f t="shared" si="331"/>
        <v>42521.32099537037</v>
      </c>
      <c r="M3533" s="4" t="b">
        <v>0</v>
      </c>
      <c r="N3533" s="4">
        <v>182</v>
      </c>
      <c r="O3533" s="4" t="b">
        <v>1</v>
      </c>
      <c r="P3533" s="4" t="s">
        <v>8265</v>
      </c>
      <c r="Q3533" s="9">
        <f t="shared" si="332"/>
        <v>1.28</v>
      </c>
      <c r="R3533" s="10">
        <f t="shared" si="333"/>
        <v>7.0329670329670328</v>
      </c>
      <c r="S3533" s="4" t="str">
        <f t="shared" si="334"/>
        <v>film &amp; video</v>
      </c>
      <c r="T3533" s="4" t="str">
        <f t="shared" si="335"/>
        <v>television</v>
      </c>
    </row>
    <row r="3534" spans="1:20" ht="42.75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7">
        <f t="shared" si="330"/>
        <v>41899.832638888889</v>
      </c>
      <c r="L3534" s="7">
        <f t="shared" si="331"/>
        <v>41884.266516203701</v>
      </c>
      <c r="M3534" s="4" t="b">
        <v>0</v>
      </c>
      <c r="N3534" s="4">
        <v>182</v>
      </c>
      <c r="O3534" s="4" t="b">
        <v>1</v>
      </c>
      <c r="P3534" s="4" t="s">
        <v>8265</v>
      </c>
      <c r="Q3534" s="9">
        <f t="shared" si="332"/>
        <v>1.1895833333333334</v>
      </c>
      <c r="R3534" s="10">
        <f t="shared" si="333"/>
        <v>6.2747252747252746</v>
      </c>
      <c r="S3534" s="4" t="str">
        <f t="shared" si="334"/>
        <v>film &amp; video</v>
      </c>
      <c r="T3534" s="4" t="str">
        <f t="shared" si="335"/>
        <v>television</v>
      </c>
    </row>
    <row r="3535" spans="1:20" ht="57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7">
        <f t="shared" si="330"/>
        <v>42319.469525462962</v>
      </c>
      <c r="L3535" s="7">
        <f t="shared" si="331"/>
        <v>42289.427858796298</v>
      </c>
      <c r="M3535" s="4" t="b">
        <v>0</v>
      </c>
      <c r="N3535" s="4">
        <v>182</v>
      </c>
      <c r="O3535" s="4" t="b">
        <v>1</v>
      </c>
      <c r="P3535" s="4" t="s">
        <v>8265</v>
      </c>
      <c r="Q3535" s="9">
        <f t="shared" si="332"/>
        <v>1.262</v>
      </c>
      <c r="R3535" s="10">
        <f t="shared" si="333"/>
        <v>3.4670329670329672</v>
      </c>
      <c r="S3535" s="4" t="str">
        <f t="shared" si="334"/>
        <v>film &amp; video</v>
      </c>
      <c r="T3535" s="4" t="str">
        <f t="shared" si="335"/>
        <v>television</v>
      </c>
    </row>
    <row r="3536" spans="1:20" ht="28.5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7">
        <f t="shared" si="330"/>
        <v>42278.291932870365</v>
      </c>
      <c r="L3536" s="7">
        <f t="shared" si="331"/>
        <v>42243.291932870365</v>
      </c>
      <c r="M3536" s="4" t="b">
        <v>0</v>
      </c>
      <c r="N3536" s="4">
        <v>182</v>
      </c>
      <c r="O3536" s="4" t="b">
        <v>1</v>
      </c>
      <c r="P3536" s="4" t="s">
        <v>8265</v>
      </c>
      <c r="Q3536" s="9">
        <f t="shared" si="332"/>
        <v>1.5620000000000001</v>
      </c>
      <c r="R3536" s="10">
        <f t="shared" si="333"/>
        <v>42.912087912087912</v>
      </c>
      <c r="S3536" s="4" t="str">
        <f t="shared" si="334"/>
        <v>film &amp; video</v>
      </c>
      <c r="T3536" s="4" t="str">
        <f t="shared" si="335"/>
        <v>television</v>
      </c>
    </row>
    <row r="3537" spans="1:20" ht="42.75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7">
        <f t="shared" si="330"/>
        <v>42279.416666666664</v>
      </c>
      <c r="L3537" s="7">
        <f t="shared" si="331"/>
        <v>42248.306828703702</v>
      </c>
      <c r="M3537" s="4" t="b">
        <v>0</v>
      </c>
      <c r="N3537" s="4">
        <v>182</v>
      </c>
      <c r="O3537" s="4" t="b">
        <v>1</v>
      </c>
      <c r="P3537" s="4" t="s">
        <v>8265</v>
      </c>
      <c r="Q3537" s="9">
        <f t="shared" si="332"/>
        <v>1.0315000000000001</v>
      </c>
      <c r="R3537" s="10">
        <f t="shared" si="333"/>
        <v>11.335164835164836</v>
      </c>
      <c r="S3537" s="4" t="str">
        <f t="shared" si="334"/>
        <v>film &amp; video</v>
      </c>
      <c r="T3537" s="4" t="str">
        <f t="shared" si="335"/>
        <v>television</v>
      </c>
    </row>
    <row r="3538" spans="1:20" ht="42.75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7">
        <f t="shared" si="330"/>
        <v>42358.165972222218</v>
      </c>
      <c r="L3538" s="7">
        <f t="shared" si="331"/>
        <v>42328.393807870372</v>
      </c>
      <c r="M3538" s="4" t="b">
        <v>0</v>
      </c>
      <c r="N3538" s="4">
        <v>182</v>
      </c>
      <c r="O3538" s="4" t="b">
        <v>1</v>
      </c>
      <c r="P3538" s="4" t="s">
        <v>8265</v>
      </c>
      <c r="Q3538" s="9">
        <f t="shared" si="332"/>
        <v>1.5333333333333334</v>
      </c>
      <c r="R3538" s="10">
        <f t="shared" si="333"/>
        <v>1.2637362637362637</v>
      </c>
      <c r="S3538" s="4" t="str">
        <f t="shared" si="334"/>
        <v>film &amp; video</v>
      </c>
      <c r="T3538" s="4" t="str">
        <f t="shared" si="335"/>
        <v>television</v>
      </c>
    </row>
    <row r="3539" spans="1:20" ht="42.75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7">
        <f t="shared" si="330"/>
        <v>41959.999305555553</v>
      </c>
      <c r="L3539" s="7">
        <f t="shared" si="331"/>
        <v>41923.021018518521</v>
      </c>
      <c r="M3539" s="4" t="b">
        <v>0</v>
      </c>
      <c r="N3539" s="4">
        <v>182</v>
      </c>
      <c r="O3539" s="4" t="b">
        <v>1</v>
      </c>
      <c r="P3539" s="4" t="s">
        <v>8265</v>
      </c>
      <c r="Q3539" s="9">
        <f t="shared" si="332"/>
        <v>1.8044444444444445</v>
      </c>
      <c r="R3539" s="10">
        <f t="shared" si="333"/>
        <v>6.6923076923076925</v>
      </c>
      <c r="S3539" s="4" t="str">
        <f t="shared" si="334"/>
        <v>film &amp; video</v>
      </c>
      <c r="T3539" s="4" t="str">
        <f t="shared" si="335"/>
        <v>television</v>
      </c>
    </row>
    <row r="3540" spans="1:20" ht="42.75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7">
        <f t="shared" si="330"/>
        <v>42599.087268518517</v>
      </c>
      <c r="L3540" s="7">
        <f t="shared" si="331"/>
        <v>42571.087268518517</v>
      </c>
      <c r="M3540" s="4" t="b">
        <v>0</v>
      </c>
      <c r="N3540" s="4">
        <v>182</v>
      </c>
      <c r="O3540" s="4" t="b">
        <v>1</v>
      </c>
      <c r="P3540" s="4" t="s">
        <v>8265</v>
      </c>
      <c r="Q3540" s="9">
        <f t="shared" si="332"/>
        <v>1.2845</v>
      </c>
      <c r="R3540" s="10">
        <f t="shared" si="333"/>
        <v>14.115384615384615</v>
      </c>
      <c r="S3540" s="4" t="str">
        <f t="shared" si="334"/>
        <v>film &amp; video</v>
      </c>
      <c r="T3540" s="4" t="str">
        <f t="shared" si="335"/>
        <v>television</v>
      </c>
    </row>
    <row r="3541" spans="1:20" ht="42.75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7">
        <f t="shared" si="330"/>
        <v>42621.422708333332</v>
      </c>
      <c r="L3541" s="7">
        <f t="shared" si="331"/>
        <v>42600.422708333332</v>
      </c>
      <c r="M3541" s="4" t="b">
        <v>0</v>
      </c>
      <c r="N3541" s="4">
        <v>182</v>
      </c>
      <c r="O3541" s="4" t="b">
        <v>1</v>
      </c>
      <c r="P3541" s="4" t="s">
        <v>8265</v>
      </c>
      <c r="Q3541" s="9">
        <f t="shared" si="332"/>
        <v>1.1966666666666668</v>
      </c>
      <c r="R3541" s="10">
        <f t="shared" si="333"/>
        <v>3.9450549450549453</v>
      </c>
      <c r="S3541" s="4" t="str">
        <f t="shared" si="334"/>
        <v>film &amp; video</v>
      </c>
      <c r="T3541" s="4" t="str">
        <f t="shared" si="335"/>
        <v>television</v>
      </c>
    </row>
    <row r="3542" spans="1:20" ht="57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7">
        <f t="shared" si="330"/>
        <v>42546.670034722221</v>
      </c>
      <c r="L3542" s="7">
        <f t="shared" si="331"/>
        <v>42516.670034722221</v>
      </c>
      <c r="M3542" s="4" t="b">
        <v>0</v>
      </c>
      <c r="N3542" s="4">
        <v>182</v>
      </c>
      <c r="O3542" s="4" t="b">
        <v>1</v>
      </c>
      <c r="P3542" s="4" t="s">
        <v>8265</v>
      </c>
      <c r="Q3542" s="9">
        <f t="shared" si="332"/>
        <v>1.23</v>
      </c>
      <c r="R3542" s="10">
        <f t="shared" si="333"/>
        <v>2.0274725274725274</v>
      </c>
      <c r="S3542" s="4" t="str">
        <f t="shared" si="334"/>
        <v>film &amp; video</v>
      </c>
      <c r="T3542" s="4" t="str">
        <f t="shared" si="335"/>
        <v>television</v>
      </c>
    </row>
    <row r="3543" spans="1:20" ht="42.75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7">
        <f t="shared" si="330"/>
        <v>42247.396701388883</v>
      </c>
      <c r="L3543" s="7">
        <f t="shared" si="331"/>
        <v>42222.396701388883</v>
      </c>
      <c r="M3543" s="4" t="b">
        <v>0</v>
      </c>
      <c r="N3543" s="4">
        <v>182</v>
      </c>
      <c r="O3543" s="4" t="b">
        <v>1</v>
      </c>
      <c r="P3543" s="4" t="s">
        <v>8265</v>
      </c>
      <c r="Q3543" s="9">
        <f t="shared" si="332"/>
        <v>1.05</v>
      </c>
      <c r="R3543" s="10">
        <f t="shared" si="333"/>
        <v>6.9230769230769234</v>
      </c>
      <c r="S3543" s="4" t="str">
        <f t="shared" si="334"/>
        <v>film &amp; video</v>
      </c>
      <c r="T3543" s="4" t="str">
        <f t="shared" si="335"/>
        <v>television</v>
      </c>
    </row>
    <row r="3544" spans="1:20" ht="42.75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7">
        <f t="shared" si="330"/>
        <v>41889.266458333332</v>
      </c>
      <c r="L3544" s="7">
        <f t="shared" si="331"/>
        <v>41829.266458333332</v>
      </c>
      <c r="M3544" s="4" t="b">
        <v>0</v>
      </c>
      <c r="N3544" s="4">
        <v>182</v>
      </c>
      <c r="O3544" s="4" t="b">
        <v>1</v>
      </c>
      <c r="P3544" s="4" t="s">
        <v>8265</v>
      </c>
      <c r="Q3544" s="9">
        <f t="shared" si="332"/>
        <v>1.0223636363636364</v>
      </c>
      <c r="R3544" s="10">
        <f t="shared" si="333"/>
        <v>30.895604395604394</v>
      </c>
      <c r="S3544" s="4" t="str">
        <f t="shared" si="334"/>
        <v>film &amp; video</v>
      </c>
      <c r="T3544" s="4" t="str">
        <f t="shared" si="335"/>
        <v>television</v>
      </c>
    </row>
    <row r="3545" spans="1:20" ht="42.75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7">
        <f t="shared" si="330"/>
        <v>42180.421979166662</v>
      </c>
      <c r="L3545" s="7">
        <f t="shared" si="331"/>
        <v>42150.421979166662</v>
      </c>
      <c r="M3545" s="4" t="b">
        <v>0</v>
      </c>
      <c r="N3545" s="4">
        <v>182</v>
      </c>
      <c r="O3545" s="4" t="b">
        <v>1</v>
      </c>
      <c r="P3545" s="4" t="s">
        <v>8265</v>
      </c>
      <c r="Q3545" s="9">
        <f t="shared" si="332"/>
        <v>1.0466666666666666</v>
      </c>
      <c r="R3545" s="10">
        <f t="shared" si="333"/>
        <v>8.6263736263736259</v>
      </c>
      <c r="S3545" s="4" t="str">
        <f t="shared" si="334"/>
        <v>film &amp; video</v>
      </c>
      <c r="T3545" s="4" t="str">
        <f t="shared" si="335"/>
        <v>television</v>
      </c>
    </row>
    <row r="3546" spans="1:20" ht="28.5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7">
        <f t="shared" si="330"/>
        <v>42070.498344907406</v>
      </c>
      <c r="L3546" s="7">
        <f t="shared" si="331"/>
        <v>42040.498344907406</v>
      </c>
      <c r="M3546" s="4" t="b">
        <v>0</v>
      </c>
      <c r="N3546" s="4">
        <v>182</v>
      </c>
      <c r="O3546" s="4" t="b">
        <v>1</v>
      </c>
      <c r="P3546" s="4" t="s">
        <v>8265</v>
      </c>
      <c r="Q3546" s="9">
        <f t="shared" si="332"/>
        <v>1</v>
      </c>
      <c r="R3546" s="10">
        <f t="shared" si="333"/>
        <v>13.736263736263735</v>
      </c>
      <c r="S3546" s="4" t="str">
        <f t="shared" si="334"/>
        <v>film &amp; video</v>
      </c>
      <c r="T3546" s="4" t="str">
        <f t="shared" si="335"/>
        <v>television</v>
      </c>
    </row>
    <row r="3547" spans="1:20" ht="42.75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7">
        <f t="shared" si="330"/>
        <v>42105.474062499998</v>
      </c>
      <c r="L3547" s="7">
        <f t="shared" si="331"/>
        <v>42075.474062499998</v>
      </c>
      <c r="M3547" s="4" t="b">
        <v>0</v>
      </c>
      <c r="N3547" s="4">
        <v>182</v>
      </c>
      <c r="O3547" s="4" t="b">
        <v>1</v>
      </c>
      <c r="P3547" s="4" t="s">
        <v>8265</v>
      </c>
      <c r="Q3547" s="9">
        <f t="shared" si="332"/>
        <v>1.004</v>
      </c>
      <c r="R3547" s="10">
        <f t="shared" si="333"/>
        <v>1.3791208791208791</v>
      </c>
      <c r="S3547" s="4" t="str">
        <f t="shared" si="334"/>
        <v>film &amp; video</v>
      </c>
      <c r="T3547" s="4" t="str">
        <f t="shared" si="335"/>
        <v>television</v>
      </c>
    </row>
    <row r="3548" spans="1:20" ht="42.75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7">
        <f t="shared" si="330"/>
        <v>42094.832638888889</v>
      </c>
      <c r="L3548" s="7">
        <f t="shared" si="331"/>
        <v>42073.327361111107</v>
      </c>
      <c r="M3548" s="4" t="b">
        <v>0</v>
      </c>
      <c r="N3548" s="4">
        <v>182</v>
      </c>
      <c r="O3548" s="4" t="b">
        <v>1</v>
      </c>
      <c r="P3548" s="4" t="s">
        <v>8265</v>
      </c>
      <c r="Q3548" s="9">
        <f t="shared" si="332"/>
        <v>1.0227272727272727</v>
      </c>
      <c r="R3548" s="10">
        <f t="shared" si="333"/>
        <v>6.1813186813186816</v>
      </c>
      <c r="S3548" s="4" t="str">
        <f t="shared" si="334"/>
        <v>film &amp; video</v>
      </c>
      <c r="T3548" s="4" t="str">
        <f t="shared" si="335"/>
        <v>television</v>
      </c>
    </row>
    <row r="3549" spans="1:20" ht="42.75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7">
        <f t="shared" si="330"/>
        <v>42503.832638888889</v>
      </c>
      <c r="L3549" s="7">
        <f t="shared" si="331"/>
        <v>42479.745381944442</v>
      </c>
      <c r="M3549" s="4" t="b">
        <v>0</v>
      </c>
      <c r="N3549" s="4">
        <v>182</v>
      </c>
      <c r="O3549" s="4" t="b">
        <v>1</v>
      </c>
      <c r="P3549" s="4" t="s">
        <v>8265</v>
      </c>
      <c r="Q3549" s="9">
        <f t="shared" si="332"/>
        <v>1.1440928571428572</v>
      </c>
      <c r="R3549" s="10">
        <f t="shared" si="333"/>
        <v>220.01785714285714</v>
      </c>
      <c r="S3549" s="4" t="str">
        <f t="shared" si="334"/>
        <v>film &amp; video</v>
      </c>
      <c r="T3549" s="4" t="str">
        <f t="shared" si="335"/>
        <v>television</v>
      </c>
    </row>
    <row r="3550" spans="1:20" ht="42.75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7">
        <f t="shared" si="330"/>
        <v>42433.708333333336</v>
      </c>
      <c r="L3550" s="7">
        <f t="shared" si="331"/>
        <v>42411.608958333331</v>
      </c>
      <c r="M3550" s="4" t="b">
        <v>0</v>
      </c>
      <c r="N3550" s="4">
        <v>182</v>
      </c>
      <c r="O3550" s="4" t="b">
        <v>1</v>
      </c>
      <c r="P3550" s="4" t="s">
        <v>8265</v>
      </c>
      <c r="Q3550" s="9">
        <f t="shared" si="332"/>
        <v>1.019047619047619</v>
      </c>
      <c r="R3550" s="10">
        <f t="shared" si="333"/>
        <v>11.758241758241759</v>
      </c>
      <c r="S3550" s="4" t="str">
        <f t="shared" si="334"/>
        <v>film &amp; video</v>
      </c>
      <c r="T3550" s="4" t="str">
        <f t="shared" si="335"/>
        <v>television</v>
      </c>
    </row>
    <row r="3551" spans="1:20" ht="42.75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7">
        <f t="shared" si="330"/>
        <v>42251.061030092591</v>
      </c>
      <c r="L3551" s="7">
        <f t="shared" si="331"/>
        <v>42223.061030092591</v>
      </c>
      <c r="M3551" s="4" t="b">
        <v>0</v>
      </c>
      <c r="N3551" s="4">
        <v>182</v>
      </c>
      <c r="O3551" s="4" t="b">
        <v>1</v>
      </c>
      <c r="P3551" s="4" t="s">
        <v>8265</v>
      </c>
      <c r="Q3551" s="9">
        <f t="shared" si="332"/>
        <v>1.02</v>
      </c>
      <c r="R3551" s="10">
        <f t="shared" si="333"/>
        <v>5.604395604395604</v>
      </c>
      <c r="S3551" s="4" t="str">
        <f t="shared" si="334"/>
        <v>film &amp; video</v>
      </c>
      <c r="T3551" s="4" t="str">
        <f t="shared" si="335"/>
        <v>television</v>
      </c>
    </row>
    <row r="3552" spans="1:20" ht="42.75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7">
        <f t="shared" si="330"/>
        <v>42492.560162037036</v>
      </c>
      <c r="L3552" s="7">
        <f t="shared" si="331"/>
        <v>42462.560162037036</v>
      </c>
      <c r="M3552" s="4" t="b">
        <v>0</v>
      </c>
      <c r="N3552" s="4">
        <v>182</v>
      </c>
      <c r="O3552" s="4" t="b">
        <v>1</v>
      </c>
      <c r="P3552" s="4" t="s">
        <v>8265</v>
      </c>
      <c r="Q3552" s="9">
        <f t="shared" si="332"/>
        <v>1.048</v>
      </c>
      <c r="R3552" s="10">
        <f t="shared" si="333"/>
        <v>14.395604395604396</v>
      </c>
      <c r="S3552" s="4" t="str">
        <f t="shared" si="334"/>
        <v>film &amp; video</v>
      </c>
      <c r="T3552" s="4" t="str">
        <f t="shared" si="335"/>
        <v>television</v>
      </c>
    </row>
    <row r="3553" spans="1:20" ht="42.75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7">
        <f t="shared" si="330"/>
        <v>41781.588194444441</v>
      </c>
      <c r="L3553" s="7">
        <f t="shared" si="331"/>
        <v>41753.182523148142</v>
      </c>
      <c r="M3553" s="4" t="b">
        <v>0</v>
      </c>
      <c r="N3553" s="4">
        <v>182</v>
      </c>
      <c r="O3553" s="4" t="b">
        <v>1</v>
      </c>
      <c r="P3553" s="4" t="s">
        <v>8265</v>
      </c>
      <c r="Q3553" s="9">
        <f t="shared" si="332"/>
        <v>1.0183333333333333</v>
      </c>
      <c r="R3553" s="10">
        <f t="shared" si="333"/>
        <v>8.3928571428571423</v>
      </c>
      <c r="S3553" s="4" t="str">
        <f t="shared" si="334"/>
        <v>film &amp; video</v>
      </c>
      <c r="T3553" s="4" t="str">
        <f t="shared" si="335"/>
        <v>television</v>
      </c>
    </row>
    <row r="3554" spans="1:20" ht="42.75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7">
        <f t="shared" si="330"/>
        <v>41818.253749999996</v>
      </c>
      <c r="L3554" s="7">
        <f t="shared" si="331"/>
        <v>41788.253749999996</v>
      </c>
      <c r="M3554" s="4" t="b">
        <v>0</v>
      </c>
      <c r="N3554" s="4">
        <v>182</v>
      </c>
      <c r="O3554" s="4" t="b">
        <v>1</v>
      </c>
      <c r="P3554" s="4" t="s">
        <v>8265</v>
      </c>
      <c r="Q3554" s="9">
        <f t="shared" si="332"/>
        <v>1</v>
      </c>
      <c r="R3554" s="10">
        <f t="shared" si="333"/>
        <v>4.2472527472527473</v>
      </c>
      <c r="S3554" s="4" t="str">
        <f t="shared" si="334"/>
        <v>film &amp; video</v>
      </c>
      <c r="T3554" s="4" t="str">
        <f t="shared" si="335"/>
        <v>television</v>
      </c>
    </row>
    <row r="3555" spans="1:20" ht="42.75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7">
        <f t="shared" si="330"/>
        <v>42227.666666666664</v>
      </c>
      <c r="L3555" s="7">
        <f t="shared" si="331"/>
        <v>42195.695370370369</v>
      </c>
      <c r="M3555" s="4" t="b">
        <v>0</v>
      </c>
      <c r="N3555" s="4">
        <v>182</v>
      </c>
      <c r="O3555" s="4" t="b">
        <v>1</v>
      </c>
      <c r="P3555" s="4" t="s">
        <v>8265</v>
      </c>
      <c r="Q3555" s="9">
        <f t="shared" si="332"/>
        <v>1.0627272727272727</v>
      </c>
      <c r="R3555" s="10">
        <f t="shared" si="333"/>
        <v>32.115384615384613</v>
      </c>
      <c r="S3555" s="4" t="str">
        <f t="shared" si="334"/>
        <v>film &amp; video</v>
      </c>
      <c r="T3555" s="4" t="str">
        <f t="shared" si="335"/>
        <v>television</v>
      </c>
    </row>
    <row r="3556" spans="1:20" ht="42.75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7">
        <f t="shared" si="330"/>
        <v>42046.374999999993</v>
      </c>
      <c r="L3556" s="7">
        <f t="shared" si="331"/>
        <v>42015.717118055552</v>
      </c>
      <c r="M3556" s="4" t="b">
        <v>0</v>
      </c>
      <c r="N3556" s="4">
        <v>182</v>
      </c>
      <c r="O3556" s="4" t="b">
        <v>1</v>
      </c>
      <c r="P3556" s="4" t="s">
        <v>8265</v>
      </c>
      <c r="Q3556" s="9">
        <f t="shared" si="332"/>
        <v>1.1342219999999998</v>
      </c>
      <c r="R3556" s="10">
        <f t="shared" si="333"/>
        <v>31.159945054945052</v>
      </c>
      <c r="S3556" s="4" t="str">
        <f t="shared" si="334"/>
        <v>film &amp; video</v>
      </c>
      <c r="T3556" s="4" t="str">
        <f t="shared" si="335"/>
        <v>television</v>
      </c>
    </row>
    <row r="3557" spans="1:20" ht="42.75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7">
        <f t="shared" si="330"/>
        <v>42691.150393518517</v>
      </c>
      <c r="L3557" s="7">
        <f t="shared" si="331"/>
        <v>42661.108726851853</v>
      </c>
      <c r="M3557" s="4" t="b">
        <v>0</v>
      </c>
      <c r="N3557" s="4">
        <v>182</v>
      </c>
      <c r="O3557" s="4" t="b">
        <v>1</v>
      </c>
      <c r="P3557" s="4" t="s">
        <v>8265</v>
      </c>
      <c r="Q3557" s="9">
        <f t="shared" si="332"/>
        <v>1</v>
      </c>
      <c r="R3557" s="10">
        <f t="shared" si="333"/>
        <v>13.186813186813186</v>
      </c>
      <c r="S3557" s="4" t="str">
        <f t="shared" si="334"/>
        <v>film &amp; video</v>
      </c>
      <c r="T3557" s="4" t="str">
        <f t="shared" si="335"/>
        <v>television</v>
      </c>
    </row>
    <row r="3558" spans="1:20" ht="42.75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7">
        <f t="shared" si="330"/>
        <v>41868.316249999996</v>
      </c>
      <c r="L3558" s="7">
        <f t="shared" si="331"/>
        <v>41808.316249999996</v>
      </c>
      <c r="M3558" s="4" t="b">
        <v>0</v>
      </c>
      <c r="N3558" s="4">
        <v>182</v>
      </c>
      <c r="O3558" s="4" t="b">
        <v>1</v>
      </c>
      <c r="P3558" s="4" t="s">
        <v>8265</v>
      </c>
      <c r="Q3558" s="9">
        <f t="shared" si="332"/>
        <v>1.0045454545454546</v>
      </c>
      <c r="R3558" s="10">
        <f t="shared" si="333"/>
        <v>12.142857142857142</v>
      </c>
      <c r="S3558" s="4" t="str">
        <f t="shared" si="334"/>
        <v>film &amp; video</v>
      </c>
      <c r="T3558" s="4" t="str">
        <f t="shared" si="335"/>
        <v>television</v>
      </c>
    </row>
    <row r="3559" spans="1:20" ht="42.75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7">
        <f t="shared" si="330"/>
        <v>41763.943414351852</v>
      </c>
      <c r="L3559" s="7">
        <f t="shared" si="331"/>
        <v>41729.943414351852</v>
      </c>
      <c r="M3559" s="4" t="b">
        <v>0</v>
      </c>
      <c r="N3559" s="4">
        <v>182</v>
      </c>
      <c r="O3559" s="4" t="b">
        <v>1</v>
      </c>
      <c r="P3559" s="4" t="s">
        <v>8265</v>
      </c>
      <c r="Q3559" s="9">
        <f t="shared" si="332"/>
        <v>1.0003599999999999</v>
      </c>
      <c r="R3559" s="10">
        <f t="shared" si="333"/>
        <v>549.64835164835165</v>
      </c>
      <c r="S3559" s="4" t="str">
        <f t="shared" si="334"/>
        <v>film &amp; video</v>
      </c>
      <c r="T3559" s="4" t="str">
        <f t="shared" si="335"/>
        <v>television</v>
      </c>
    </row>
    <row r="3560" spans="1:20" ht="42.75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7">
        <f t="shared" si="330"/>
        <v>42181.541666666664</v>
      </c>
      <c r="L3560" s="7">
        <f t="shared" si="331"/>
        <v>42139.483506944445</v>
      </c>
      <c r="M3560" s="4" t="b">
        <v>0</v>
      </c>
      <c r="N3560" s="4">
        <v>182</v>
      </c>
      <c r="O3560" s="4" t="b">
        <v>1</v>
      </c>
      <c r="P3560" s="4" t="s">
        <v>8265</v>
      </c>
      <c r="Q3560" s="9">
        <f t="shared" si="332"/>
        <v>1.44</v>
      </c>
      <c r="R3560" s="10">
        <f t="shared" si="333"/>
        <v>2.7692307692307692</v>
      </c>
      <c r="S3560" s="4" t="str">
        <f t="shared" si="334"/>
        <v>film &amp; video</v>
      </c>
      <c r="T3560" s="4" t="str">
        <f t="shared" si="335"/>
        <v>television</v>
      </c>
    </row>
    <row r="3561" spans="1:20" ht="42.75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7">
        <f t="shared" si="330"/>
        <v>42216.040277777771</v>
      </c>
      <c r="L3561" s="7">
        <f t="shared" si="331"/>
        <v>42193.762824074067</v>
      </c>
      <c r="M3561" s="4" t="b">
        <v>0</v>
      </c>
      <c r="N3561" s="4">
        <v>182</v>
      </c>
      <c r="O3561" s="4" t="b">
        <v>1</v>
      </c>
      <c r="P3561" s="4" t="s">
        <v>8265</v>
      </c>
      <c r="Q3561" s="9">
        <f t="shared" si="332"/>
        <v>1.0349999999999999</v>
      </c>
      <c r="R3561" s="10">
        <f t="shared" si="333"/>
        <v>5.686813186813187</v>
      </c>
      <c r="S3561" s="4" t="str">
        <f t="shared" si="334"/>
        <v>film &amp; video</v>
      </c>
      <c r="T3561" s="4" t="str">
        <f t="shared" si="335"/>
        <v>television</v>
      </c>
    </row>
    <row r="3562" spans="1:20" ht="42.75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7">
        <f t="shared" si="330"/>
        <v>42150.781249999993</v>
      </c>
      <c r="L3562" s="7">
        <f t="shared" si="331"/>
        <v>42115.55631944444</v>
      </c>
      <c r="M3562" s="4" t="b">
        <v>0</v>
      </c>
      <c r="N3562" s="4">
        <v>182</v>
      </c>
      <c r="O3562" s="4" t="b">
        <v>1</v>
      </c>
      <c r="P3562" s="4" t="s">
        <v>8265</v>
      </c>
      <c r="Q3562" s="9">
        <f t="shared" si="332"/>
        <v>1.0843750000000001</v>
      </c>
      <c r="R3562" s="10">
        <f t="shared" si="333"/>
        <v>19.065934065934066</v>
      </c>
      <c r="S3562" s="4" t="str">
        <f t="shared" si="334"/>
        <v>film &amp; video</v>
      </c>
      <c r="T3562" s="4" t="str">
        <f t="shared" si="335"/>
        <v>television</v>
      </c>
    </row>
    <row r="3563" spans="1:20" ht="99.75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7">
        <f t="shared" si="330"/>
        <v>42221.441666666666</v>
      </c>
      <c r="L3563" s="7">
        <f t="shared" si="331"/>
        <v>42203.346967592595</v>
      </c>
      <c r="M3563" s="4" t="b">
        <v>0</v>
      </c>
      <c r="N3563" s="4">
        <v>182</v>
      </c>
      <c r="O3563" s="4" t="b">
        <v>1</v>
      </c>
      <c r="P3563" s="4" t="s">
        <v>8265</v>
      </c>
      <c r="Q3563" s="9">
        <f t="shared" si="332"/>
        <v>1.024</v>
      </c>
      <c r="R3563" s="10">
        <f t="shared" si="333"/>
        <v>14.065934065934066</v>
      </c>
      <c r="S3563" s="4" t="str">
        <f t="shared" si="334"/>
        <v>film &amp; video</v>
      </c>
      <c r="T3563" s="4" t="str">
        <f t="shared" si="335"/>
        <v>television</v>
      </c>
    </row>
    <row r="3564" spans="1:20" ht="42.75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7">
        <f t="shared" si="330"/>
        <v>42442.583333333336</v>
      </c>
      <c r="L3564" s="7">
        <f t="shared" si="331"/>
        <v>42433.428553240738</v>
      </c>
      <c r="M3564" s="4" t="b">
        <v>0</v>
      </c>
      <c r="N3564" s="4">
        <v>182</v>
      </c>
      <c r="O3564" s="4" t="b">
        <v>1</v>
      </c>
      <c r="P3564" s="4" t="s">
        <v>8265</v>
      </c>
      <c r="Q3564" s="9">
        <f t="shared" si="332"/>
        <v>1.4888888888888889</v>
      </c>
      <c r="R3564" s="10">
        <f t="shared" si="333"/>
        <v>2.5769230769230771</v>
      </c>
      <c r="S3564" s="4" t="str">
        <f t="shared" si="334"/>
        <v>film &amp; video</v>
      </c>
      <c r="T3564" s="4" t="str">
        <f t="shared" si="335"/>
        <v>television</v>
      </c>
    </row>
    <row r="3565" spans="1:20" ht="42.75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7">
        <f t="shared" si="330"/>
        <v>42583.458333333336</v>
      </c>
      <c r="L3565" s="7">
        <f t="shared" si="331"/>
        <v>42555.33861111111</v>
      </c>
      <c r="M3565" s="4" t="b">
        <v>0</v>
      </c>
      <c r="N3565" s="4">
        <v>182</v>
      </c>
      <c r="O3565" s="4" t="b">
        <v>1</v>
      </c>
      <c r="P3565" s="4" t="s">
        <v>8265</v>
      </c>
      <c r="Q3565" s="9">
        <f t="shared" si="332"/>
        <v>1.0549000000000002</v>
      </c>
      <c r="R3565" s="10">
        <f t="shared" si="333"/>
        <v>2.8980769230769234</v>
      </c>
      <c r="S3565" s="4" t="str">
        <f t="shared" si="334"/>
        <v>film &amp; video</v>
      </c>
      <c r="T3565" s="4" t="str">
        <f t="shared" si="335"/>
        <v>television</v>
      </c>
    </row>
    <row r="3566" spans="1:20" ht="28.5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7">
        <f t="shared" si="330"/>
        <v>42282.333333333336</v>
      </c>
      <c r="L3566" s="7">
        <f t="shared" si="331"/>
        <v>42236.289918981478</v>
      </c>
      <c r="M3566" s="4" t="b">
        <v>0</v>
      </c>
      <c r="N3566" s="4">
        <v>182</v>
      </c>
      <c r="O3566" s="4" t="b">
        <v>1</v>
      </c>
      <c r="P3566" s="4" t="s">
        <v>8265</v>
      </c>
      <c r="Q3566" s="9">
        <f t="shared" si="332"/>
        <v>1.0049999999999999</v>
      </c>
      <c r="R3566" s="10">
        <f t="shared" si="333"/>
        <v>5.5219780219780219</v>
      </c>
      <c r="S3566" s="4" t="str">
        <f t="shared" si="334"/>
        <v>film &amp; video</v>
      </c>
      <c r="T3566" s="4" t="str">
        <f t="shared" si="335"/>
        <v>television</v>
      </c>
    </row>
    <row r="3567" spans="1:20" ht="42.75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7">
        <f t="shared" si="330"/>
        <v>42004.409814814811</v>
      </c>
      <c r="L3567" s="7">
        <f t="shared" si="331"/>
        <v>41974.409814814811</v>
      </c>
      <c r="M3567" s="4" t="b">
        <v>0</v>
      </c>
      <c r="N3567" s="4">
        <v>182</v>
      </c>
      <c r="O3567" s="4" t="b">
        <v>1</v>
      </c>
      <c r="P3567" s="4" t="s">
        <v>8265</v>
      </c>
      <c r="Q3567" s="9">
        <f t="shared" si="332"/>
        <v>1.3055555555555556</v>
      </c>
      <c r="R3567" s="10">
        <f t="shared" si="333"/>
        <v>6.4560439560439562</v>
      </c>
      <c r="S3567" s="4" t="str">
        <f t="shared" si="334"/>
        <v>film &amp; video</v>
      </c>
      <c r="T3567" s="4" t="str">
        <f t="shared" si="335"/>
        <v>television</v>
      </c>
    </row>
    <row r="3568" spans="1:20" ht="42.75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7">
        <f t="shared" si="330"/>
        <v>42027.174571759257</v>
      </c>
      <c r="L3568" s="7">
        <f t="shared" si="331"/>
        <v>41997.174571759257</v>
      </c>
      <c r="M3568" s="4" t="b">
        <v>0</v>
      </c>
      <c r="N3568" s="4">
        <v>182</v>
      </c>
      <c r="O3568" s="4" t="b">
        <v>1</v>
      </c>
      <c r="P3568" s="4" t="s">
        <v>8265</v>
      </c>
      <c r="Q3568" s="9">
        <f t="shared" si="332"/>
        <v>1.0475000000000001</v>
      </c>
      <c r="R3568" s="10">
        <f t="shared" si="333"/>
        <v>11.510989010989011</v>
      </c>
      <c r="S3568" s="4" t="str">
        <f t="shared" si="334"/>
        <v>film &amp; video</v>
      </c>
      <c r="T3568" s="4" t="str">
        <f t="shared" si="335"/>
        <v>television</v>
      </c>
    </row>
    <row r="3569" spans="1:20" ht="42.75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7">
        <f t="shared" si="330"/>
        <v>42165.477361111109</v>
      </c>
      <c r="L3569" s="7">
        <f t="shared" si="331"/>
        <v>42135.477361111109</v>
      </c>
      <c r="M3569" s="4" t="b">
        <v>0</v>
      </c>
      <c r="N3569" s="4">
        <v>182</v>
      </c>
      <c r="O3569" s="4" t="b">
        <v>1</v>
      </c>
      <c r="P3569" s="4" t="s">
        <v>8265</v>
      </c>
      <c r="Q3569" s="9">
        <f t="shared" si="332"/>
        <v>1.0880000000000001</v>
      </c>
      <c r="R3569" s="10">
        <f t="shared" si="333"/>
        <v>5.9780219780219781</v>
      </c>
      <c r="S3569" s="4" t="str">
        <f t="shared" si="334"/>
        <v>film &amp; video</v>
      </c>
      <c r="T3569" s="4" t="str">
        <f t="shared" si="335"/>
        <v>television</v>
      </c>
    </row>
    <row r="3570" spans="1:20" ht="42.75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7">
        <f t="shared" si="330"/>
        <v>41899.407337962963</v>
      </c>
      <c r="L3570" s="7">
        <f t="shared" si="331"/>
        <v>41869.407337962963</v>
      </c>
      <c r="M3570" s="4" t="b">
        <v>0</v>
      </c>
      <c r="N3570" s="4">
        <v>182</v>
      </c>
      <c r="O3570" s="4" t="b">
        <v>1</v>
      </c>
      <c r="P3570" s="4" t="s">
        <v>8265</v>
      </c>
      <c r="Q3570" s="9">
        <f t="shared" si="332"/>
        <v>1.1100000000000001</v>
      </c>
      <c r="R3570" s="10">
        <f t="shared" si="333"/>
        <v>6.0989010989010985</v>
      </c>
      <c r="S3570" s="4" t="str">
        <f t="shared" si="334"/>
        <v>film &amp; video</v>
      </c>
      <c r="T3570" s="4" t="str">
        <f t="shared" si="335"/>
        <v>television</v>
      </c>
    </row>
    <row r="3571" spans="1:20" ht="42.75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7">
        <f t="shared" si="330"/>
        <v>42012.355277777773</v>
      </c>
      <c r="L3571" s="7">
        <f t="shared" si="331"/>
        <v>41982.355277777773</v>
      </c>
      <c r="M3571" s="4" t="b">
        <v>0</v>
      </c>
      <c r="N3571" s="4">
        <v>182</v>
      </c>
      <c r="O3571" s="4" t="b">
        <v>1</v>
      </c>
      <c r="P3571" s="4" t="s">
        <v>8265</v>
      </c>
      <c r="Q3571" s="9">
        <f t="shared" si="332"/>
        <v>1.0047999999999999</v>
      </c>
      <c r="R3571" s="10">
        <f t="shared" si="333"/>
        <v>27.604395604395606</v>
      </c>
      <c r="S3571" s="4" t="str">
        <f t="shared" si="334"/>
        <v>film &amp; video</v>
      </c>
      <c r="T3571" s="4" t="str">
        <f t="shared" si="335"/>
        <v>television</v>
      </c>
    </row>
    <row r="3572" spans="1:20" ht="42.75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7">
        <f t="shared" si="330"/>
        <v>42003.958333333336</v>
      </c>
      <c r="L3572" s="7">
        <f t="shared" si="331"/>
        <v>41975.99864583333</v>
      </c>
      <c r="M3572" s="4" t="b">
        <v>0</v>
      </c>
      <c r="N3572" s="4">
        <v>182</v>
      </c>
      <c r="O3572" s="4" t="b">
        <v>1</v>
      </c>
      <c r="P3572" s="4" t="s">
        <v>8265</v>
      </c>
      <c r="Q3572" s="9">
        <f t="shared" si="332"/>
        <v>1.1435</v>
      </c>
      <c r="R3572" s="10">
        <f t="shared" si="333"/>
        <v>12.565934065934066</v>
      </c>
      <c r="S3572" s="4" t="str">
        <f t="shared" si="334"/>
        <v>film &amp; video</v>
      </c>
      <c r="T3572" s="4" t="str">
        <f t="shared" si="335"/>
        <v>television</v>
      </c>
    </row>
    <row r="3573" spans="1:20" ht="42.75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7">
        <f t="shared" si="330"/>
        <v>41942.525613425925</v>
      </c>
      <c r="L3573" s="7">
        <f t="shared" si="331"/>
        <v>41912.525613425925</v>
      </c>
      <c r="M3573" s="4" t="b">
        <v>0</v>
      </c>
      <c r="N3573" s="4">
        <v>182</v>
      </c>
      <c r="O3573" s="4" t="b">
        <v>1</v>
      </c>
      <c r="P3573" s="4" t="s">
        <v>8265</v>
      </c>
      <c r="Q3573" s="9">
        <f t="shared" si="332"/>
        <v>1.2206666666666666</v>
      </c>
      <c r="R3573" s="10">
        <f t="shared" si="333"/>
        <v>10.06043956043956</v>
      </c>
      <c r="S3573" s="4" t="str">
        <f t="shared" si="334"/>
        <v>film &amp; video</v>
      </c>
      <c r="T3573" s="4" t="str">
        <f t="shared" si="335"/>
        <v>television</v>
      </c>
    </row>
    <row r="3574" spans="1:20" ht="28.5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7">
        <f t="shared" si="330"/>
        <v>42176.23706018518</v>
      </c>
      <c r="L3574" s="7">
        <f t="shared" si="331"/>
        <v>42146.23706018518</v>
      </c>
      <c r="M3574" s="4" t="b">
        <v>0</v>
      </c>
      <c r="N3574" s="4">
        <v>182</v>
      </c>
      <c r="O3574" s="4" t="b">
        <v>1</v>
      </c>
      <c r="P3574" s="4" t="s">
        <v>8265</v>
      </c>
      <c r="Q3574" s="9">
        <f t="shared" si="332"/>
        <v>1</v>
      </c>
      <c r="R3574" s="10">
        <f t="shared" si="333"/>
        <v>2.7472527472527473</v>
      </c>
      <c r="S3574" s="4" t="str">
        <f t="shared" si="334"/>
        <v>film &amp; video</v>
      </c>
      <c r="T3574" s="4" t="str">
        <f t="shared" si="335"/>
        <v>television</v>
      </c>
    </row>
    <row r="3575" spans="1:20" ht="28.5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7">
        <f t="shared" si="330"/>
        <v>41951.083865740737</v>
      </c>
      <c r="L3575" s="7">
        <f t="shared" si="331"/>
        <v>41921.042199074072</v>
      </c>
      <c r="M3575" s="4" t="b">
        <v>0</v>
      </c>
      <c r="N3575" s="4">
        <v>182</v>
      </c>
      <c r="O3575" s="4" t="b">
        <v>1</v>
      </c>
      <c r="P3575" s="4" t="s">
        <v>8265</v>
      </c>
      <c r="Q3575" s="9">
        <f t="shared" si="332"/>
        <v>1.028</v>
      </c>
      <c r="R3575" s="10">
        <f t="shared" si="333"/>
        <v>16.945054945054945</v>
      </c>
      <c r="S3575" s="4" t="str">
        <f t="shared" si="334"/>
        <v>film &amp; video</v>
      </c>
      <c r="T3575" s="4" t="str">
        <f t="shared" si="335"/>
        <v>television</v>
      </c>
    </row>
    <row r="3576" spans="1:20" ht="42.75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7">
        <f t="shared" si="330"/>
        <v>41956.651018518511</v>
      </c>
      <c r="L3576" s="7">
        <f t="shared" si="331"/>
        <v>41926.609351851854</v>
      </c>
      <c r="M3576" s="4" t="b">
        <v>0</v>
      </c>
      <c r="N3576" s="4">
        <v>182</v>
      </c>
      <c r="O3576" s="4" t="b">
        <v>1</v>
      </c>
      <c r="P3576" s="4" t="s">
        <v>8265</v>
      </c>
      <c r="Q3576" s="9">
        <f t="shared" si="332"/>
        <v>1.0612068965517241</v>
      </c>
      <c r="R3576" s="10">
        <f t="shared" si="333"/>
        <v>33.818681318681321</v>
      </c>
      <c r="S3576" s="4" t="str">
        <f t="shared" si="334"/>
        <v>film &amp; video</v>
      </c>
      <c r="T3576" s="4" t="str">
        <f t="shared" si="335"/>
        <v>television</v>
      </c>
    </row>
    <row r="3577" spans="1:20" ht="42.75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7">
        <f t="shared" si="330"/>
        <v>42592.832638888889</v>
      </c>
      <c r="L3577" s="7">
        <f t="shared" si="331"/>
        <v>42561.450543981475</v>
      </c>
      <c r="M3577" s="4" t="b">
        <v>0</v>
      </c>
      <c r="N3577" s="4">
        <v>182</v>
      </c>
      <c r="O3577" s="4" t="b">
        <v>1</v>
      </c>
      <c r="P3577" s="4" t="s">
        <v>8265</v>
      </c>
      <c r="Q3577" s="9">
        <f t="shared" si="332"/>
        <v>1.0133000000000001</v>
      </c>
      <c r="R3577" s="10">
        <f t="shared" si="333"/>
        <v>55.675824175824175</v>
      </c>
      <c r="S3577" s="4" t="str">
        <f t="shared" si="334"/>
        <v>film &amp; video</v>
      </c>
      <c r="T3577" s="4" t="str">
        <f t="shared" si="335"/>
        <v>television</v>
      </c>
    </row>
    <row r="3578" spans="1:20" ht="42.75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7">
        <f t="shared" si="330"/>
        <v>42709.257569444446</v>
      </c>
      <c r="L3578" s="7">
        <f t="shared" si="331"/>
        <v>42649.215902777774</v>
      </c>
      <c r="M3578" s="4" t="b">
        <v>0</v>
      </c>
      <c r="N3578" s="4">
        <v>182</v>
      </c>
      <c r="O3578" s="4" t="b">
        <v>1</v>
      </c>
      <c r="P3578" s="4" t="s">
        <v>8265</v>
      </c>
      <c r="Q3578" s="9">
        <f t="shared" si="332"/>
        <v>1</v>
      </c>
      <c r="R3578" s="10">
        <f t="shared" si="333"/>
        <v>0.5494505494505495</v>
      </c>
      <c r="S3578" s="4" t="str">
        <f t="shared" si="334"/>
        <v>film &amp; video</v>
      </c>
      <c r="T3578" s="4" t="str">
        <f t="shared" si="335"/>
        <v>television</v>
      </c>
    </row>
    <row r="3579" spans="1:20" ht="42.75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7">
        <f t="shared" si="330"/>
        <v>42119.936111111114</v>
      </c>
      <c r="L3579" s="7">
        <f t="shared" si="331"/>
        <v>42093.453506944446</v>
      </c>
      <c r="M3579" s="4" t="b">
        <v>0</v>
      </c>
      <c r="N3579" s="4">
        <v>182</v>
      </c>
      <c r="O3579" s="4" t="b">
        <v>1</v>
      </c>
      <c r="P3579" s="4" t="s">
        <v>8265</v>
      </c>
      <c r="Q3579" s="9">
        <f t="shared" si="332"/>
        <v>1.3</v>
      </c>
      <c r="R3579" s="10">
        <f t="shared" si="333"/>
        <v>4.2857142857142856</v>
      </c>
      <c r="S3579" s="4" t="str">
        <f t="shared" si="334"/>
        <v>film &amp; video</v>
      </c>
      <c r="T3579" s="4" t="str">
        <f t="shared" si="335"/>
        <v>television</v>
      </c>
    </row>
    <row r="3580" spans="1:20" ht="42.75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7">
        <f t="shared" si="330"/>
        <v>42490.400196759256</v>
      </c>
      <c r="L3580" s="7">
        <f t="shared" si="331"/>
        <v>42460.400196759256</v>
      </c>
      <c r="M3580" s="4" t="b">
        <v>0</v>
      </c>
      <c r="N3580" s="4">
        <v>182</v>
      </c>
      <c r="O3580" s="4" t="b">
        <v>1</v>
      </c>
      <c r="P3580" s="4" t="s">
        <v>8265</v>
      </c>
      <c r="Q3580" s="9">
        <f t="shared" si="332"/>
        <v>1.0001333333333333</v>
      </c>
      <c r="R3580" s="10">
        <f t="shared" si="333"/>
        <v>8.2428571428571438</v>
      </c>
      <c r="S3580" s="4" t="str">
        <f t="shared" si="334"/>
        <v>film &amp; video</v>
      </c>
      <c r="T3580" s="4" t="str">
        <f t="shared" si="335"/>
        <v>television</v>
      </c>
    </row>
    <row r="3581" spans="1:20" ht="42.75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7">
        <f t="shared" si="330"/>
        <v>42460.38722222222</v>
      </c>
      <c r="L3581" s="7">
        <f t="shared" si="331"/>
        <v>42430.428888888891</v>
      </c>
      <c r="M3581" s="4" t="b">
        <v>0</v>
      </c>
      <c r="N3581" s="4">
        <v>182</v>
      </c>
      <c r="O3581" s="4" t="b">
        <v>1</v>
      </c>
      <c r="P3581" s="4" t="s">
        <v>8265</v>
      </c>
      <c r="Q3581" s="9">
        <f t="shared" si="332"/>
        <v>1</v>
      </c>
      <c r="R3581" s="10">
        <f t="shared" si="333"/>
        <v>2.7472527472527473</v>
      </c>
      <c r="S3581" s="4" t="str">
        <f t="shared" si="334"/>
        <v>film &amp; video</v>
      </c>
      <c r="T3581" s="4" t="str">
        <f t="shared" si="335"/>
        <v>television</v>
      </c>
    </row>
    <row r="3582" spans="1:20" ht="42.75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7">
        <f t="shared" si="330"/>
        <v>42063.874305555553</v>
      </c>
      <c r="L3582" s="7">
        <f t="shared" si="331"/>
        <v>42025.842847222222</v>
      </c>
      <c r="M3582" s="4" t="b">
        <v>0</v>
      </c>
      <c r="N3582" s="4">
        <v>182</v>
      </c>
      <c r="O3582" s="4" t="b">
        <v>1</v>
      </c>
      <c r="P3582" s="4" t="s">
        <v>8265</v>
      </c>
      <c r="Q3582" s="9">
        <f t="shared" si="332"/>
        <v>1.1388888888888888</v>
      </c>
      <c r="R3582" s="10">
        <f t="shared" si="333"/>
        <v>5.6318681318681323</v>
      </c>
      <c r="S3582" s="4" t="str">
        <f t="shared" si="334"/>
        <v>film &amp; video</v>
      </c>
      <c r="T3582" s="4" t="str">
        <f t="shared" si="335"/>
        <v>television</v>
      </c>
    </row>
    <row r="3583" spans="1:20" ht="42.75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7">
        <f t="shared" si="330"/>
        <v>41850.13784722222</v>
      </c>
      <c r="L3583" s="7">
        <f t="shared" si="331"/>
        <v>41836.13784722222</v>
      </c>
      <c r="M3583" s="4" t="b">
        <v>0</v>
      </c>
      <c r="N3583" s="4">
        <v>182</v>
      </c>
      <c r="O3583" s="4" t="b">
        <v>1</v>
      </c>
      <c r="P3583" s="4" t="s">
        <v>8265</v>
      </c>
      <c r="Q3583" s="9">
        <f t="shared" si="332"/>
        <v>1</v>
      </c>
      <c r="R3583" s="10">
        <f t="shared" si="333"/>
        <v>8.2417582417582409</v>
      </c>
      <c r="S3583" s="4" t="str">
        <f t="shared" si="334"/>
        <v>film &amp; video</v>
      </c>
      <c r="T3583" s="4" t="str">
        <f t="shared" si="335"/>
        <v>television</v>
      </c>
    </row>
    <row r="3584" spans="1:20" ht="42.75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7">
        <f t="shared" si="330"/>
        <v>42464.762523148143</v>
      </c>
      <c r="L3584" s="7">
        <f t="shared" si="331"/>
        <v>42450.762523148143</v>
      </c>
      <c r="M3584" s="4" t="b">
        <v>0</v>
      </c>
      <c r="N3584" s="4">
        <v>182</v>
      </c>
      <c r="O3584" s="4" t="b">
        <v>1</v>
      </c>
      <c r="P3584" s="4" t="s">
        <v>8265</v>
      </c>
      <c r="Q3584" s="9">
        <f t="shared" si="332"/>
        <v>2.87</v>
      </c>
      <c r="R3584" s="10">
        <f t="shared" si="333"/>
        <v>15.76923076923077</v>
      </c>
      <c r="S3584" s="4" t="str">
        <f t="shared" si="334"/>
        <v>film &amp; video</v>
      </c>
      <c r="T3584" s="4" t="str">
        <f t="shared" si="335"/>
        <v>television</v>
      </c>
    </row>
    <row r="3585" spans="1:20" ht="42.75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7">
        <f t="shared" si="330"/>
        <v>42478.050983796296</v>
      </c>
      <c r="L3585" s="7">
        <f t="shared" si="331"/>
        <v>42418.092650462961</v>
      </c>
      <c r="M3585" s="4" t="b">
        <v>0</v>
      </c>
      <c r="N3585" s="4">
        <v>182</v>
      </c>
      <c r="O3585" s="4" t="b">
        <v>1</v>
      </c>
      <c r="P3585" s="4" t="s">
        <v>8265</v>
      </c>
      <c r="Q3585" s="9">
        <f t="shared" si="332"/>
        <v>1.085</v>
      </c>
      <c r="R3585" s="10">
        <f t="shared" si="333"/>
        <v>17.884615384615383</v>
      </c>
      <c r="S3585" s="4" t="str">
        <f t="shared" si="334"/>
        <v>film &amp; video</v>
      </c>
      <c r="T3585" s="4" t="str">
        <f t="shared" si="335"/>
        <v>television</v>
      </c>
    </row>
    <row r="3586" spans="1:20" ht="85.5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7">
        <f t="shared" si="330"/>
        <v>42197.983148148145</v>
      </c>
      <c r="L3586" s="7">
        <f t="shared" si="331"/>
        <v>42167.983148148145</v>
      </c>
      <c r="M3586" s="4" t="b">
        <v>0</v>
      </c>
      <c r="N3586" s="4">
        <v>182</v>
      </c>
      <c r="O3586" s="4" t="b">
        <v>1</v>
      </c>
      <c r="P3586" s="4" t="s">
        <v>8265</v>
      </c>
      <c r="Q3586" s="9">
        <f t="shared" si="332"/>
        <v>1.155</v>
      </c>
      <c r="R3586" s="10">
        <f t="shared" si="333"/>
        <v>19.03846153846154</v>
      </c>
      <c r="S3586" s="4" t="str">
        <f t="shared" si="334"/>
        <v>film &amp; video</v>
      </c>
      <c r="T3586" s="4" t="str">
        <f t="shared" si="335"/>
        <v>television</v>
      </c>
    </row>
    <row r="3587" spans="1:20" ht="42.75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7">
        <f t="shared" ref="K3587:K3650" si="336">(I3587/86400)+25569+(-8/24)</f>
        <v>41994.382986111108</v>
      </c>
      <c r="L3587" s="7">
        <f t="shared" ref="L3587:L3650" si="337">(J3587/86400)+25569+(-8/24)</f>
        <v>41964.382986111108</v>
      </c>
      <c r="M3587" s="4" t="b">
        <v>0</v>
      </c>
      <c r="N3587" s="4">
        <v>182</v>
      </c>
      <c r="O3587" s="4" t="b">
        <v>1</v>
      </c>
      <c r="P3587" s="4" t="s">
        <v>8265</v>
      </c>
      <c r="Q3587" s="9">
        <f t="shared" ref="Q3587:Q3650" si="338">E3587/D3587</f>
        <v>1.1911764705882353</v>
      </c>
      <c r="R3587" s="10">
        <f t="shared" ref="R3587:R3650" si="339">IFERROR(E3587/N3587, "Zero Backers")</f>
        <v>22.252747252747252</v>
      </c>
      <c r="S3587" s="4" t="str">
        <f t="shared" ref="S3587:S3650" si="340">LEFT(P3587,FIND("/",P3587)-1)</f>
        <v>film &amp; video</v>
      </c>
      <c r="T3587" s="4" t="str">
        <f t="shared" ref="T3587:T3650" si="341">RIGHT(P3587,LEN(P3587)-FIND("/",P3587))</f>
        <v>television</v>
      </c>
    </row>
    <row r="3588" spans="1:20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7">
        <f t="shared" si="336"/>
        <v>42636.364236111105</v>
      </c>
      <c r="L3588" s="7">
        <f t="shared" si="337"/>
        <v>42576.364236111105</v>
      </c>
      <c r="M3588" s="4" t="b">
        <v>0</v>
      </c>
      <c r="N3588" s="4">
        <v>182</v>
      </c>
      <c r="O3588" s="4" t="b">
        <v>1</v>
      </c>
      <c r="P3588" s="4" t="s">
        <v>8265</v>
      </c>
      <c r="Q3588" s="9">
        <f t="shared" si="338"/>
        <v>1.0942666666666667</v>
      </c>
      <c r="R3588" s="10">
        <f t="shared" si="339"/>
        <v>45.093406593406591</v>
      </c>
      <c r="S3588" s="4" t="str">
        <f t="shared" si="340"/>
        <v>film &amp; video</v>
      </c>
      <c r="T3588" s="4" t="str">
        <f t="shared" si="341"/>
        <v>television</v>
      </c>
    </row>
    <row r="3589" spans="1:20" ht="42.75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7">
        <f t="shared" si="336"/>
        <v>42548.458333333336</v>
      </c>
      <c r="L3589" s="7">
        <f t="shared" si="337"/>
        <v>42503.206643518519</v>
      </c>
      <c r="M3589" s="4" t="b">
        <v>0</v>
      </c>
      <c r="N3589" s="4">
        <v>182</v>
      </c>
      <c r="O3589" s="4" t="b">
        <v>1</v>
      </c>
      <c r="P3589" s="4" t="s">
        <v>8265</v>
      </c>
      <c r="Q3589" s="9">
        <f t="shared" si="338"/>
        <v>1.266</v>
      </c>
      <c r="R3589" s="10">
        <f t="shared" si="339"/>
        <v>3.4780219780219781</v>
      </c>
      <c r="S3589" s="4" t="str">
        <f t="shared" si="340"/>
        <v>film &amp; video</v>
      </c>
      <c r="T3589" s="4" t="str">
        <f t="shared" si="341"/>
        <v>television</v>
      </c>
    </row>
    <row r="3590" spans="1:20" ht="42.75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7">
        <f t="shared" si="336"/>
        <v>42123.624999999993</v>
      </c>
      <c r="L3590" s="7">
        <f t="shared" si="337"/>
        <v>42101.495486111111</v>
      </c>
      <c r="M3590" s="4" t="b">
        <v>0</v>
      </c>
      <c r="N3590" s="4">
        <v>182</v>
      </c>
      <c r="O3590" s="4" t="b">
        <v>1</v>
      </c>
      <c r="P3590" s="4" t="s">
        <v>8265</v>
      </c>
      <c r="Q3590" s="9">
        <f t="shared" si="338"/>
        <v>1.0049999999999999</v>
      </c>
      <c r="R3590" s="10">
        <f t="shared" si="339"/>
        <v>1.1043956043956045</v>
      </c>
      <c r="S3590" s="4" t="str">
        <f t="shared" si="340"/>
        <v>film &amp; video</v>
      </c>
      <c r="T3590" s="4" t="str">
        <f t="shared" si="341"/>
        <v>television</v>
      </c>
    </row>
    <row r="3591" spans="1:20" ht="42.75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7">
        <f t="shared" si="336"/>
        <v>42150.314201388886</v>
      </c>
      <c r="L3591" s="7">
        <f t="shared" si="337"/>
        <v>42125.314201388886</v>
      </c>
      <c r="M3591" s="4" t="b">
        <v>0</v>
      </c>
      <c r="N3591" s="4">
        <v>182</v>
      </c>
      <c r="O3591" s="4" t="b">
        <v>1</v>
      </c>
      <c r="P3591" s="4" t="s">
        <v>8265</v>
      </c>
      <c r="Q3591" s="9">
        <f t="shared" si="338"/>
        <v>1.2749999999999999</v>
      </c>
      <c r="R3591" s="10">
        <f t="shared" si="339"/>
        <v>28.021978021978022</v>
      </c>
      <c r="S3591" s="4" t="str">
        <f t="shared" si="340"/>
        <v>film &amp; video</v>
      </c>
      <c r="T3591" s="4" t="str">
        <f t="shared" si="341"/>
        <v>television</v>
      </c>
    </row>
    <row r="3592" spans="1:20" ht="42.75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7">
        <f t="shared" si="336"/>
        <v>41932.000393518516</v>
      </c>
      <c r="L3592" s="7">
        <f t="shared" si="337"/>
        <v>41902.000393518516</v>
      </c>
      <c r="M3592" s="4" t="b">
        <v>0</v>
      </c>
      <c r="N3592" s="4">
        <v>182</v>
      </c>
      <c r="O3592" s="4" t="b">
        <v>1</v>
      </c>
      <c r="P3592" s="4" t="s">
        <v>8265</v>
      </c>
      <c r="Q3592" s="9">
        <f t="shared" si="338"/>
        <v>1.0005999999999999</v>
      </c>
      <c r="R3592" s="10">
        <f t="shared" si="339"/>
        <v>27.489010989010989</v>
      </c>
      <c r="S3592" s="4" t="str">
        <f t="shared" si="340"/>
        <v>film &amp; video</v>
      </c>
      <c r="T3592" s="4" t="str">
        <f t="shared" si="341"/>
        <v>television</v>
      </c>
    </row>
    <row r="3593" spans="1:20" ht="42.75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7">
        <f t="shared" si="336"/>
        <v>42027.874305555553</v>
      </c>
      <c r="L3593" s="7">
        <f t="shared" si="337"/>
        <v>42003.61509259259</v>
      </c>
      <c r="M3593" s="4" t="b">
        <v>0</v>
      </c>
      <c r="N3593" s="4">
        <v>182</v>
      </c>
      <c r="O3593" s="4" t="b">
        <v>1</v>
      </c>
      <c r="P3593" s="4" t="s">
        <v>8265</v>
      </c>
      <c r="Q3593" s="9">
        <f t="shared" si="338"/>
        <v>1.75</v>
      </c>
      <c r="R3593" s="10">
        <f t="shared" si="339"/>
        <v>6.7307692307692308</v>
      </c>
      <c r="S3593" s="4" t="str">
        <f t="shared" si="340"/>
        <v>film &amp; video</v>
      </c>
      <c r="T3593" s="4" t="str">
        <f t="shared" si="341"/>
        <v>television</v>
      </c>
    </row>
    <row r="3594" spans="1:20" ht="42.75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7">
        <f t="shared" si="336"/>
        <v>42045.874305555553</v>
      </c>
      <c r="L3594" s="7">
        <f t="shared" si="337"/>
        <v>41988.496608796289</v>
      </c>
      <c r="M3594" s="4" t="b">
        <v>0</v>
      </c>
      <c r="N3594" s="4">
        <v>182</v>
      </c>
      <c r="O3594" s="4" t="b">
        <v>1</v>
      </c>
      <c r="P3594" s="4" t="s">
        <v>8265</v>
      </c>
      <c r="Q3594" s="9">
        <f t="shared" si="338"/>
        <v>1.2725</v>
      </c>
      <c r="R3594" s="10">
        <f t="shared" si="339"/>
        <v>13.983516483516484</v>
      </c>
      <c r="S3594" s="4" t="str">
        <f t="shared" si="340"/>
        <v>film &amp; video</v>
      </c>
      <c r="T3594" s="4" t="str">
        <f t="shared" si="341"/>
        <v>television</v>
      </c>
    </row>
    <row r="3595" spans="1:20" ht="42.75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7">
        <f t="shared" si="336"/>
        <v>42009.518055555549</v>
      </c>
      <c r="L3595" s="7">
        <f t="shared" si="337"/>
        <v>41974.565266203703</v>
      </c>
      <c r="M3595" s="4" t="b">
        <v>0</v>
      </c>
      <c r="N3595" s="4">
        <v>182</v>
      </c>
      <c r="O3595" s="4" t="b">
        <v>1</v>
      </c>
      <c r="P3595" s="4" t="s">
        <v>8265</v>
      </c>
      <c r="Q3595" s="9">
        <f t="shared" si="338"/>
        <v>1.1063333333333334</v>
      </c>
      <c r="R3595" s="10">
        <f t="shared" si="339"/>
        <v>18.236263736263737</v>
      </c>
      <c r="S3595" s="4" t="str">
        <f t="shared" si="340"/>
        <v>film &amp; video</v>
      </c>
      <c r="T3595" s="4" t="str">
        <f t="shared" si="341"/>
        <v>television</v>
      </c>
    </row>
    <row r="3596" spans="1:20" ht="42.75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7">
        <f t="shared" si="336"/>
        <v>42616.733587962961</v>
      </c>
      <c r="L3596" s="7">
        <f t="shared" si="337"/>
        <v>42591.733587962961</v>
      </c>
      <c r="M3596" s="4" t="b">
        <v>0</v>
      </c>
      <c r="N3596" s="4">
        <v>182</v>
      </c>
      <c r="O3596" s="4" t="b">
        <v>1</v>
      </c>
      <c r="P3596" s="4" t="s">
        <v>8265</v>
      </c>
      <c r="Q3596" s="9">
        <f t="shared" si="338"/>
        <v>1.2593749999999999</v>
      </c>
      <c r="R3596" s="10">
        <f t="shared" si="339"/>
        <v>11.071428571428571</v>
      </c>
      <c r="S3596" s="4" t="str">
        <f t="shared" si="340"/>
        <v>film &amp; video</v>
      </c>
      <c r="T3596" s="4" t="str">
        <f t="shared" si="341"/>
        <v>television</v>
      </c>
    </row>
    <row r="3597" spans="1:20" ht="28.5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7">
        <f t="shared" si="336"/>
        <v>42075.957638888889</v>
      </c>
      <c r="L3597" s="7">
        <f t="shared" si="337"/>
        <v>42049.675034722219</v>
      </c>
      <c r="M3597" s="4" t="b">
        <v>0</v>
      </c>
      <c r="N3597" s="4">
        <v>182</v>
      </c>
      <c r="O3597" s="4" t="b">
        <v>1</v>
      </c>
      <c r="P3597" s="4" t="s">
        <v>8265</v>
      </c>
      <c r="Q3597" s="9">
        <f t="shared" si="338"/>
        <v>1.1850000000000001</v>
      </c>
      <c r="R3597" s="10">
        <f t="shared" si="339"/>
        <v>16.928571428571427</v>
      </c>
      <c r="S3597" s="4" t="str">
        <f t="shared" si="340"/>
        <v>film &amp; video</v>
      </c>
      <c r="T3597" s="4" t="str">
        <f t="shared" si="341"/>
        <v>television</v>
      </c>
    </row>
    <row r="3598" spans="1:20" ht="42.75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7">
        <f t="shared" si="336"/>
        <v>41877.381736111107</v>
      </c>
      <c r="L3598" s="7">
        <f t="shared" si="337"/>
        <v>41856.381736111107</v>
      </c>
      <c r="M3598" s="4" t="b">
        <v>0</v>
      </c>
      <c r="N3598" s="4">
        <v>182</v>
      </c>
      <c r="O3598" s="4" t="b">
        <v>1</v>
      </c>
      <c r="P3598" s="4" t="s">
        <v>8265</v>
      </c>
      <c r="Q3598" s="9">
        <f t="shared" si="338"/>
        <v>1.0772727272727274</v>
      </c>
      <c r="R3598" s="10">
        <f t="shared" si="339"/>
        <v>6.5109890109890109</v>
      </c>
      <c r="S3598" s="4" t="str">
        <f t="shared" si="340"/>
        <v>film &amp; video</v>
      </c>
      <c r="T3598" s="4" t="str">
        <f t="shared" si="341"/>
        <v>television</v>
      </c>
    </row>
    <row r="3599" spans="1:20" ht="28.5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7">
        <f t="shared" si="336"/>
        <v>42431.915972222218</v>
      </c>
      <c r="L3599" s="7">
        <f t="shared" si="337"/>
        <v>42417.252199074072</v>
      </c>
      <c r="M3599" s="4" t="b">
        <v>0</v>
      </c>
      <c r="N3599" s="4">
        <v>182</v>
      </c>
      <c r="O3599" s="4" t="b">
        <v>1</v>
      </c>
      <c r="P3599" s="4" t="s">
        <v>8265</v>
      </c>
      <c r="Q3599" s="9">
        <f t="shared" si="338"/>
        <v>1.026</v>
      </c>
      <c r="R3599" s="10">
        <f t="shared" si="339"/>
        <v>14.093406593406593</v>
      </c>
      <c r="S3599" s="4" t="str">
        <f t="shared" si="340"/>
        <v>film &amp; video</v>
      </c>
      <c r="T3599" s="4" t="str">
        <f t="shared" si="341"/>
        <v>television</v>
      </c>
    </row>
    <row r="3600" spans="1:20" ht="42.75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7">
        <f t="shared" si="336"/>
        <v>41884.874305555553</v>
      </c>
      <c r="L3600" s="7">
        <f t="shared" si="337"/>
        <v>41866.465532407405</v>
      </c>
      <c r="M3600" s="4" t="b">
        <v>0</v>
      </c>
      <c r="N3600" s="4">
        <v>182</v>
      </c>
      <c r="O3600" s="4" t="b">
        <v>1</v>
      </c>
      <c r="P3600" s="4" t="s">
        <v>8265</v>
      </c>
      <c r="Q3600" s="9">
        <f t="shared" si="338"/>
        <v>1.101</v>
      </c>
      <c r="R3600" s="10">
        <f t="shared" si="339"/>
        <v>6.0494505494505493</v>
      </c>
      <c r="S3600" s="4" t="str">
        <f t="shared" si="340"/>
        <v>film &amp; video</v>
      </c>
      <c r="T3600" s="4" t="str">
        <f t="shared" si="341"/>
        <v>television</v>
      </c>
    </row>
    <row r="3601" spans="1:20" ht="42.75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7">
        <f t="shared" si="336"/>
        <v>42245.666666666664</v>
      </c>
      <c r="L3601" s="7">
        <f t="shared" si="337"/>
        <v>42220.461539351854</v>
      </c>
      <c r="M3601" s="4" t="b">
        <v>0</v>
      </c>
      <c r="N3601" s="4">
        <v>182</v>
      </c>
      <c r="O3601" s="4" t="b">
        <v>1</v>
      </c>
      <c r="P3601" s="4" t="s">
        <v>8265</v>
      </c>
      <c r="Q3601" s="9">
        <f t="shared" si="338"/>
        <v>2.02</v>
      </c>
      <c r="R3601" s="10">
        <f t="shared" si="339"/>
        <v>5.5494505494505493</v>
      </c>
      <c r="S3601" s="4" t="str">
        <f t="shared" si="340"/>
        <v>film &amp; video</v>
      </c>
      <c r="T3601" s="4" t="str">
        <f t="shared" si="341"/>
        <v>television</v>
      </c>
    </row>
    <row r="3602" spans="1:20" ht="28.5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7">
        <f t="shared" si="336"/>
        <v>42656.515787037039</v>
      </c>
      <c r="L3602" s="7">
        <f t="shared" si="337"/>
        <v>42628.515787037039</v>
      </c>
      <c r="M3602" s="4" t="b">
        <v>0</v>
      </c>
      <c r="N3602" s="4">
        <v>182</v>
      </c>
      <c r="O3602" s="4" t="b">
        <v>1</v>
      </c>
      <c r="P3602" s="4" t="s">
        <v>8265</v>
      </c>
      <c r="Q3602" s="9">
        <f t="shared" si="338"/>
        <v>1.3</v>
      </c>
      <c r="R3602" s="10">
        <f t="shared" si="339"/>
        <v>7.1428571428571425E-2</v>
      </c>
      <c r="S3602" s="4" t="str">
        <f t="shared" si="340"/>
        <v>film &amp; video</v>
      </c>
      <c r="T3602" s="4" t="str">
        <f t="shared" si="341"/>
        <v>television</v>
      </c>
    </row>
    <row r="3603" spans="1:20" ht="42.75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7">
        <f t="shared" si="336"/>
        <v>42020.665300925924</v>
      </c>
      <c r="L3603" s="7">
        <f t="shared" si="337"/>
        <v>41990.665300925924</v>
      </c>
      <c r="M3603" s="4" t="b">
        <v>0</v>
      </c>
      <c r="N3603" s="4">
        <v>182</v>
      </c>
      <c r="O3603" s="4" t="b">
        <v>1</v>
      </c>
      <c r="P3603" s="4" t="s">
        <v>8265</v>
      </c>
      <c r="Q3603" s="9">
        <f t="shared" si="338"/>
        <v>1.0435000000000001</v>
      </c>
      <c r="R3603" s="10">
        <f t="shared" si="339"/>
        <v>11.467032967032967</v>
      </c>
      <c r="S3603" s="4" t="str">
        <f t="shared" si="340"/>
        <v>film &amp; video</v>
      </c>
      <c r="T3603" s="4" t="str">
        <f t="shared" si="341"/>
        <v>television</v>
      </c>
    </row>
    <row r="3604" spans="1:20" ht="57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7">
        <f t="shared" si="336"/>
        <v>42507.56109953703</v>
      </c>
      <c r="L3604" s="7">
        <f t="shared" si="337"/>
        <v>42447.56109953703</v>
      </c>
      <c r="M3604" s="4" t="b">
        <v>0</v>
      </c>
      <c r="N3604" s="4">
        <v>182</v>
      </c>
      <c r="O3604" s="4" t="b">
        <v>1</v>
      </c>
      <c r="P3604" s="4" t="s">
        <v>8265</v>
      </c>
      <c r="Q3604" s="9">
        <f t="shared" si="338"/>
        <v>1.0004999999999999</v>
      </c>
      <c r="R3604" s="10">
        <f t="shared" si="339"/>
        <v>21.989010989010989</v>
      </c>
      <c r="S3604" s="4" t="str">
        <f t="shared" si="340"/>
        <v>film &amp; video</v>
      </c>
      <c r="T3604" s="4" t="str">
        <f t="shared" si="341"/>
        <v>television</v>
      </c>
    </row>
    <row r="3605" spans="1:20" ht="42.75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7">
        <f t="shared" si="336"/>
        <v>42313.572685185187</v>
      </c>
      <c r="L3605" s="7">
        <f t="shared" si="337"/>
        <v>42283.531018518515</v>
      </c>
      <c r="M3605" s="4" t="b">
        <v>0</v>
      </c>
      <c r="N3605" s="4">
        <v>182</v>
      </c>
      <c r="O3605" s="4" t="b">
        <v>1</v>
      </c>
      <c r="P3605" s="4" t="s">
        <v>8265</v>
      </c>
      <c r="Q3605" s="9">
        <f t="shared" si="338"/>
        <v>1.7066666666666668</v>
      </c>
      <c r="R3605" s="10">
        <f t="shared" si="339"/>
        <v>14.065934065934066</v>
      </c>
      <c r="S3605" s="4" t="str">
        <f t="shared" si="340"/>
        <v>film &amp; video</v>
      </c>
      <c r="T3605" s="4" t="str">
        <f t="shared" si="341"/>
        <v>television</v>
      </c>
    </row>
    <row r="3606" spans="1:20" ht="42.75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7">
        <f t="shared" si="336"/>
        <v>42488.957638888889</v>
      </c>
      <c r="L3606" s="7">
        <f t="shared" si="337"/>
        <v>42482.68236111111</v>
      </c>
      <c r="M3606" s="4" t="b">
        <v>0</v>
      </c>
      <c r="N3606" s="4">
        <v>182</v>
      </c>
      <c r="O3606" s="4" t="b">
        <v>1</v>
      </c>
      <c r="P3606" s="4" t="s">
        <v>8265</v>
      </c>
      <c r="Q3606" s="9">
        <f t="shared" si="338"/>
        <v>1.1283333333333334</v>
      </c>
      <c r="R3606" s="10">
        <f t="shared" si="339"/>
        <v>18.598901098901099</v>
      </c>
      <c r="S3606" s="4" t="str">
        <f t="shared" si="340"/>
        <v>film &amp; video</v>
      </c>
      <c r="T3606" s="4" t="str">
        <f t="shared" si="341"/>
        <v>television</v>
      </c>
    </row>
    <row r="3607" spans="1:20" ht="57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7">
        <f t="shared" si="336"/>
        <v>42413.459791666661</v>
      </c>
      <c r="L3607" s="7">
        <f t="shared" si="337"/>
        <v>42383.459791666661</v>
      </c>
      <c r="M3607" s="4" t="b">
        <v>0</v>
      </c>
      <c r="N3607" s="4">
        <v>182</v>
      </c>
      <c r="O3607" s="4" t="b">
        <v>1</v>
      </c>
      <c r="P3607" s="4" t="s">
        <v>8265</v>
      </c>
      <c r="Q3607" s="9">
        <f t="shared" si="338"/>
        <v>1.84</v>
      </c>
      <c r="R3607" s="10">
        <f t="shared" si="339"/>
        <v>2.5274725274725274</v>
      </c>
      <c r="S3607" s="4" t="str">
        <f t="shared" si="340"/>
        <v>film &amp; video</v>
      </c>
      <c r="T3607" s="4" t="str">
        <f t="shared" si="341"/>
        <v>television</v>
      </c>
    </row>
    <row r="3608" spans="1:20" ht="42.75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7">
        <f t="shared" si="336"/>
        <v>42596.271493055552</v>
      </c>
      <c r="L3608" s="7">
        <f t="shared" si="337"/>
        <v>42566.271493055552</v>
      </c>
      <c r="M3608" s="4" t="b">
        <v>0</v>
      </c>
      <c r="N3608" s="4">
        <v>182</v>
      </c>
      <c r="O3608" s="4" t="b">
        <v>1</v>
      </c>
      <c r="P3608" s="4" t="s">
        <v>8265</v>
      </c>
      <c r="Q3608" s="9">
        <f t="shared" si="338"/>
        <v>1.3026666666666666</v>
      </c>
      <c r="R3608" s="10">
        <f t="shared" si="339"/>
        <v>21.472527472527471</v>
      </c>
      <c r="S3608" s="4" t="str">
        <f t="shared" si="340"/>
        <v>film &amp; video</v>
      </c>
      <c r="T3608" s="4" t="str">
        <f t="shared" si="341"/>
        <v>television</v>
      </c>
    </row>
    <row r="3609" spans="1:20" ht="28.5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7">
        <f t="shared" si="336"/>
        <v>42352.666666666664</v>
      </c>
      <c r="L3609" s="7">
        <f t="shared" si="337"/>
        <v>42338.630578703705</v>
      </c>
      <c r="M3609" s="4" t="b">
        <v>0</v>
      </c>
      <c r="N3609" s="4">
        <v>182</v>
      </c>
      <c r="O3609" s="4" t="b">
        <v>1</v>
      </c>
      <c r="P3609" s="4" t="s">
        <v>8265</v>
      </c>
      <c r="Q3609" s="9">
        <f t="shared" si="338"/>
        <v>1.0545454545454545</v>
      </c>
      <c r="R3609" s="10">
        <f t="shared" si="339"/>
        <v>3.1868131868131866</v>
      </c>
      <c r="S3609" s="4" t="str">
        <f t="shared" si="340"/>
        <v>film &amp; video</v>
      </c>
      <c r="T3609" s="4" t="str">
        <f t="shared" si="341"/>
        <v>television</v>
      </c>
    </row>
    <row r="3610" spans="1:20" ht="42.75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7">
        <f t="shared" si="336"/>
        <v>42538.249999999993</v>
      </c>
      <c r="L3610" s="7">
        <f t="shared" si="337"/>
        <v>42506.376041666663</v>
      </c>
      <c r="M3610" s="4" t="b">
        <v>0</v>
      </c>
      <c r="N3610" s="4">
        <v>182</v>
      </c>
      <c r="O3610" s="4" t="b">
        <v>1</v>
      </c>
      <c r="P3610" s="4" t="s">
        <v>8265</v>
      </c>
      <c r="Q3610" s="9">
        <f t="shared" si="338"/>
        <v>1</v>
      </c>
      <c r="R3610" s="10">
        <f t="shared" si="339"/>
        <v>4.395604395604396</v>
      </c>
      <c r="S3610" s="4" t="str">
        <f t="shared" si="340"/>
        <v>film &amp; video</v>
      </c>
      <c r="T3610" s="4" t="str">
        <f t="shared" si="341"/>
        <v>television</v>
      </c>
    </row>
    <row r="3611" spans="1:20" ht="42.75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7">
        <f t="shared" si="336"/>
        <v>42459.616724537038</v>
      </c>
      <c r="L3611" s="7">
        <f t="shared" si="337"/>
        <v>42429.658391203702</v>
      </c>
      <c r="M3611" s="4" t="b">
        <v>0</v>
      </c>
      <c r="N3611" s="4">
        <v>182</v>
      </c>
      <c r="O3611" s="4" t="b">
        <v>1</v>
      </c>
      <c r="P3611" s="4" t="s">
        <v>8265</v>
      </c>
      <c r="Q3611" s="9">
        <f t="shared" si="338"/>
        <v>1.5331632653061225</v>
      </c>
      <c r="R3611" s="10">
        <f t="shared" si="339"/>
        <v>16.510989010989011</v>
      </c>
      <c r="S3611" s="4" t="str">
        <f t="shared" si="340"/>
        <v>film &amp; video</v>
      </c>
      <c r="T3611" s="4" t="str">
        <f t="shared" si="341"/>
        <v>television</v>
      </c>
    </row>
    <row r="3612" spans="1:20" ht="42.75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7">
        <f t="shared" si="336"/>
        <v>42233.09879629629</v>
      </c>
      <c r="L3612" s="7">
        <f t="shared" si="337"/>
        <v>42203.09879629629</v>
      </c>
      <c r="M3612" s="4" t="b">
        <v>0</v>
      </c>
      <c r="N3612" s="4">
        <v>182</v>
      </c>
      <c r="O3612" s="4" t="b">
        <v>1</v>
      </c>
      <c r="P3612" s="4" t="s">
        <v>8265</v>
      </c>
      <c r="Q3612" s="9">
        <f t="shared" si="338"/>
        <v>1.623</v>
      </c>
      <c r="R3612" s="10">
        <f t="shared" si="339"/>
        <v>8.9175824175824179</v>
      </c>
      <c r="S3612" s="4" t="str">
        <f t="shared" si="340"/>
        <v>film &amp; video</v>
      </c>
      <c r="T3612" s="4" t="str">
        <f t="shared" si="341"/>
        <v>television</v>
      </c>
    </row>
    <row r="3613" spans="1:20" ht="42.75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7">
        <f t="shared" si="336"/>
        <v>42102.037048611113</v>
      </c>
      <c r="L3613" s="7">
        <f t="shared" si="337"/>
        <v>42072.037048611113</v>
      </c>
      <c r="M3613" s="4" t="b">
        <v>0</v>
      </c>
      <c r="N3613" s="4">
        <v>182</v>
      </c>
      <c r="O3613" s="4" t="b">
        <v>1</v>
      </c>
      <c r="P3613" s="4" t="s">
        <v>8265</v>
      </c>
      <c r="Q3613" s="9">
        <f t="shared" si="338"/>
        <v>1.36</v>
      </c>
      <c r="R3613" s="10">
        <f t="shared" si="339"/>
        <v>18.681318681318682</v>
      </c>
      <c r="S3613" s="4" t="str">
        <f t="shared" si="340"/>
        <v>film &amp; video</v>
      </c>
      <c r="T3613" s="4" t="str">
        <f t="shared" si="341"/>
        <v>television</v>
      </c>
    </row>
    <row r="3614" spans="1:20" ht="42.75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7">
        <f t="shared" si="336"/>
        <v>41799.393645833326</v>
      </c>
      <c r="L3614" s="7">
        <f t="shared" si="337"/>
        <v>41789.393645833326</v>
      </c>
      <c r="M3614" s="4" t="b">
        <v>0</v>
      </c>
      <c r="N3614" s="4">
        <v>182</v>
      </c>
      <c r="O3614" s="4" t="b">
        <v>1</v>
      </c>
      <c r="P3614" s="4" t="s">
        <v>8265</v>
      </c>
      <c r="Q3614" s="9">
        <f t="shared" si="338"/>
        <v>1.444</v>
      </c>
      <c r="R3614" s="10">
        <f t="shared" si="339"/>
        <v>39.670329670329672</v>
      </c>
      <c r="S3614" s="4" t="str">
        <f t="shared" si="340"/>
        <v>film &amp; video</v>
      </c>
      <c r="T3614" s="4" t="str">
        <f t="shared" si="341"/>
        <v>television</v>
      </c>
    </row>
    <row r="3615" spans="1:20" ht="28.5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7">
        <f t="shared" si="336"/>
        <v>41818.256643518514</v>
      </c>
      <c r="L3615" s="7">
        <f t="shared" si="337"/>
        <v>41788.256643518514</v>
      </c>
      <c r="M3615" s="4" t="b">
        <v>0</v>
      </c>
      <c r="N3615" s="4">
        <v>182</v>
      </c>
      <c r="O3615" s="4" t="b">
        <v>1</v>
      </c>
      <c r="P3615" s="4" t="s">
        <v>8265</v>
      </c>
      <c r="Q3615" s="9">
        <f t="shared" si="338"/>
        <v>1</v>
      </c>
      <c r="R3615" s="10">
        <f t="shared" si="339"/>
        <v>6.8681318681318677</v>
      </c>
      <c r="S3615" s="4" t="str">
        <f t="shared" si="340"/>
        <v>film &amp; video</v>
      </c>
      <c r="T3615" s="4" t="str">
        <f t="shared" si="341"/>
        <v>television</v>
      </c>
    </row>
    <row r="3616" spans="1:20" ht="42.75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7">
        <f t="shared" si="336"/>
        <v>42173.708518518521</v>
      </c>
      <c r="L3616" s="7">
        <f t="shared" si="337"/>
        <v>42143.708518518521</v>
      </c>
      <c r="M3616" s="4" t="b">
        <v>0</v>
      </c>
      <c r="N3616" s="4">
        <v>182</v>
      </c>
      <c r="O3616" s="4" t="b">
        <v>1</v>
      </c>
      <c r="P3616" s="4" t="s">
        <v>8265</v>
      </c>
      <c r="Q3616" s="9">
        <f t="shared" si="338"/>
        <v>1.008</v>
      </c>
      <c r="R3616" s="10">
        <f t="shared" si="339"/>
        <v>13.846153846153847</v>
      </c>
      <c r="S3616" s="4" t="str">
        <f t="shared" si="340"/>
        <v>film &amp; video</v>
      </c>
      <c r="T3616" s="4" t="str">
        <f t="shared" si="341"/>
        <v>television</v>
      </c>
    </row>
    <row r="3617" spans="1:20" ht="42.75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7">
        <f t="shared" si="336"/>
        <v>42348.260370370372</v>
      </c>
      <c r="L3617" s="7">
        <f t="shared" si="337"/>
        <v>42318.260370370372</v>
      </c>
      <c r="M3617" s="4" t="b">
        <v>0</v>
      </c>
      <c r="N3617" s="4">
        <v>182</v>
      </c>
      <c r="O3617" s="4" t="b">
        <v>1</v>
      </c>
      <c r="P3617" s="4" t="s">
        <v>8265</v>
      </c>
      <c r="Q3617" s="9">
        <f t="shared" si="338"/>
        <v>1.0680000000000001</v>
      </c>
      <c r="R3617" s="10">
        <f t="shared" si="339"/>
        <v>14.67032967032967</v>
      </c>
      <c r="S3617" s="4" t="str">
        <f t="shared" si="340"/>
        <v>film &amp; video</v>
      </c>
      <c r="T3617" s="4" t="str">
        <f t="shared" si="341"/>
        <v>television</v>
      </c>
    </row>
    <row r="3618" spans="1:20" ht="42.75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7">
        <f t="shared" si="336"/>
        <v>42082.574814814812</v>
      </c>
      <c r="L3618" s="7">
        <f t="shared" si="337"/>
        <v>42052.616481481477</v>
      </c>
      <c r="M3618" s="4" t="b">
        <v>0</v>
      </c>
      <c r="N3618" s="4">
        <v>182</v>
      </c>
      <c r="O3618" s="4" t="b">
        <v>1</v>
      </c>
      <c r="P3618" s="4" t="s">
        <v>8265</v>
      </c>
      <c r="Q3618" s="9">
        <f t="shared" si="338"/>
        <v>1.248</v>
      </c>
      <c r="R3618" s="10">
        <f t="shared" si="339"/>
        <v>17.142857142857142</v>
      </c>
      <c r="S3618" s="4" t="str">
        <f t="shared" si="340"/>
        <v>film &amp; video</v>
      </c>
      <c r="T3618" s="4" t="str">
        <f t="shared" si="341"/>
        <v>television</v>
      </c>
    </row>
    <row r="3619" spans="1:20" ht="42.75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7">
        <f t="shared" si="336"/>
        <v>42793.666666666664</v>
      </c>
      <c r="L3619" s="7">
        <f t="shared" si="337"/>
        <v>42779.276956018519</v>
      </c>
      <c r="M3619" s="4" t="b">
        <v>0</v>
      </c>
      <c r="N3619" s="4">
        <v>182</v>
      </c>
      <c r="O3619" s="4" t="b">
        <v>1</v>
      </c>
      <c r="P3619" s="4" t="s">
        <v>8265</v>
      </c>
      <c r="Q3619" s="9">
        <f t="shared" si="338"/>
        <v>1.1891891891891893</v>
      </c>
      <c r="R3619" s="10">
        <f t="shared" si="339"/>
        <v>4.8351648351648349</v>
      </c>
      <c r="S3619" s="4" t="str">
        <f t="shared" si="340"/>
        <v>film &amp; video</v>
      </c>
      <c r="T3619" s="4" t="str">
        <f t="shared" si="341"/>
        <v>television</v>
      </c>
    </row>
    <row r="3620" spans="1:20" ht="42.75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7">
        <f t="shared" si="336"/>
        <v>42158.294560185182</v>
      </c>
      <c r="L3620" s="7">
        <f t="shared" si="337"/>
        <v>42128.294560185182</v>
      </c>
      <c r="M3620" s="4" t="b">
        <v>0</v>
      </c>
      <c r="N3620" s="4">
        <v>182</v>
      </c>
      <c r="O3620" s="4" t="b">
        <v>1</v>
      </c>
      <c r="P3620" s="4" t="s">
        <v>8265</v>
      </c>
      <c r="Q3620" s="9">
        <f t="shared" si="338"/>
        <v>1.01</v>
      </c>
      <c r="R3620" s="10">
        <f t="shared" si="339"/>
        <v>11.098901098901099</v>
      </c>
      <c r="S3620" s="4" t="str">
        <f t="shared" si="340"/>
        <v>film &amp; video</v>
      </c>
      <c r="T3620" s="4" t="str">
        <f t="shared" si="341"/>
        <v>television</v>
      </c>
    </row>
    <row r="3621" spans="1:20" ht="42.75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7">
        <f t="shared" si="336"/>
        <v>42693.583333333336</v>
      </c>
      <c r="L3621" s="7">
        <f t="shared" si="337"/>
        <v>42660.798912037033</v>
      </c>
      <c r="M3621" s="4" t="b">
        <v>0</v>
      </c>
      <c r="N3621" s="4">
        <v>182</v>
      </c>
      <c r="O3621" s="4" t="b">
        <v>1</v>
      </c>
      <c r="P3621" s="4" t="s">
        <v>8265</v>
      </c>
      <c r="Q3621" s="9">
        <f t="shared" si="338"/>
        <v>1.1299999999999999</v>
      </c>
      <c r="R3621" s="10">
        <f t="shared" si="339"/>
        <v>6.2087912087912089</v>
      </c>
      <c r="S3621" s="4" t="str">
        <f t="shared" si="340"/>
        <v>film &amp; video</v>
      </c>
      <c r="T3621" s="4" t="str">
        <f t="shared" si="341"/>
        <v>television</v>
      </c>
    </row>
    <row r="3622" spans="1:20" ht="42.75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7">
        <f t="shared" si="336"/>
        <v>42067.833333333336</v>
      </c>
      <c r="L3622" s="7">
        <f t="shared" si="337"/>
        <v>42037.60487268518</v>
      </c>
      <c r="M3622" s="4" t="b">
        <v>0</v>
      </c>
      <c r="N3622" s="4">
        <v>182</v>
      </c>
      <c r="O3622" s="4" t="b">
        <v>1</v>
      </c>
      <c r="P3622" s="4" t="s">
        <v>8265</v>
      </c>
      <c r="Q3622" s="9">
        <f t="shared" si="338"/>
        <v>1.0519047619047619</v>
      </c>
      <c r="R3622" s="10">
        <f t="shared" si="339"/>
        <v>60.68681318681319</v>
      </c>
      <c r="S3622" s="4" t="str">
        <f t="shared" si="340"/>
        <v>film &amp; video</v>
      </c>
      <c r="T3622" s="4" t="str">
        <f t="shared" si="341"/>
        <v>television</v>
      </c>
    </row>
    <row r="3623" spans="1:20" ht="42.75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7">
        <f t="shared" si="336"/>
        <v>42643.541666666664</v>
      </c>
      <c r="L3623" s="7">
        <f t="shared" si="337"/>
        <v>42619.602361111109</v>
      </c>
      <c r="M3623" s="4" t="b">
        <v>0</v>
      </c>
      <c r="N3623" s="4">
        <v>182</v>
      </c>
      <c r="O3623" s="4" t="b">
        <v>1</v>
      </c>
      <c r="P3623" s="4" t="s">
        <v>8265</v>
      </c>
      <c r="Q3623" s="9">
        <f t="shared" si="338"/>
        <v>1.0973333333333333</v>
      </c>
      <c r="R3623" s="10">
        <f t="shared" si="339"/>
        <v>18.087912087912088</v>
      </c>
      <c r="S3623" s="4" t="str">
        <f t="shared" si="340"/>
        <v>film &amp; video</v>
      </c>
      <c r="T3623" s="4" t="str">
        <f t="shared" si="341"/>
        <v>television</v>
      </c>
    </row>
    <row r="3624" spans="1:20" ht="28.5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7">
        <f t="shared" si="336"/>
        <v>41909.807638888888</v>
      </c>
      <c r="L3624" s="7">
        <f t="shared" si="337"/>
        <v>41876.888553240737</v>
      </c>
      <c r="M3624" s="4" t="b">
        <v>0</v>
      </c>
      <c r="N3624" s="4">
        <v>182</v>
      </c>
      <c r="O3624" s="4" t="b">
        <v>1</v>
      </c>
      <c r="P3624" s="4" t="s">
        <v>8265</v>
      </c>
      <c r="Q3624" s="9">
        <f t="shared" si="338"/>
        <v>1.00099</v>
      </c>
      <c r="R3624" s="10">
        <f t="shared" si="339"/>
        <v>5.499945054945055</v>
      </c>
      <c r="S3624" s="4" t="str">
        <f t="shared" si="340"/>
        <v>film &amp; video</v>
      </c>
      <c r="T3624" s="4" t="str">
        <f t="shared" si="341"/>
        <v>television</v>
      </c>
    </row>
    <row r="3625" spans="1:20" ht="28.5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7">
        <f t="shared" si="336"/>
        <v>41845.958333333328</v>
      </c>
      <c r="L3625" s="7">
        <f t="shared" si="337"/>
        <v>41828.403587962959</v>
      </c>
      <c r="M3625" s="4" t="b">
        <v>0</v>
      </c>
      <c r="N3625" s="4">
        <v>182</v>
      </c>
      <c r="O3625" s="4" t="b">
        <v>1</v>
      </c>
      <c r="P3625" s="4" t="s">
        <v>8265</v>
      </c>
      <c r="Q3625" s="9">
        <f t="shared" si="338"/>
        <v>1.2</v>
      </c>
      <c r="R3625" s="10">
        <f t="shared" si="339"/>
        <v>16.483516483516482</v>
      </c>
      <c r="S3625" s="4" t="str">
        <f t="shared" si="340"/>
        <v>film &amp; video</v>
      </c>
      <c r="T3625" s="4" t="str">
        <f t="shared" si="341"/>
        <v>television</v>
      </c>
    </row>
    <row r="3626" spans="1:20" ht="71.25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7">
        <f t="shared" si="336"/>
        <v>42605.44085648148</v>
      </c>
      <c r="L3626" s="7">
        <f t="shared" si="337"/>
        <v>42545.44085648148</v>
      </c>
      <c r="M3626" s="4" t="b">
        <v>0</v>
      </c>
      <c r="N3626" s="4">
        <v>182</v>
      </c>
      <c r="O3626" s="4" t="b">
        <v>1</v>
      </c>
      <c r="P3626" s="4" t="s">
        <v>8265</v>
      </c>
      <c r="Q3626" s="9">
        <f t="shared" si="338"/>
        <v>1.0493333333333332</v>
      </c>
      <c r="R3626" s="10">
        <f t="shared" si="339"/>
        <v>17.296703296703296</v>
      </c>
      <c r="S3626" s="4" t="str">
        <f t="shared" si="340"/>
        <v>film &amp; video</v>
      </c>
      <c r="T3626" s="4" t="str">
        <f t="shared" si="341"/>
        <v>television</v>
      </c>
    </row>
    <row r="3627" spans="1:20" ht="42.75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7">
        <f t="shared" si="336"/>
        <v>42187.319178240738</v>
      </c>
      <c r="L3627" s="7">
        <f t="shared" si="337"/>
        <v>42157.319178240738</v>
      </c>
      <c r="M3627" s="4" t="b">
        <v>0</v>
      </c>
      <c r="N3627" s="4">
        <v>182</v>
      </c>
      <c r="O3627" s="4" t="b">
        <v>1</v>
      </c>
      <c r="P3627" s="4" t="s">
        <v>8265</v>
      </c>
      <c r="Q3627" s="9">
        <f t="shared" si="338"/>
        <v>1.0266666666666666</v>
      </c>
      <c r="R3627" s="10">
        <f t="shared" si="339"/>
        <v>16.923076923076923</v>
      </c>
      <c r="S3627" s="4" t="str">
        <f t="shared" si="340"/>
        <v>film &amp; video</v>
      </c>
      <c r="T3627" s="4" t="str">
        <f t="shared" si="341"/>
        <v>television</v>
      </c>
    </row>
    <row r="3628" spans="1:20" ht="42.75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7">
        <f t="shared" si="336"/>
        <v>41867.333993055552</v>
      </c>
      <c r="L3628" s="7">
        <f t="shared" si="337"/>
        <v>41846.333993055552</v>
      </c>
      <c r="M3628" s="4" t="b">
        <v>0</v>
      </c>
      <c r="N3628" s="4">
        <v>182</v>
      </c>
      <c r="O3628" s="4" t="b">
        <v>1</v>
      </c>
      <c r="P3628" s="4" t="s">
        <v>8265</v>
      </c>
      <c r="Q3628" s="9">
        <f t="shared" si="338"/>
        <v>1.0182500000000001</v>
      </c>
      <c r="R3628" s="10">
        <f t="shared" si="339"/>
        <v>22.37912087912088</v>
      </c>
      <c r="S3628" s="4" t="str">
        <f t="shared" si="340"/>
        <v>film &amp; video</v>
      </c>
      <c r="T3628" s="4" t="str">
        <f t="shared" si="341"/>
        <v>television</v>
      </c>
    </row>
    <row r="3629" spans="1:20" ht="42.75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7">
        <f t="shared" si="336"/>
        <v>42510.832638888889</v>
      </c>
      <c r="L3629" s="7">
        <f t="shared" si="337"/>
        <v>42460.408414351848</v>
      </c>
      <c r="M3629" s="4" t="b">
        <v>0</v>
      </c>
      <c r="N3629" s="4">
        <v>182</v>
      </c>
      <c r="O3629" s="4" t="b">
        <v>1</v>
      </c>
      <c r="P3629" s="4" t="s">
        <v>8265</v>
      </c>
      <c r="Q3629" s="9">
        <f t="shared" si="338"/>
        <v>1</v>
      </c>
      <c r="R3629" s="10">
        <f t="shared" si="339"/>
        <v>10.989010989010989</v>
      </c>
      <c r="S3629" s="4" t="str">
        <f t="shared" si="340"/>
        <v>film &amp; video</v>
      </c>
      <c r="T3629" s="4" t="str">
        <f t="shared" si="341"/>
        <v>television</v>
      </c>
    </row>
    <row r="3630" spans="1:20" ht="42.75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7">
        <f t="shared" si="336"/>
        <v>42351.541620370372</v>
      </c>
      <c r="L3630" s="7">
        <f t="shared" si="337"/>
        <v>42291.4999537037</v>
      </c>
      <c r="M3630" s="4" t="b">
        <v>0</v>
      </c>
      <c r="N3630" s="4">
        <v>182</v>
      </c>
      <c r="O3630" s="4" t="b">
        <v>1</v>
      </c>
      <c r="P3630" s="4" t="s">
        <v>8265</v>
      </c>
      <c r="Q3630" s="9">
        <f t="shared" si="338"/>
        <v>0</v>
      </c>
      <c r="R3630" s="10">
        <f t="shared" si="339"/>
        <v>0</v>
      </c>
      <c r="S3630" s="4" t="str">
        <f t="shared" si="340"/>
        <v>film &amp; video</v>
      </c>
      <c r="T3630" s="4" t="str">
        <f t="shared" si="341"/>
        <v>television</v>
      </c>
    </row>
    <row r="3631" spans="1:20" ht="42.75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7">
        <f t="shared" si="336"/>
        <v>42495.374999999993</v>
      </c>
      <c r="L3631" s="7">
        <f t="shared" si="337"/>
        <v>42436.761157407404</v>
      </c>
      <c r="M3631" s="4" t="b">
        <v>0</v>
      </c>
      <c r="N3631" s="4">
        <v>182</v>
      </c>
      <c r="O3631" s="4" t="b">
        <v>1</v>
      </c>
      <c r="P3631" s="4" t="s">
        <v>8265</v>
      </c>
      <c r="Q3631" s="9">
        <f t="shared" si="338"/>
        <v>1.9999999999999999E-6</v>
      </c>
      <c r="R3631" s="10">
        <f t="shared" si="339"/>
        <v>1.098901098901099E-2</v>
      </c>
      <c r="S3631" s="4" t="str">
        <f t="shared" si="340"/>
        <v>film &amp; video</v>
      </c>
      <c r="T3631" s="4" t="str">
        <f t="shared" si="341"/>
        <v>television</v>
      </c>
    </row>
    <row r="3632" spans="1:20" ht="42.75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7">
        <f t="shared" si="336"/>
        <v>41972.555439814816</v>
      </c>
      <c r="L3632" s="7">
        <f t="shared" si="337"/>
        <v>41942.513773148145</v>
      </c>
      <c r="M3632" s="4" t="b">
        <v>0</v>
      </c>
      <c r="N3632" s="4">
        <v>182</v>
      </c>
      <c r="O3632" s="4" t="b">
        <v>1</v>
      </c>
      <c r="P3632" s="4" t="s">
        <v>8265</v>
      </c>
      <c r="Q3632" s="9">
        <f t="shared" si="338"/>
        <v>3.3333333333333332E-4</v>
      </c>
      <c r="R3632" s="10">
        <f t="shared" si="339"/>
        <v>5.4945054945054949E-3</v>
      </c>
      <c r="S3632" s="4" t="str">
        <f t="shared" si="340"/>
        <v>film &amp; video</v>
      </c>
      <c r="T3632" s="4" t="str">
        <f t="shared" si="341"/>
        <v>television</v>
      </c>
    </row>
    <row r="3633" spans="1:20" ht="42.75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7">
        <f t="shared" si="336"/>
        <v>41904.832638888889</v>
      </c>
      <c r="L3633" s="7">
        <f t="shared" si="337"/>
        <v>41880.42010416666</v>
      </c>
      <c r="M3633" s="4" t="b">
        <v>0</v>
      </c>
      <c r="N3633" s="4">
        <v>182</v>
      </c>
      <c r="O3633" s="4" t="b">
        <v>1</v>
      </c>
      <c r="P3633" s="4" t="s">
        <v>8265</v>
      </c>
      <c r="Q3633" s="9">
        <f t="shared" si="338"/>
        <v>0.51023391812865493</v>
      </c>
      <c r="R3633" s="10">
        <f t="shared" si="339"/>
        <v>47.939560439560438</v>
      </c>
      <c r="S3633" s="4" t="str">
        <f t="shared" si="340"/>
        <v>film &amp; video</v>
      </c>
      <c r="T3633" s="4" t="str">
        <f t="shared" si="341"/>
        <v>television</v>
      </c>
    </row>
    <row r="3634" spans="1:20" ht="42.75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7">
        <f t="shared" si="336"/>
        <v>41966.603576388887</v>
      </c>
      <c r="L3634" s="7">
        <f t="shared" si="337"/>
        <v>41946.603576388887</v>
      </c>
      <c r="M3634" s="4" t="b">
        <v>0</v>
      </c>
      <c r="N3634" s="4">
        <v>182</v>
      </c>
      <c r="O3634" s="4" t="b">
        <v>1</v>
      </c>
      <c r="P3634" s="4" t="s">
        <v>8265</v>
      </c>
      <c r="Q3634" s="9">
        <f t="shared" si="338"/>
        <v>0.2</v>
      </c>
      <c r="R3634" s="10">
        <f t="shared" si="339"/>
        <v>0.5494505494505495</v>
      </c>
      <c r="S3634" s="4" t="str">
        <f t="shared" si="340"/>
        <v>film &amp; video</v>
      </c>
      <c r="T3634" s="4" t="str">
        <f t="shared" si="341"/>
        <v>television</v>
      </c>
    </row>
    <row r="3635" spans="1:20" ht="42.75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7">
        <f t="shared" si="336"/>
        <v>42692.708333333336</v>
      </c>
      <c r="L3635" s="7">
        <f t="shared" si="337"/>
        <v>42649.290127314809</v>
      </c>
      <c r="M3635" s="4" t="b">
        <v>0</v>
      </c>
      <c r="N3635" s="4">
        <v>182</v>
      </c>
      <c r="O3635" s="4" t="b">
        <v>1</v>
      </c>
      <c r="P3635" s="4" t="s">
        <v>8265</v>
      </c>
      <c r="Q3635" s="9">
        <f t="shared" si="338"/>
        <v>0.35239999999999999</v>
      </c>
      <c r="R3635" s="10">
        <f t="shared" si="339"/>
        <v>9.6813186813186807</v>
      </c>
      <c r="S3635" s="4" t="str">
        <f t="shared" si="340"/>
        <v>film &amp; video</v>
      </c>
      <c r="T3635" s="4" t="str">
        <f t="shared" si="341"/>
        <v>television</v>
      </c>
    </row>
    <row r="3636" spans="1:20" ht="42.75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7">
        <f t="shared" si="336"/>
        <v>42748.832638888889</v>
      </c>
      <c r="L3636" s="7">
        <f t="shared" si="337"/>
        <v>42700.833032407405</v>
      </c>
      <c r="M3636" s="4" t="b">
        <v>0</v>
      </c>
      <c r="N3636" s="4">
        <v>182</v>
      </c>
      <c r="O3636" s="4" t="b">
        <v>1</v>
      </c>
      <c r="P3636" s="4" t="s">
        <v>8265</v>
      </c>
      <c r="Q3636" s="9">
        <f t="shared" si="338"/>
        <v>4.2466666666666666E-2</v>
      </c>
      <c r="R3636" s="10">
        <f t="shared" si="339"/>
        <v>17.5</v>
      </c>
      <c r="S3636" s="4" t="str">
        <f t="shared" si="340"/>
        <v>film &amp; video</v>
      </c>
      <c r="T3636" s="4" t="str">
        <f t="shared" si="341"/>
        <v>television</v>
      </c>
    </row>
    <row r="3637" spans="1:20" ht="28.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7">
        <f t="shared" si="336"/>
        <v>42480.549490740734</v>
      </c>
      <c r="L3637" s="7">
        <f t="shared" si="337"/>
        <v>42450.549490740734</v>
      </c>
      <c r="M3637" s="4" t="b">
        <v>0</v>
      </c>
      <c r="N3637" s="4">
        <v>182</v>
      </c>
      <c r="O3637" s="4" t="b">
        <v>1</v>
      </c>
      <c r="P3637" s="4" t="s">
        <v>8265</v>
      </c>
      <c r="Q3637" s="9">
        <f t="shared" si="338"/>
        <v>0.36457142857142855</v>
      </c>
      <c r="R3637" s="10">
        <f t="shared" si="339"/>
        <v>7.0109890109890109</v>
      </c>
      <c r="S3637" s="4" t="str">
        <f t="shared" si="340"/>
        <v>film &amp; video</v>
      </c>
      <c r="T3637" s="4" t="str">
        <f t="shared" si="341"/>
        <v>television</v>
      </c>
    </row>
    <row r="3638" spans="1:20" ht="42.75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7">
        <f t="shared" si="336"/>
        <v>42261.361446759256</v>
      </c>
      <c r="L3638" s="7">
        <f t="shared" si="337"/>
        <v>42226.361446759256</v>
      </c>
      <c r="M3638" s="4" t="b">
        <v>0</v>
      </c>
      <c r="N3638" s="4">
        <v>182</v>
      </c>
      <c r="O3638" s="4" t="b">
        <v>1</v>
      </c>
      <c r="P3638" s="4" t="s">
        <v>8265</v>
      </c>
      <c r="Q3638" s="9">
        <f t="shared" si="338"/>
        <v>0</v>
      </c>
      <c r="R3638" s="10">
        <f t="shared" si="339"/>
        <v>0</v>
      </c>
      <c r="S3638" s="4" t="str">
        <f t="shared" si="340"/>
        <v>film &amp; video</v>
      </c>
      <c r="T3638" s="4" t="str">
        <f t="shared" si="341"/>
        <v>television</v>
      </c>
    </row>
    <row r="3639" spans="1:20" ht="57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7">
        <f t="shared" si="336"/>
        <v>42005.367303240739</v>
      </c>
      <c r="L3639" s="7">
        <f t="shared" si="337"/>
        <v>41975.367303240739</v>
      </c>
      <c r="M3639" s="4" t="b">
        <v>0</v>
      </c>
      <c r="N3639" s="4">
        <v>182</v>
      </c>
      <c r="O3639" s="4" t="b">
        <v>1</v>
      </c>
      <c r="P3639" s="4" t="s">
        <v>8265</v>
      </c>
      <c r="Q3639" s="9">
        <f t="shared" si="338"/>
        <v>0.30866666666666664</v>
      </c>
      <c r="R3639" s="10">
        <f t="shared" si="339"/>
        <v>5.0879120879120876</v>
      </c>
      <c r="S3639" s="4" t="str">
        <f t="shared" si="340"/>
        <v>film &amp; video</v>
      </c>
      <c r="T3639" s="4" t="str">
        <f t="shared" si="341"/>
        <v>television</v>
      </c>
    </row>
    <row r="3640" spans="1:20" ht="28.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7">
        <f t="shared" si="336"/>
        <v>42113.29782407407</v>
      </c>
      <c r="L3640" s="7">
        <f t="shared" si="337"/>
        <v>42053.339490740742</v>
      </c>
      <c r="M3640" s="4" t="b">
        <v>0</v>
      </c>
      <c r="N3640" s="4">
        <v>182</v>
      </c>
      <c r="O3640" s="4" t="b">
        <v>1</v>
      </c>
      <c r="P3640" s="4" t="s">
        <v>8265</v>
      </c>
      <c r="Q3640" s="9">
        <f t="shared" si="338"/>
        <v>6.545454545454546E-2</v>
      </c>
      <c r="R3640" s="10">
        <f t="shared" si="339"/>
        <v>1.1868131868131868</v>
      </c>
      <c r="S3640" s="4" t="str">
        <f t="shared" si="340"/>
        <v>film &amp; video</v>
      </c>
      <c r="T3640" s="4" t="str">
        <f t="shared" si="341"/>
        <v>television</v>
      </c>
    </row>
    <row r="3641" spans="1:20" ht="42.75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7">
        <f t="shared" si="336"/>
        <v>42650.299305555549</v>
      </c>
      <c r="L3641" s="7">
        <f t="shared" si="337"/>
        <v>42590.343819444439</v>
      </c>
      <c r="M3641" s="4" t="b">
        <v>0</v>
      </c>
      <c r="N3641" s="4">
        <v>182</v>
      </c>
      <c r="O3641" s="4" t="b">
        <v>1</v>
      </c>
      <c r="P3641" s="4" t="s">
        <v>8265</v>
      </c>
      <c r="Q3641" s="9">
        <f t="shared" si="338"/>
        <v>4.0000000000000003E-5</v>
      </c>
      <c r="R3641" s="10">
        <f t="shared" si="339"/>
        <v>5.4945054945054949E-3</v>
      </c>
      <c r="S3641" s="4" t="str">
        <f t="shared" si="340"/>
        <v>film &amp; video</v>
      </c>
      <c r="T3641" s="4" t="str">
        <f t="shared" si="341"/>
        <v>television</v>
      </c>
    </row>
    <row r="3642" spans="1:20" ht="71.2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7">
        <f t="shared" si="336"/>
        <v>42134.448263888888</v>
      </c>
      <c r="L3642" s="7">
        <f t="shared" si="337"/>
        <v>42104.448263888888</v>
      </c>
      <c r="M3642" s="4" t="b">
        <v>0</v>
      </c>
      <c r="N3642" s="4">
        <v>182</v>
      </c>
      <c r="O3642" s="4" t="b">
        <v>1</v>
      </c>
      <c r="P3642" s="4" t="s">
        <v>8265</v>
      </c>
      <c r="Q3642" s="9">
        <f t="shared" si="338"/>
        <v>5.5E-2</v>
      </c>
      <c r="R3642" s="10">
        <f t="shared" si="339"/>
        <v>0.30219780219780218</v>
      </c>
      <c r="S3642" s="4" t="str">
        <f t="shared" si="340"/>
        <v>film &amp; video</v>
      </c>
      <c r="T3642" s="4" t="str">
        <f t="shared" si="341"/>
        <v>television</v>
      </c>
    </row>
    <row r="3643" spans="1:20" ht="42.75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7">
        <f t="shared" si="336"/>
        <v>41916.875</v>
      </c>
      <c r="L3643" s="7">
        <f t="shared" si="337"/>
        <v>41899.29373842592</v>
      </c>
      <c r="M3643" s="4" t="b">
        <v>0</v>
      </c>
      <c r="N3643" s="4">
        <v>182</v>
      </c>
      <c r="O3643" s="4" t="b">
        <v>1</v>
      </c>
      <c r="P3643" s="4" t="s">
        <v>8265</v>
      </c>
      <c r="Q3643" s="9">
        <f t="shared" si="338"/>
        <v>0</v>
      </c>
      <c r="R3643" s="10">
        <f t="shared" si="339"/>
        <v>0</v>
      </c>
      <c r="S3643" s="4" t="str">
        <f t="shared" si="340"/>
        <v>film &amp; video</v>
      </c>
      <c r="T3643" s="4" t="str">
        <f t="shared" si="341"/>
        <v>television</v>
      </c>
    </row>
    <row r="3644" spans="1:20" ht="57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7">
        <f t="shared" si="336"/>
        <v>42338.374999999993</v>
      </c>
      <c r="L3644" s="7">
        <f t="shared" si="337"/>
        <v>42297.482951388891</v>
      </c>
      <c r="M3644" s="4" t="b">
        <v>0</v>
      </c>
      <c r="N3644" s="4">
        <v>182</v>
      </c>
      <c r="O3644" s="4" t="b">
        <v>1</v>
      </c>
      <c r="P3644" s="4" t="s">
        <v>8265</v>
      </c>
      <c r="Q3644" s="9">
        <f t="shared" si="338"/>
        <v>2.1428571428571429E-2</v>
      </c>
      <c r="R3644" s="10">
        <f t="shared" si="339"/>
        <v>8.2417582417582416E-2</v>
      </c>
      <c r="S3644" s="4" t="str">
        <f t="shared" si="340"/>
        <v>film &amp; video</v>
      </c>
      <c r="T3644" s="4" t="str">
        <f t="shared" si="341"/>
        <v>television</v>
      </c>
    </row>
    <row r="3645" spans="1:20" ht="42.75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7">
        <f t="shared" si="336"/>
        <v>42324.852303240739</v>
      </c>
      <c r="L3645" s="7">
        <f t="shared" si="337"/>
        <v>42284.810636574075</v>
      </c>
      <c r="M3645" s="4" t="b">
        <v>0</v>
      </c>
      <c r="N3645" s="4">
        <v>182</v>
      </c>
      <c r="O3645" s="4" t="b">
        <v>1</v>
      </c>
      <c r="P3645" s="4" t="s">
        <v>8265</v>
      </c>
      <c r="Q3645" s="9">
        <f t="shared" si="338"/>
        <v>0</v>
      </c>
      <c r="R3645" s="10">
        <f t="shared" si="339"/>
        <v>0</v>
      </c>
      <c r="S3645" s="4" t="str">
        <f t="shared" si="340"/>
        <v>film &amp; video</v>
      </c>
      <c r="T3645" s="4" t="str">
        <f t="shared" si="341"/>
        <v>television</v>
      </c>
    </row>
    <row r="3646" spans="1:20" ht="42.75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7">
        <f t="shared" si="336"/>
        <v>42436.874305555553</v>
      </c>
      <c r="L3646" s="7">
        <f t="shared" si="337"/>
        <v>42408.908414351848</v>
      </c>
      <c r="M3646" s="4" t="b">
        <v>0</v>
      </c>
      <c r="N3646" s="4">
        <v>182</v>
      </c>
      <c r="O3646" s="4" t="b">
        <v>1</v>
      </c>
      <c r="P3646" s="4" t="s">
        <v>8265</v>
      </c>
      <c r="Q3646" s="9">
        <f t="shared" si="338"/>
        <v>0.16420000000000001</v>
      </c>
      <c r="R3646" s="10">
        <f t="shared" si="339"/>
        <v>4.5109890109890109</v>
      </c>
      <c r="S3646" s="4" t="str">
        <f t="shared" si="340"/>
        <v>film &amp; video</v>
      </c>
      <c r="T3646" s="4" t="str">
        <f t="shared" si="341"/>
        <v>television</v>
      </c>
    </row>
    <row r="3647" spans="1:20" ht="42.75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7">
        <f t="shared" si="336"/>
        <v>42695.678680555553</v>
      </c>
      <c r="L3647" s="7">
        <f t="shared" si="337"/>
        <v>42665.637013888881</v>
      </c>
      <c r="M3647" s="4" t="b">
        <v>0</v>
      </c>
      <c r="N3647" s="4">
        <v>182</v>
      </c>
      <c r="O3647" s="4" t="b">
        <v>1</v>
      </c>
      <c r="P3647" s="4" t="s">
        <v>8265</v>
      </c>
      <c r="Q3647" s="9">
        <f t="shared" si="338"/>
        <v>1E-3</v>
      </c>
      <c r="R3647" s="10">
        <f t="shared" si="339"/>
        <v>5.4945054945054949E-3</v>
      </c>
      <c r="S3647" s="4" t="str">
        <f t="shared" si="340"/>
        <v>film &amp; video</v>
      </c>
      <c r="T3647" s="4" t="str">
        <f t="shared" si="341"/>
        <v>television</v>
      </c>
    </row>
    <row r="3648" spans="1:20" ht="42.75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7">
        <f t="shared" si="336"/>
        <v>42171.645833333336</v>
      </c>
      <c r="L3648" s="7">
        <f t="shared" si="337"/>
        <v>42140.08798611111</v>
      </c>
      <c r="M3648" s="4" t="b">
        <v>0</v>
      </c>
      <c r="N3648" s="4">
        <v>182</v>
      </c>
      <c r="O3648" s="4" t="b">
        <v>1</v>
      </c>
      <c r="P3648" s="4" t="s">
        <v>8265</v>
      </c>
      <c r="Q3648" s="9">
        <f t="shared" si="338"/>
        <v>4.8099999999999997E-2</v>
      </c>
      <c r="R3648" s="10">
        <f t="shared" si="339"/>
        <v>2.6428571428571428</v>
      </c>
      <c r="S3648" s="4" t="str">
        <f t="shared" si="340"/>
        <v>film &amp; video</v>
      </c>
      <c r="T3648" s="4" t="str">
        <f t="shared" si="341"/>
        <v>television</v>
      </c>
    </row>
    <row r="3649" spans="1:20" ht="42.75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7">
        <f t="shared" si="336"/>
        <v>42643.415821759256</v>
      </c>
      <c r="L3649" s="7">
        <f t="shared" si="337"/>
        <v>42598.415821759256</v>
      </c>
      <c r="M3649" s="4" t="b">
        <v>0</v>
      </c>
      <c r="N3649" s="4">
        <v>182</v>
      </c>
      <c r="O3649" s="4" t="b">
        <v>1</v>
      </c>
      <c r="P3649" s="4" t="s">
        <v>8265</v>
      </c>
      <c r="Q3649" s="9">
        <f t="shared" si="338"/>
        <v>0.06</v>
      </c>
      <c r="R3649" s="10">
        <f t="shared" si="339"/>
        <v>0.16483516483516483</v>
      </c>
      <c r="S3649" s="4" t="str">
        <f t="shared" si="340"/>
        <v>film &amp; video</v>
      </c>
      <c r="T3649" s="4" t="str">
        <f t="shared" si="341"/>
        <v>television</v>
      </c>
    </row>
    <row r="3650" spans="1:20" ht="28.5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7">
        <f t="shared" si="336"/>
        <v>41916.958854166667</v>
      </c>
      <c r="L3650" s="7">
        <f t="shared" si="337"/>
        <v>41886.958854166667</v>
      </c>
      <c r="M3650" s="4" t="b">
        <v>0</v>
      </c>
      <c r="N3650" s="4">
        <v>182</v>
      </c>
      <c r="O3650" s="4" t="b">
        <v>1</v>
      </c>
      <c r="P3650" s="4" t="s">
        <v>8265</v>
      </c>
      <c r="Q3650" s="9">
        <f t="shared" si="338"/>
        <v>1.003825</v>
      </c>
      <c r="R3650" s="10">
        <f t="shared" si="339"/>
        <v>220.62087912087912</v>
      </c>
      <c r="S3650" s="4" t="str">
        <f t="shared" si="340"/>
        <v>film &amp; video</v>
      </c>
      <c r="T3650" s="4" t="str">
        <f t="shared" si="341"/>
        <v>television</v>
      </c>
    </row>
    <row r="3651" spans="1:20" ht="42.75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7">
        <f t="shared" ref="K3651:K3714" si="342">(I3651/86400)+25569+(-8/24)</f>
        <v>41806.379560185182</v>
      </c>
      <c r="L3651" s="7">
        <f t="shared" ref="L3651:L3714" si="343">(J3651/86400)+25569+(-8/24)</f>
        <v>41780.379560185182</v>
      </c>
      <c r="M3651" s="4" t="b">
        <v>0</v>
      </c>
      <c r="N3651" s="4">
        <v>182</v>
      </c>
      <c r="O3651" s="4" t="b">
        <v>1</v>
      </c>
      <c r="P3651" s="4" t="s">
        <v>8265</v>
      </c>
      <c r="Q3651" s="9">
        <f t="shared" ref="Q3651:Q3714" si="344">E3651/D3651</f>
        <v>1.04</v>
      </c>
      <c r="R3651" s="10">
        <f t="shared" ref="R3651:R3714" si="345">IFERROR(E3651/N3651, "Zero Backers")</f>
        <v>4.2857142857142856</v>
      </c>
      <c r="S3651" s="4" t="str">
        <f t="shared" ref="S3651:S3714" si="346">LEFT(P3651,FIND("/",P3651)-1)</f>
        <v>film &amp; video</v>
      </c>
      <c r="T3651" s="4" t="str">
        <f t="shared" ref="T3651:T3714" si="347">RIGHT(P3651,LEN(P3651)-FIND("/",P3651))</f>
        <v>television</v>
      </c>
    </row>
    <row r="3652" spans="1:20" ht="42.75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7">
        <f t="shared" si="342"/>
        <v>42402.145648148151</v>
      </c>
      <c r="L3652" s="7">
        <f t="shared" si="343"/>
        <v>42381.145648148151</v>
      </c>
      <c r="M3652" s="4" t="b">
        <v>0</v>
      </c>
      <c r="N3652" s="4">
        <v>182</v>
      </c>
      <c r="O3652" s="4" t="b">
        <v>1</v>
      </c>
      <c r="P3652" s="4" t="s">
        <v>8265</v>
      </c>
      <c r="Q3652" s="9">
        <f t="shared" si="344"/>
        <v>1</v>
      </c>
      <c r="R3652" s="10">
        <f t="shared" si="345"/>
        <v>2.7472527472527473</v>
      </c>
      <c r="S3652" s="4" t="str">
        <f t="shared" si="346"/>
        <v>film &amp; video</v>
      </c>
      <c r="T3652" s="4" t="str">
        <f t="shared" si="347"/>
        <v>television</v>
      </c>
    </row>
    <row r="3653" spans="1:20" ht="42.75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7">
        <f t="shared" si="342"/>
        <v>41861.332638888889</v>
      </c>
      <c r="L3653" s="7">
        <f t="shared" si="343"/>
        <v>41828.312986111108</v>
      </c>
      <c r="M3653" s="4" t="b">
        <v>0</v>
      </c>
      <c r="N3653" s="4">
        <v>182</v>
      </c>
      <c r="O3653" s="4" t="b">
        <v>1</v>
      </c>
      <c r="P3653" s="4" t="s">
        <v>8265</v>
      </c>
      <c r="Q3653" s="9">
        <f t="shared" si="344"/>
        <v>1.04</v>
      </c>
      <c r="R3653" s="10">
        <f t="shared" si="345"/>
        <v>2.8571428571428572</v>
      </c>
      <c r="S3653" s="4" t="str">
        <f t="shared" si="346"/>
        <v>film &amp; video</v>
      </c>
      <c r="T3653" s="4" t="str">
        <f t="shared" si="347"/>
        <v>television</v>
      </c>
    </row>
    <row r="3654" spans="1:20" ht="42.75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7">
        <f t="shared" si="342"/>
        <v>42606.832638888889</v>
      </c>
      <c r="L3654" s="7">
        <f t="shared" si="343"/>
        <v>42596.311365740738</v>
      </c>
      <c r="M3654" s="4" t="b">
        <v>0</v>
      </c>
      <c r="N3654" s="4">
        <v>182</v>
      </c>
      <c r="O3654" s="4" t="b">
        <v>1</v>
      </c>
      <c r="P3654" s="4" t="s">
        <v>8265</v>
      </c>
      <c r="Q3654" s="9">
        <f t="shared" si="344"/>
        <v>2.5066666666666668</v>
      </c>
      <c r="R3654" s="10">
        <f t="shared" si="345"/>
        <v>4.1318681318681323</v>
      </c>
      <c r="S3654" s="4" t="str">
        <f t="shared" si="346"/>
        <v>film &amp; video</v>
      </c>
      <c r="T3654" s="4" t="str">
        <f t="shared" si="347"/>
        <v>television</v>
      </c>
    </row>
    <row r="3655" spans="1:20" ht="42.75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7">
        <f t="shared" si="342"/>
        <v>42221.030173611107</v>
      </c>
      <c r="L3655" s="7">
        <f t="shared" si="343"/>
        <v>42191.030173611107</v>
      </c>
      <c r="M3655" s="4" t="b">
        <v>0</v>
      </c>
      <c r="N3655" s="4">
        <v>182</v>
      </c>
      <c r="O3655" s="4" t="b">
        <v>1</v>
      </c>
      <c r="P3655" s="4" t="s">
        <v>8265</v>
      </c>
      <c r="Q3655" s="9">
        <f t="shared" si="344"/>
        <v>1.0049999999999999</v>
      </c>
      <c r="R3655" s="10">
        <f t="shared" si="345"/>
        <v>11.043956043956044</v>
      </c>
      <c r="S3655" s="4" t="str">
        <f t="shared" si="346"/>
        <v>film &amp; video</v>
      </c>
      <c r="T3655" s="4" t="str">
        <f t="shared" si="347"/>
        <v>television</v>
      </c>
    </row>
    <row r="3656" spans="1:20" ht="42.75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7">
        <f t="shared" si="342"/>
        <v>42463.374999999993</v>
      </c>
      <c r="L3656" s="7">
        <f t="shared" si="343"/>
        <v>42440.08317129629</v>
      </c>
      <c r="M3656" s="4" t="b">
        <v>0</v>
      </c>
      <c r="N3656" s="4">
        <v>182</v>
      </c>
      <c r="O3656" s="4" t="b">
        <v>1</v>
      </c>
      <c r="P3656" s="4" t="s">
        <v>8265</v>
      </c>
      <c r="Q3656" s="9">
        <f t="shared" si="344"/>
        <v>1.744</v>
      </c>
      <c r="R3656" s="10">
        <f t="shared" si="345"/>
        <v>14.373626373626374</v>
      </c>
      <c r="S3656" s="4" t="str">
        <f t="shared" si="346"/>
        <v>film &amp; video</v>
      </c>
      <c r="T3656" s="4" t="str">
        <f t="shared" si="347"/>
        <v>television</v>
      </c>
    </row>
    <row r="3657" spans="1:20" ht="42.75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7">
        <f t="shared" si="342"/>
        <v>42202.957638888889</v>
      </c>
      <c r="L3657" s="7">
        <f t="shared" si="343"/>
        <v>42173.469884259255</v>
      </c>
      <c r="M3657" s="4" t="b">
        <v>0</v>
      </c>
      <c r="N3657" s="4">
        <v>182</v>
      </c>
      <c r="O3657" s="4" t="b">
        <v>1</v>
      </c>
      <c r="P3657" s="4" t="s">
        <v>8265</v>
      </c>
      <c r="Q3657" s="9">
        <f t="shared" si="344"/>
        <v>1.1626000000000001</v>
      </c>
      <c r="R3657" s="10">
        <f t="shared" si="345"/>
        <v>31.939560439560438</v>
      </c>
      <c r="S3657" s="4" t="str">
        <f t="shared" si="346"/>
        <v>film &amp; video</v>
      </c>
      <c r="T3657" s="4" t="str">
        <f t="shared" si="347"/>
        <v>television</v>
      </c>
    </row>
    <row r="3658" spans="1:20" ht="42.75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7">
        <f t="shared" si="342"/>
        <v>42767.624305555553</v>
      </c>
      <c r="L3658" s="7">
        <f t="shared" si="343"/>
        <v>42737.576805555553</v>
      </c>
      <c r="M3658" s="4" t="b">
        <v>0</v>
      </c>
      <c r="N3658" s="4">
        <v>182</v>
      </c>
      <c r="O3658" s="4" t="b">
        <v>1</v>
      </c>
      <c r="P3658" s="4" t="s">
        <v>8265</v>
      </c>
      <c r="Q3658" s="9">
        <f t="shared" si="344"/>
        <v>1.0582</v>
      </c>
      <c r="R3658" s="10">
        <f t="shared" si="345"/>
        <v>29.071428571428573</v>
      </c>
      <c r="S3658" s="4" t="str">
        <f t="shared" si="346"/>
        <v>film &amp; video</v>
      </c>
      <c r="T3658" s="4" t="str">
        <f t="shared" si="347"/>
        <v>television</v>
      </c>
    </row>
    <row r="3659" spans="1:20" ht="42.75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7">
        <f t="shared" si="342"/>
        <v>42522.570833333331</v>
      </c>
      <c r="L3659" s="7">
        <f t="shared" si="343"/>
        <v>42499.2965162037</v>
      </c>
      <c r="M3659" s="4" t="b">
        <v>0</v>
      </c>
      <c r="N3659" s="4">
        <v>182</v>
      </c>
      <c r="O3659" s="4" t="b">
        <v>1</v>
      </c>
      <c r="P3659" s="4" t="s">
        <v>8265</v>
      </c>
      <c r="Q3659" s="9">
        <f t="shared" si="344"/>
        <v>1.1074999999999999</v>
      </c>
      <c r="R3659" s="10">
        <f t="shared" si="345"/>
        <v>12.17032967032967</v>
      </c>
      <c r="S3659" s="4" t="str">
        <f t="shared" si="346"/>
        <v>film &amp; video</v>
      </c>
      <c r="T3659" s="4" t="str">
        <f t="shared" si="347"/>
        <v>television</v>
      </c>
    </row>
    <row r="3660" spans="1:20" ht="28.5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7">
        <f t="shared" si="342"/>
        <v>41821.832638888889</v>
      </c>
      <c r="L3660" s="7">
        <f t="shared" si="343"/>
        <v>41775.525231481479</v>
      </c>
      <c r="M3660" s="4" t="b">
        <v>0</v>
      </c>
      <c r="N3660" s="4">
        <v>182</v>
      </c>
      <c r="O3660" s="4" t="b">
        <v>1</v>
      </c>
      <c r="P3660" s="4" t="s">
        <v>8265</v>
      </c>
      <c r="Q3660" s="9">
        <f t="shared" si="344"/>
        <v>1.0066666666666666</v>
      </c>
      <c r="R3660" s="10">
        <f t="shared" si="345"/>
        <v>8.2967032967032974</v>
      </c>
      <c r="S3660" s="4" t="str">
        <f t="shared" si="346"/>
        <v>film &amp; video</v>
      </c>
      <c r="T3660" s="4" t="str">
        <f t="shared" si="347"/>
        <v>television</v>
      </c>
    </row>
    <row r="3661" spans="1:20" ht="42.75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7">
        <f t="shared" si="342"/>
        <v>42082.277083333327</v>
      </c>
      <c r="L3661" s="7">
        <f t="shared" si="343"/>
        <v>42054.943865740737</v>
      </c>
      <c r="M3661" s="4" t="b">
        <v>0</v>
      </c>
      <c r="N3661" s="4">
        <v>182</v>
      </c>
      <c r="O3661" s="4" t="b">
        <v>1</v>
      </c>
      <c r="P3661" s="4" t="s">
        <v>8265</v>
      </c>
      <c r="Q3661" s="9">
        <f t="shared" si="344"/>
        <v>1.0203333333333333</v>
      </c>
      <c r="R3661" s="10">
        <f t="shared" si="345"/>
        <v>16.818681318681318</v>
      </c>
      <c r="S3661" s="4" t="str">
        <f t="shared" si="346"/>
        <v>film &amp; video</v>
      </c>
      <c r="T3661" s="4" t="str">
        <f t="shared" si="347"/>
        <v>television</v>
      </c>
    </row>
    <row r="3662" spans="1:20" ht="57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7">
        <f t="shared" si="342"/>
        <v>41996.547743055555</v>
      </c>
      <c r="L3662" s="7">
        <f t="shared" si="343"/>
        <v>41971.547743055555</v>
      </c>
      <c r="M3662" s="4" t="b">
        <v>0</v>
      </c>
      <c r="N3662" s="4">
        <v>182</v>
      </c>
      <c r="O3662" s="4" t="b">
        <v>1</v>
      </c>
      <c r="P3662" s="4" t="s">
        <v>8265</v>
      </c>
      <c r="Q3662" s="9">
        <f t="shared" si="344"/>
        <v>1</v>
      </c>
      <c r="R3662" s="10">
        <f t="shared" si="345"/>
        <v>1.3736263736263736</v>
      </c>
      <c r="S3662" s="4" t="str">
        <f t="shared" si="346"/>
        <v>film &amp; video</v>
      </c>
      <c r="T3662" s="4" t="str">
        <f t="shared" si="347"/>
        <v>television</v>
      </c>
    </row>
    <row r="3663" spans="1:20" ht="42.75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7">
        <f t="shared" si="342"/>
        <v>42469.833333333336</v>
      </c>
      <c r="L3663" s="7">
        <f t="shared" si="343"/>
        <v>42447.563333333332</v>
      </c>
      <c r="M3663" s="4" t="b">
        <v>0</v>
      </c>
      <c r="N3663" s="4">
        <v>182</v>
      </c>
      <c r="O3663" s="4" t="b">
        <v>1</v>
      </c>
      <c r="P3663" s="4" t="s">
        <v>8265</v>
      </c>
      <c r="Q3663" s="9">
        <f t="shared" si="344"/>
        <v>1.1100000000000001</v>
      </c>
      <c r="R3663" s="10">
        <f t="shared" si="345"/>
        <v>18.296703296703296</v>
      </c>
      <c r="S3663" s="4" t="str">
        <f t="shared" si="346"/>
        <v>film &amp; video</v>
      </c>
      <c r="T3663" s="4" t="str">
        <f t="shared" si="347"/>
        <v>television</v>
      </c>
    </row>
    <row r="3664" spans="1:20" ht="42.75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7">
        <f t="shared" si="342"/>
        <v>42093.84506944444</v>
      </c>
      <c r="L3664" s="7">
        <f t="shared" si="343"/>
        <v>42063.886736111112</v>
      </c>
      <c r="M3664" s="4" t="b">
        <v>0</v>
      </c>
      <c r="N3664" s="4">
        <v>182</v>
      </c>
      <c r="O3664" s="4" t="b">
        <v>1</v>
      </c>
      <c r="P3664" s="4" t="s">
        <v>8265</v>
      </c>
      <c r="Q3664" s="9">
        <f t="shared" si="344"/>
        <v>1.0142500000000001</v>
      </c>
      <c r="R3664" s="10">
        <f t="shared" si="345"/>
        <v>44.582417582417584</v>
      </c>
      <c r="S3664" s="4" t="str">
        <f t="shared" si="346"/>
        <v>film &amp; video</v>
      </c>
      <c r="T3664" s="4" t="str">
        <f t="shared" si="347"/>
        <v>television</v>
      </c>
    </row>
    <row r="3665" spans="1:20" ht="42.75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7">
        <f t="shared" si="342"/>
        <v>42725.160069444442</v>
      </c>
      <c r="L3665" s="7">
        <f t="shared" si="343"/>
        <v>42665.118402777771</v>
      </c>
      <c r="M3665" s="4" t="b">
        <v>0</v>
      </c>
      <c r="N3665" s="4">
        <v>182</v>
      </c>
      <c r="O3665" s="4" t="b">
        <v>1</v>
      </c>
      <c r="P3665" s="4" t="s">
        <v>8265</v>
      </c>
      <c r="Q3665" s="9">
        <f t="shared" si="344"/>
        <v>1.04</v>
      </c>
      <c r="R3665" s="10">
        <f t="shared" si="345"/>
        <v>1.2857142857142858</v>
      </c>
      <c r="S3665" s="4" t="str">
        <f t="shared" si="346"/>
        <v>film &amp; video</v>
      </c>
      <c r="T3665" s="4" t="str">
        <f t="shared" si="347"/>
        <v>television</v>
      </c>
    </row>
    <row r="3666" spans="1:20" ht="42.75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7">
        <f t="shared" si="342"/>
        <v>42536.91538194444</v>
      </c>
      <c r="L3666" s="7">
        <f t="shared" si="343"/>
        <v>42522.91538194444</v>
      </c>
      <c r="M3666" s="4" t="b">
        <v>0</v>
      </c>
      <c r="N3666" s="4">
        <v>182</v>
      </c>
      <c r="O3666" s="4" t="b">
        <v>1</v>
      </c>
      <c r="P3666" s="4" t="s">
        <v>8265</v>
      </c>
      <c r="Q3666" s="9">
        <f t="shared" si="344"/>
        <v>1.09375</v>
      </c>
      <c r="R3666" s="10">
        <f t="shared" si="345"/>
        <v>4.8076923076923075</v>
      </c>
      <c r="S3666" s="4" t="str">
        <f t="shared" si="346"/>
        <v>film &amp; video</v>
      </c>
      <c r="T3666" s="4" t="str">
        <f t="shared" si="347"/>
        <v>television</v>
      </c>
    </row>
    <row r="3667" spans="1:20" ht="42.75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7">
        <f t="shared" si="342"/>
        <v>42305.495833333327</v>
      </c>
      <c r="L3667" s="7">
        <f t="shared" si="343"/>
        <v>42294.47479166666</v>
      </c>
      <c r="M3667" s="4" t="b">
        <v>0</v>
      </c>
      <c r="N3667" s="4">
        <v>182</v>
      </c>
      <c r="O3667" s="4" t="b">
        <v>1</v>
      </c>
      <c r="P3667" s="4" t="s">
        <v>8265</v>
      </c>
      <c r="Q3667" s="9">
        <f t="shared" si="344"/>
        <v>1.1516129032258065</v>
      </c>
      <c r="R3667" s="10">
        <f t="shared" si="345"/>
        <v>3.9230769230769229</v>
      </c>
      <c r="S3667" s="4" t="str">
        <f t="shared" si="346"/>
        <v>film &amp; video</v>
      </c>
      <c r="T3667" s="4" t="str">
        <f t="shared" si="347"/>
        <v>television</v>
      </c>
    </row>
    <row r="3668" spans="1:20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7">
        <f t="shared" si="342"/>
        <v>41843.958333333328</v>
      </c>
      <c r="L3668" s="7">
        <f t="shared" si="343"/>
        <v>41822.571550925924</v>
      </c>
      <c r="M3668" s="4" t="b">
        <v>0</v>
      </c>
      <c r="N3668" s="4">
        <v>182</v>
      </c>
      <c r="O3668" s="4" t="b">
        <v>1</v>
      </c>
      <c r="P3668" s="4" t="s">
        <v>8265</v>
      </c>
      <c r="Q3668" s="9">
        <f t="shared" si="344"/>
        <v>1</v>
      </c>
      <c r="R3668" s="10">
        <f t="shared" si="345"/>
        <v>6.5934065934065931</v>
      </c>
      <c r="S3668" s="4" t="str">
        <f t="shared" si="346"/>
        <v>film &amp; video</v>
      </c>
      <c r="T3668" s="4" t="str">
        <f t="shared" si="347"/>
        <v>television</v>
      </c>
    </row>
    <row r="3669" spans="1:20" ht="42.75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7">
        <f t="shared" si="342"/>
        <v>42203.636793981474</v>
      </c>
      <c r="L3669" s="7">
        <f t="shared" si="343"/>
        <v>42173.636793981474</v>
      </c>
      <c r="M3669" s="4" t="b">
        <v>0</v>
      </c>
      <c r="N3669" s="4">
        <v>182</v>
      </c>
      <c r="O3669" s="4" t="b">
        <v>1</v>
      </c>
      <c r="P3669" s="4" t="s">
        <v>8265</v>
      </c>
      <c r="Q3669" s="9">
        <f t="shared" si="344"/>
        <v>1.0317033333333334</v>
      </c>
      <c r="R3669" s="10">
        <f t="shared" si="345"/>
        <v>17.006098901098902</v>
      </c>
      <c r="S3669" s="4" t="str">
        <f t="shared" si="346"/>
        <v>film &amp; video</v>
      </c>
      <c r="T3669" s="4" t="str">
        <f t="shared" si="347"/>
        <v>television</v>
      </c>
    </row>
    <row r="3670" spans="1:20" ht="42.75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7">
        <f t="shared" si="342"/>
        <v>42208.439583333333</v>
      </c>
      <c r="L3670" s="7">
        <f t="shared" si="343"/>
        <v>42185.222824074073</v>
      </c>
      <c r="M3670" s="4" t="b">
        <v>0</v>
      </c>
      <c r="N3670" s="4">
        <v>182</v>
      </c>
      <c r="O3670" s="4" t="b">
        <v>1</v>
      </c>
      <c r="P3670" s="4" t="s">
        <v>8265</v>
      </c>
      <c r="Q3670" s="9">
        <f t="shared" si="344"/>
        <v>1.0349999999999999</v>
      </c>
      <c r="R3670" s="10">
        <f t="shared" si="345"/>
        <v>5.686813186813187</v>
      </c>
      <c r="S3670" s="4" t="str">
        <f t="shared" si="346"/>
        <v>film &amp; video</v>
      </c>
      <c r="T3670" s="4" t="str">
        <f t="shared" si="347"/>
        <v>television</v>
      </c>
    </row>
    <row r="3671" spans="1:20" ht="42.75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7">
        <f t="shared" si="342"/>
        <v>42166.341863425921</v>
      </c>
      <c r="L3671" s="7">
        <f t="shared" si="343"/>
        <v>42136.341863425921</v>
      </c>
      <c r="M3671" s="4" t="b">
        <v>0</v>
      </c>
      <c r="N3671" s="4">
        <v>182</v>
      </c>
      <c r="O3671" s="4" t="b">
        <v>1</v>
      </c>
      <c r="P3671" s="4" t="s">
        <v>8265</v>
      </c>
      <c r="Q3671" s="9">
        <f t="shared" si="344"/>
        <v>1.3819999999999999</v>
      </c>
      <c r="R3671" s="10">
        <f t="shared" si="345"/>
        <v>7.5934065934065931</v>
      </c>
      <c r="S3671" s="4" t="str">
        <f t="shared" si="346"/>
        <v>film &amp; video</v>
      </c>
      <c r="T3671" s="4" t="str">
        <f t="shared" si="347"/>
        <v>television</v>
      </c>
    </row>
    <row r="3672" spans="1:20" ht="42.75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7">
        <f t="shared" si="342"/>
        <v>42155.624999999993</v>
      </c>
      <c r="L3672" s="7">
        <f t="shared" si="343"/>
        <v>42142.180682870363</v>
      </c>
      <c r="M3672" s="4" t="b">
        <v>0</v>
      </c>
      <c r="N3672" s="4">
        <v>182</v>
      </c>
      <c r="O3672" s="4" t="b">
        <v>1</v>
      </c>
      <c r="P3672" s="4" t="s">
        <v>8265</v>
      </c>
      <c r="Q3672" s="9">
        <f t="shared" si="344"/>
        <v>1.0954545454545455</v>
      </c>
      <c r="R3672" s="10">
        <f t="shared" si="345"/>
        <v>1.3241758241758241</v>
      </c>
      <c r="S3672" s="4" t="str">
        <f t="shared" si="346"/>
        <v>film &amp; video</v>
      </c>
      <c r="T3672" s="4" t="str">
        <f t="shared" si="347"/>
        <v>television</v>
      </c>
    </row>
    <row r="3673" spans="1:20" ht="42.75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7">
        <f t="shared" si="342"/>
        <v>41840.832638888889</v>
      </c>
      <c r="L3673" s="7">
        <f t="shared" si="343"/>
        <v>41820.294756944444</v>
      </c>
      <c r="M3673" s="4" t="b">
        <v>0</v>
      </c>
      <c r="N3673" s="4">
        <v>182</v>
      </c>
      <c r="O3673" s="4" t="b">
        <v>1</v>
      </c>
      <c r="P3673" s="4" t="s">
        <v>8265</v>
      </c>
      <c r="Q3673" s="9">
        <f t="shared" si="344"/>
        <v>1.0085714285714287</v>
      </c>
      <c r="R3673" s="10">
        <f t="shared" si="345"/>
        <v>19.395604395604394</v>
      </c>
      <c r="S3673" s="4" t="str">
        <f t="shared" si="346"/>
        <v>film &amp; video</v>
      </c>
      <c r="T3673" s="4" t="str">
        <f t="shared" si="347"/>
        <v>television</v>
      </c>
    </row>
    <row r="3674" spans="1:20" ht="42.75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7">
        <f t="shared" si="342"/>
        <v>41908.613240740735</v>
      </c>
      <c r="L3674" s="7">
        <f t="shared" si="343"/>
        <v>41878.613240740735</v>
      </c>
      <c r="M3674" s="4" t="b">
        <v>0</v>
      </c>
      <c r="N3674" s="4">
        <v>182</v>
      </c>
      <c r="O3674" s="4" t="b">
        <v>1</v>
      </c>
      <c r="P3674" s="4" t="s">
        <v>8265</v>
      </c>
      <c r="Q3674" s="9">
        <f t="shared" si="344"/>
        <v>1.0153333333333334</v>
      </c>
      <c r="R3674" s="10">
        <f t="shared" si="345"/>
        <v>16.736263736263737</v>
      </c>
      <c r="S3674" s="4" t="str">
        <f t="shared" si="346"/>
        <v>film &amp; video</v>
      </c>
      <c r="T3674" s="4" t="str">
        <f t="shared" si="347"/>
        <v>television</v>
      </c>
    </row>
    <row r="3675" spans="1:20" ht="42.75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7">
        <f t="shared" si="342"/>
        <v>41948.202777777777</v>
      </c>
      <c r="L3675" s="7">
        <f t="shared" si="343"/>
        <v>41913.961770833332</v>
      </c>
      <c r="M3675" s="4" t="b">
        <v>0</v>
      </c>
      <c r="N3675" s="4">
        <v>182</v>
      </c>
      <c r="O3675" s="4" t="b">
        <v>1</v>
      </c>
      <c r="P3675" s="4" t="s">
        <v>8265</v>
      </c>
      <c r="Q3675" s="9">
        <f t="shared" si="344"/>
        <v>1.13625</v>
      </c>
      <c r="R3675" s="10">
        <f t="shared" si="345"/>
        <v>24.972527472527471</v>
      </c>
      <c r="S3675" s="4" t="str">
        <f t="shared" si="346"/>
        <v>film &amp; video</v>
      </c>
      <c r="T3675" s="4" t="str">
        <f t="shared" si="347"/>
        <v>television</v>
      </c>
    </row>
    <row r="3676" spans="1:20" ht="42.75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7">
        <f t="shared" si="342"/>
        <v>42616.539687499993</v>
      </c>
      <c r="L3676" s="7">
        <f t="shared" si="343"/>
        <v>42556.539687499993</v>
      </c>
      <c r="M3676" s="4" t="b">
        <v>0</v>
      </c>
      <c r="N3676" s="4">
        <v>182</v>
      </c>
      <c r="O3676" s="4" t="b">
        <v>1</v>
      </c>
      <c r="P3676" s="4" t="s">
        <v>8265</v>
      </c>
      <c r="Q3676" s="9">
        <f t="shared" si="344"/>
        <v>1</v>
      </c>
      <c r="R3676" s="10">
        <f t="shared" si="345"/>
        <v>24.725274725274726</v>
      </c>
      <c r="S3676" s="4" t="str">
        <f t="shared" si="346"/>
        <v>film &amp; video</v>
      </c>
      <c r="T3676" s="4" t="str">
        <f t="shared" si="347"/>
        <v>television</v>
      </c>
    </row>
    <row r="3677" spans="1:20" ht="42.75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7">
        <f t="shared" si="342"/>
        <v>42505.624999999993</v>
      </c>
      <c r="L3677" s="7">
        <f t="shared" si="343"/>
        <v>42493.263680555552</v>
      </c>
      <c r="M3677" s="4" t="b">
        <v>0</v>
      </c>
      <c r="N3677" s="4">
        <v>182</v>
      </c>
      <c r="O3677" s="4" t="b">
        <v>1</v>
      </c>
      <c r="P3677" s="4" t="s">
        <v>8265</v>
      </c>
      <c r="Q3677" s="9">
        <f t="shared" si="344"/>
        <v>1.4</v>
      </c>
      <c r="R3677" s="10">
        <f t="shared" si="345"/>
        <v>0.38461538461538464</v>
      </c>
      <c r="S3677" s="4" t="str">
        <f t="shared" si="346"/>
        <v>film &amp; video</v>
      </c>
      <c r="T3677" s="4" t="str">
        <f t="shared" si="347"/>
        <v>television</v>
      </c>
    </row>
    <row r="3678" spans="1:20" ht="42.75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7">
        <f t="shared" si="342"/>
        <v>41894.482453703698</v>
      </c>
      <c r="L3678" s="7">
        <f t="shared" si="343"/>
        <v>41876.482453703698</v>
      </c>
      <c r="M3678" s="4" t="b">
        <v>0</v>
      </c>
      <c r="N3678" s="4">
        <v>182</v>
      </c>
      <c r="O3678" s="4" t="b">
        <v>1</v>
      </c>
      <c r="P3678" s="4" t="s">
        <v>8265</v>
      </c>
      <c r="Q3678" s="9">
        <f t="shared" si="344"/>
        <v>1.2875000000000001</v>
      </c>
      <c r="R3678" s="10">
        <f t="shared" si="345"/>
        <v>5.6593406593406597</v>
      </c>
      <c r="S3678" s="4" t="str">
        <f t="shared" si="346"/>
        <v>film &amp; video</v>
      </c>
      <c r="T3678" s="4" t="str">
        <f t="shared" si="347"/>
        <v>television</v>
      </c>
    </row>
    <row r="3679" spans="1:20" ht="42.75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7">
        <f t="shared" si="342"/>
        <v>41822.832638888889</v>
      </c>
      <c r="L3679" s="7">
        <f t="shared" si="343"/>
        <v>41802.240949074076</v>
      </c>
      <c r="M3679" s="4" t="b">
        <v>0</v>
      </c>
      <c r="N3679" s="4">
        <v>182</v>
      </c>
      <c r="O3679" s="4" t="b">
        <v>1</v>
      </c>
      <c r="P3679" s="4" t="s">
        <v>8265</v>
      </c>
      <c r="Q3679" s="9">
        <f t="shared" si="344"/>
        <v>1.0290416666666666</v>
      </c>
      <c r="R3679" s="10">
        <f t="shared" si="345"/>
        <v>67.848901098901095</v>
      </c>
      <c r="S3679" s="4" t="str">
        <f t="shared" si="346"/>
        <v>film &amp; video</v>
      </c>
      <c r="T3679" s="4" t="str">
        <f t="shared" si="347"/>
        <v>television</v>
      </c>
    </row>
    <row r="3680" spans="1:20" ht="28.5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7">
        <f t="shared" si="342"/>
        <v>42155.197893518511</v>
      </c>
      <c r="L3680" s="7">
        <f t="shared" si="343"/>
        <v>42120.197893518511</v>
      </c>
      <c r="M3680" s="4" t="b">
        <v>0</v>
      </c>
      <c r="N3680" s="4">
        <v>182</v>
      </c>
      <c r="O3680" s="4" t="b">
        <v>1</v>
      </c>
      <c r="P3680" s="4" t="s">
        <v>8265</v>
      </c>
      <c r="Q3680" s="9">
        <f t="shared" si="344"/>
        <v>1.0249999999999999</v>
      </c>
      <c r="R3680" s="10">
        <f t="shared" si="345"/>
        <v>11.263736263736265</v>
      </c>
      <c r="S3680" s="4" t="str">
        <f t="shared" si="346"/>
        <v>film &amp; video</v>
      </c>
      <c r="T3680" s="4" t="str">
        <f t="shared" si="347"/>
        <v>television</v>
      </c>
    </row>
    <row r="3681" spans="1:20" ht="42.75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7">
        <f t="shared" si="342"/>
        <v>41820.874305555553</v>
      </c>
      <c r="L3681" s="7">
        <f t="shared" si="343"/>
        <v>41786.428020833329</v>
      </c>
      <c r="M3681" s="4" t="b">
        <v>0</v>
      </c>
      <c r="N3681" s="4">
        <v>182</v>
      </c>
      <c r="O3681" s="4" t="b">
        <v>1</v>
      </c>
      <c r="P3681" s="4" t="s">
        <v>8265</v>
      </c>
      <c r="Q3681" s="9">
        <f t="shared" si="344"/>
        <v>1.101</v>
      </c>
      <c r="R3681" s="10">
        <f t="shared" si="345"/>
        <v>12.098901098901099</v>
      </c>
      <c r="S3681" s="4" t="str">
        <f t="shared" si="346"/>
        <v>film &amp; video</v>
      </c>
      <c r="T3681" s="4" t="str">
        <f t="shared" si="347"/>
        <v>television</v>
      </c>
    </row>
    <row r="3682" spans="1:20" ht="42.75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7">
        <f t="shared" si="342"/>
        <v>42648.120763888888</v>
      </c>
      <c r="L3682" s="7">
        <f t="shared" si="343"/>
        <v>42627.120763888888</v>
      </c>
      <c r="M3682" s="4" t="b">
        <v>0</v>
      </c>
      <c r="N3682" s="4">
        <v>182</v>
      </c>
      <c r="O3682" s="4" t="b">
        <v>1</v>
      </c>
      <c r="P3682" s="4" t="s">
        <v>8265</v>
      </c>
      <c r="Q3682" s="9">
        <f t="shared" si="344"/>
        <v>1.1276666666666666</v>
      </c>
      <c r="R3682" s="10">
        <f t="shared" si="345"/>
        <v>18.587912087912088</v>
      </c>
      <c r="S3682" s="4" t="str">
        <f t="shared" si="346"/>
        <v>film &amp; video</v>
      </c>
      <c r="T3682" s="4" t="str">
        <f t="shared" si="347"/>
        <v>television</v>
      </c>
    </row>
    <row r="3683" spans="1:20" ht="57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7">
        <f t="shared" si="342"/>
        <v>42384.318171296291</v>
      </c>
      <c r="L3683" s="7">
        <f t="shared" si="343"/>
        <v>42374.318171296291</v>
      </c>
      <c r="M3683" s="4" t="b">
        <v>0</v>
      </c>
      <c r="N3683" s="4">
        <v>182</v>
      </c>
      <c r="O3683" s="4" t="b">
        <v>1</v>
      </c>
      <c r="P3683" s="4" t="s">
        <v>8265</v>
      </c>
      <c r="Q3683" s="9">
        <f t="shared" si="344"/>
        <v>1.119</v>
      </c>
      <c r="R3683" s="10">
        <f t="shared" si="345"/>
        <v>6.1483516483516487</v>
      </c>
      <c r="S3683" s="4" t="str">
        <f t="shared" si="346"/>
        <v>film &amp; video</v>
      </c>
      <c r="T3683" s="4" t="str">
        <f t="shared" si="347"/>
        <v>television</v>
      </c>
    </row>
    <row r="3684" spans="1:20" ht="42.75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7">
        <f t="shared" si="342"/>
        <v>41805.957638888889</v>
      </c>
      <c r="L3684" s="7">
        <f t="shared" si="343"/>
        <v>41772.352060185185</v>
      </c>
      <c r="M3684" s="4" t="b">
        <v>0</v>
      </c>
      <c r="N3684" s="4">
        <v>182</v>
      </c>
      <c r="O3684" s="4" t="b">
        <v>1</v>
      </c>
      <c r="P3684" s="4" t="s">
        <v>8265</v>
      </c>
      <c r="Q3684" s="9">
        <f t="shared" si="344"/>
        <v>1.3919999999999999</v>
      </c>
      <c r="R3684" s="10">
        <f t="shared" si="345"/>
        <v>22.945054945054945</v>
      </c>
      <c r="S3684" s="4" t="str">
        <f t="shared" si="346"/>
        <v>film &amp; video</v>
      </c>
      <c r="T3684" s="4" t="str">
        <f t="shared" si="347"/>
        <v>television</v>
      </c>
    </row>
    <row r="3685" spans="1:20" ht="42.75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7">
        <f t="shared" si="342"/>
        <v>42662.783518518518</v>
      </c>
      <c r="L3685" s="7">
        <f t="shared" si="343"/>
        <v>42632.783518518518</v>
      </c>
      <c r="M3685" s="4" t="b">
        <v>0</v>
      </c>
      <c r="N3685" s="4">
        <v>182</v>
      </c>
      <c r="O3685" s="4" t="b">
        <v>1</v>
      </c>
      <c r="P3685" s="4" t="s">
        <v>8265</v>
      </c>
      <c r="Q3685" s="9">
        <f t="shared" si="344"/>
        <v>1.1085714285714285</v>
      </c>
      <c r="R3685" s="10">
        <f t="shared" si="345"/>
        <v>21.318681318681318</v>
      </c>
      <c r="S3685" s="4" t="str">
        <f t="shared" si="346"/>
        <v>film &amp; video</v>
      </c>
      <c r="T3685" s="4" t="str">
        <f t="shared" si="347"/>
        <v>television</v>
      </c>
    </row>
    <row r="3686" spans="1:20" ht="42.75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7">
        <f t="shared" si="342"/>
        <v>42248.84706018518</v>
      </c>
      <c r="L3686" s="7">
        <f t="shared" si="343"/>
        <v>42218.84706018518</v>
      </c>
      <c r="M3686" s="4" t="b">
        <v>0</v>
      </c>
      <c r="N3686" s="4">
        <v>182</v>
      </c>
      <c r="O3686" s="4" t="b">
        <v>1</v>
      </c>
      <c r="P3686" s="4" t="s">
        <v>8265</v>
      </c>
      <c r="Q3686" s="9">
        <f t="shared" si="344"/>
        <v>1.3906666666666667</v>
      </c>
      <c r="R3686" s="10">
        <f t="shared" si="345"/>
        <v>5.7307692307692308</v>
      </c>
      <c r="S3686" s="4" t="str">
        <f t="shared" si="346"/>
        <v>film &amp; video</v>
      </c>
      <c r="T3686" s="4" t="str">
        <f t="shared" si="347"/>
        <v>television</v>
      </c>
    </row>
    <row r="3687" spans="1:20" ht="42.75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7">
        <f t="shared" si="342"/>
        <v>41778.541666666664</v>
      </c>
      <c r="L3687" s="7">
        <f t="shared" si="343"/>
        <v>41753.259942129625</v>
      </c>
      <c r="M3687" s="4" t="b">
        <v>0</v>
      </c>
      <c r="N3687" s="4">
        <v>182</v>
      </c>
      <c r="O3687" s="4" t="b">
        <v>1</v>
      </c>
      <c r="P3687" s="4" t="s">
        <v>8265</v>
      </c>
      <c r="Q3687" s="9">
        <f t="shared" si="344"/>
        <v>1.0569999999999999</v>
      </c>
      <c r="R3687" s="10">
        <f t="shared" si="345"/>
        <v>29.03846153846154</v>
      </c>
      <c r="S3687" s="4" t="str">
        <f t="shared" si="346"/>
        <v>film &amp; video</v>
      </c>
      <c r="T3687" s="4" t="str">
        <f t="shared" si="347"/>
        <v>television</v>
      </c>
    </row>
    <row r="3688" spans="1:20" ht="42.75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7">
        <f t="shared" si="342"/>
        <v>42244.832638888889</v>
      </c>
      <c r="L3688" s="7">
        <f t="shared" si="343"/>
        <v>42230.329398148147</v>
      </c>
      <c r="M3688" s="4" t="b">
        <v>0</v>
      </c>
      <c r="N3688" s="4">
        <v>182</v>
      </c>
      <c r="O3688" s="4" t="b">
        <v>1</v>
      </c>
      <c r="P3688" s="4" t="s">
        <v>8265</v>
      </c>
      <c r="Q3688" s="9">
        <f t="shared" si="344"/>
        <v>1.0142857142857142</v>
      </c>
      <c r="R3688" s="10">
        <f t="shared" si="345"/>
        <v>1.9505494505494505</v>
      </c>
      <c r="S3688" s="4" t="str">
        <f t="shared" si="346"/>
        <v>film &amp; video</v>
      </c>
      <c r="T3688" s="4" t="str">
        <f t="shared" si="347"/>
        <v>television</v>
      </c>
    </row>
    <row r="3689" spans="1:20" ht="42.75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7">
        <f t="shared" si="342"/>
        <v>41816.884895833333</v>
      </c>
      <c r="L3689" s="7">
        <f t="shared" si="343"/>
        <v>41786.884895833333</v>
      </c>
      <c r="M3689" s="4" t="b">
        <v>0</v>
      </c>
      <c r="N3689" s="4">
        <v>182</v>
      </c>
      <c r="O3689" s="4" t="b">
        <v>1</v>
      </c>
      <c r="P3689" s="4" t="s">
        <v>8265</v>
      </c>
      <c r="Q3689" s="9">
        <f t="shared" si="344"/>
        <v>1.0024500000000001</v>
      </c>
      <c r="R3689" s="10">
        <f t="shared" si="345"/>
        <v>27.539835164835164</v>
      </c>
      <c r="S3689" s="4" t="str">
        <f t="shared" si="346"/>
        <v>film &amp; video</v>
      </c>
      <c r="T3689" s="4" t="str">
        <f t="shared" si="347"/>
        <v>television</v>
      </c>
    </row>
    <row r="3690" spans="1:20" ht="42.75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7">
        <f t="shared" si="342"/>
        <v>41859.453749999993</v>
      </c>
      <c r="L3690" s="7">
        <f t="shared" si="343"/>
        <v>41829.453749999993</v>
      </c>
      <c r="M3690" s="4" t="b">
        <v>0</v>
      </c>
      <c r="N3690" s="4">
        <v>182</v>
      </c>
      <c r="O3690" s="4" t="b">
        <v>1</v>
      </c>
      <c r="P3690" s="4" t="s">
        <v>8265</v>
      </c>
      <c r="Q3690" s="9">
        <f t="shared" si="344"/>
        <v>1.0916666666666666</v>
      </c>
      <c r="R3690" s="10">
        <f t="shared" si="345"/>
        <v>17.994505494505493</v>
      </c>
      <c r="S3690" s="4" t="str">
        <f t="shared" si="346"/>
        <v>film &amp; video</v>
      </c>
      <c r="T3690" s="4" t="str">
        <f t="shared" si="347"/>
        <v>television</v>
      </c>
    </row>
    <row r="3691" spans="1:20" ht="42.75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7">
        <f t="shared" si="342"/>
        <v>42176.600694444445</v>
      </c>
      <c r="L3691" s="7">
        <f t="shared" si="343"/>
        <v>42147.49350694444</v>
      </c>
      <c r="M3691" s="4" t="b">
        <v>0</v>
      </c>
      <c r="N3691" s="4">
        <v>182</v>
      </c>
      <c r="O3691" s="4" t="b">
        <v>1</v>
      </c>
      <c r="P3691" s="4" t="s">
        <v>8265</v>
      </c>
      <c r="Q3691" s="9">
        <f t="shared" si="344"/>
        <v>1.1833333333333333</v>
      </c>
      <c r="R3691" s="10">
        <f t="shared" si="345"/>
        <v>19.505494505494507</v>
      </c>
      <c r="S3691" s="4" t="str">
        <f t="shared" si="346"/>
        <v>film &amp; video</v>
      </c>
      <c r="T3691" s="4" t="str">
        <f t="shared" si="347"/>
        <v>television</v>
      </c>
    </row>
    <row r="3692" spans="1:20" ht="42.75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7">
        <f t="shared" si="342"/>
        <v>41970.306516203702</v>
      </c>
      <c r="L3692" s="7">
        <f t="shared" si="343"/>
        <v>41940.26484953703</v>
      </c>
      <c r="M3692" s="4" t="b">
        <v>0</v>
      </c>
      <c r="N3692" s="4">
        <v>182</v>
      </c>
      <c r="O3692" s="4" t="b">
        <v>1</v>
      </c>
      <c r="P3692" s="4" t="s">
        <v>8265</v>
      </c>
      <c r="Q3692" s="9">
        <f t="shared" si="344"/>
        <v>1.2</v>
      </c>
      <c r="R3692" s="10">
        <f t="shared" si="345"/>
        <v>9.8901098901098905</v>
      </c>
      <c r="S3692" s="4" t="str">
        <f t="shared" si="346"/>
        <v>film &amp; video</v>
      </c>
      <c r="T3692" s="4" t="str">
        <f t="shared" si="347"/>
        <v>television</v>
      </c>
    </row>
    <row r="3693" spans="1:20" ht="28.5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7">
        <f t="shared" si="342"/>
        <v>42064.874305555553</v>
      </c>
      <c r="L3693" s="7">
        <f t="shared" si="343"/>
        <v>42020.367233796293</v>
      </c>
      <c r="M3693" s="4" t="b">
        <v>0</v>
      </c>
      <c r="N3693" s="4">
        <v>182</v>
      </c>
      <c r="O3693" s="4" t="b">
        <v>1</v>
      </c>
      <c r="P3693" s="4" t="s">
        <v>8265</v>
      </c>
      <c r="Q3693" s="9">
        <f t="shared" si="344"/>
        <v>1.2796000000000001</v>
      </c>
      <c r="R3693" s="10">
        <f t="shared" si="345"/>
        <v>281.23076923076923</v>
      </c>
      <c r="S3693" s="4" t="str">
        <f t="shared" si="346"/>
        <v>film &amp; video</v>
      </c>
      <c r="T3693" s="4" t="str">
        <f t="shared" si="347"/>
        <v>television</v>
      </c>
    </row>
    <row r="3694" spans="1:20" ht="28.5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7">
        <f t="shared" si="342"/>
        <v>41900.666666666664</v>
      </c>
      <c r="L3694" s="7">
        <f t="shared" si="343"/>
        <v>41891.631701388884</v>
      </c>
      <c r="M3694" s="4" t="b">
        <v>0</v>
      </c>
      <c r="N3694" s="4">
        <v>182</v>
      </c>
      <c r="O3694" s="4" t="b">
        <v>1</v>
      </c>
      <c r="P3694" s="4" t="s">
        <v>8265</v>
      </c>
      <c r="Q3694" s="9">
        <f t="shared" si="344"/>
        <v>1.26</v>
      </c>
      <c r="R3694" s="10">
        <f t="shared" si="345"/>
        <v>6.9230769230769234</v>
      </c>
      <c r="S3694" s="4" t="str">
        <f t="shared" si="346"/>
        <v>film &amp; video</v>
      </c>
      <c r="T3694" s="4" t="str">
        <f t="shared" si="347"/>
        <v>television</v>
      </c>
    </row>
    <row r="3695" spans="1:20" ht="42.75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7">
        <f t="shared" si="342"/>
        <v>42338.604166666664</v>
      </c>
      <c r="L3695" s="7">
        <f t="shared" si="343"/>
        <v>42308.85797453703</v>
      </c>
      <c r="M3695" s="4" t="b">
        <v>0</v>
      </c>
      <c r="N3695" s="4">
        <v>182</v>
      </c>
      <c r="O3695" s="4" t="b">
        <v>1</v>
      </c>
      <c r="P3695" s="4" t="s">
        <v>8265</v>
      </c>
      <c r="Q3695" s="9">
        <f t="shared" si="344"/>
        <v>1.2912912912912913</v>
      </c>
      <c r="R3695" s="10">
        <f t="shared" si="345"/>
        <v>2.3626373626373627</v>
      </c>
      <c r="S3695" s="4" t="str">
        <f t="shared" si="346"/>
        <v>film &amp; video</v>
      </c>
      <c r="T3695" s="4" t="str">
        <f t="shared" si="347"/>
        <v>television</v>
      </c>
    </row>
    <row r="3696" spans="1:20" ht="42.75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7">
        <f t="shared" si="342"/>
        <v>42526.749999999993</v>
      </c>
      <c r="L3696" s="7">
        <f t="shared" si="343"/>
        <v>42489.800543981481</v>
      </c>
      <c r="M3696" s="4" t="b">
        <v>0</v>
      </c>
      <c r="N3696" s="4">
        <v>182</v>
      </c>
      <c r="O3696" s="4" t="b">
        <v>1</v>
      </c>
      <c r="P3696" s="4" t="s">
        <v>8265</v>
      </c>
      <c r="Q3696" s="9">
        <f t="shared" si="344"/>
        <v>1.0742857142857143</v>
      </c>
      <c r="R3696" s="10">
        <f t="shared" si="345"/>
        <v>20.659340659340661</v>
      </c>
      <c r="S3696" s="4" t="str">
        <f t="shared" si="346"/>
        <v>film &amp; video</v>
      </c>
      <c r="T3696" s="4" t="str">
        <f t="shared" si="347"/>
        <v>television</v>
      </c>
    </row>
    <row r="3697" spans="1:20" ht="57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7">
        <f t="shared" si="342"/>
        <v>42015.537152777775</v>
      </c>
      <c r="L3697" s="7">
        <f t="shared" si="343"/>
        <v>41995.537152777775</v>
      </c>
      <c r="M3697" s="4" t="b">
        <v>0</v>
      </c>
      <c r="N3697" s="4">
        <v>182</v>
      </c>
      <c r="O3697" s="4" t="b">
        <v>1</v>
      </c>
      <c r="P3697" s="4" t="s">
        <v>8265</v>
      </c>
      <c r="Q3697" s="9">
        <f t="shared" si="344"/>
        <v>1.00125</v>
      </c>
      <c r="R3697" s="10">
        <f t="shared" si="345"/>
        <v>22.005494505494507</v>
      </c>
      <c r="S3697" s="4" t="str">
        <f t="shared" si="346"/>
        <v>film &amp; video</v>
      </c>
      <c r="T3697" s="4" t="str">
        <f t="shared" si="347"/>
        <v>television</v>
      </c>
    </row>
    <row r="3698" spans="1:20" ht="42.75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7">
        <f t="shared" si="342"/>
        <v>42048.283749999995</v>
      </c>
      <c r="L3698" s="7">
        <f t="shared" si="343"/>
        <v>41988.283749999995</v>
      </c>
      <c r="M3698" s="4" t="b">
        <v>0</v>
      </c>
      <c r="N3698" s="4">
        <v>182</v>
      </c>
      <c r="O3698" s="4" t="b">
        <v>1</v>
      </c>
      <c r="P3698" s="4" t="s">
        <v>8265</v>
      </c>
      <c r="Q3698" s="9">
        <f t="shared" si="344"/>
        <v>1.55</v>
      </c>
      <c r="R3698" s="10">
        <f t="shared" si="345"/>
        <v>17.032967032967033</v>
      </c>
      <c r="S3698" s="4" t="str">
        <f t="shared" si="346"/>
        <v>film &amp; video</v>
      </c>
      <c r="T3698" s="4" t="str">
        <f t="shared" si="347"/>
        <v>television</v>
      </c>
    </row>
    <row r="3699" spans="1:20" ht="42.75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7">
        <f t="shared" si="342"/>
        <v>42500.1325</v>
      </c>
      <c r="L3699" s="7">
        <f t="shared" si="343"/>
        <v>42479.1325</v>
      </c>
      <c r="M3699" s="4" t="b">
        <v>0</v>
      </c>
      <c r="N3699" s="4">
        <v>182</v>
      </c>
      <c r="O3699" s="4" t="b">
        <v>1</v>
      </c>
      <c r="P3699" s="4" t="s">
        <v>8265</v>
      </c>
      <c r="Q3699" s="9">
        <f t="shared" si="344"/>
        <v>1.08</v>
      </c>
      <c r="R3699" s="10">
        <f t="shared" si="345"/>
        <v>11.868131868131869</v>
      </c>
      <c r="S3699" s="4" t="str">
        <f t="shared" si="346"/>
        <v>film &amp; video</v>
      </c>
      <c r="T3699" s="4" t="str">
        <f t="shared" si="347"/>
        <v>television</v>
      </c>
    </row>
    <row r="3700" spans="1:20" ht="42.75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7">
        <f t="shared" si="342"/>
        <v>42431.473229166666</v>
      </c>
      <c r="L3700" s="7">
        <f t="shared" si="343"/>
        <v>42401.473229166666</v>
      </c>
      <c r="M3700" s="4" t="b">
        <v>0</v>
      </c>
      <c r="N3700" s="4">
        <v>182</v>
      </c>
      <c r="O3700" s="4" t="b">
        <v>1</v>
      </c>
      <c r="P3700" s="4" t="s">
        <v>8265</v>
      </c>
      <c r="Q3700" s="9">
        <f t="shared" si="344"/>
        <v>1.1052</v>
      </c>
      <c r="R3700" s="10">
        <f t="shared" si="345"/>
        <v>30.362637362637361</v>
      </c>
      <c r="S3700" s="4" t="str">
        <f t="shared" si="346"/>
        <v>film &amp; video</v>
      </c>
      <c r="T3700" s="4" t="str">
        <f t="shared" si="347"/>
        <v>television</v>
      </c>
    </row>
    <row r="3701" spans="1:20" ht="42.75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7">
        <f t="shared" si="342"/>
        <v>41927.268703703703</v>
      </c>
      <c r="L3701" s="7">
        <f t="shared" si="343"/>
        <v>41897.268703703703</v>
      </c>
      <c r="M3701" s="4" t="b">
        <v>0</v>
      </c>
      <c r="N3701" s="4">
        <v>182</v>
      </c>
      <c r="O3701" s="4" t="b">
        <v>1</v>
      </c>
      <c r="P3701" s="4" t="s">
        <v>8265</v>
      </c>
      <c r="Q3701" s="9">
        <f t="shared" si="344"/>
        <v>1.008</v>
      </c>
      <c r="R3701" s="10">
        <f t="shared" si="345"/>
        <v>13.846153846153847</v>
      </c>
      <c r="S3701" s="4" t="str">
        <f t="shared" si="346"/>
        <v>film &amp; video</v>
      </c>
      <c r="T3701" s="4" t="str">
        <f t="shared" si="347"/>
        <v>television</v>
      </c>
    </row>
    <row r="3702" spans="1:20" ht="28.5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7">
        <f t="shared" si="342"/>
        <v>41912.333333333328</v>
      </c>
      <c r="L3702" s="7">
        <f t="shared" si="343"/>
        <v>41882.25231481481</v>
      </c>
      <c r="M3702" s="4" t="b">
        <v>0</v>
      </c>
      <c r="N3702" s="4">
        <v>182</v>
      </c>
      <c r="O3702" s="4" t="b">
        <v>1</v>
      </c>
      <c r="P3702" s="4" t="s">
        <v>8265</v>
      </c>
      <c r="Q3702" s="9">
        <f t="shared" si="344"/>
        <v>1.212</v>
      </c>
      <c r="R3702" s="10">
        <f t="shared" si="345"/>
        <v>3.3296703296703298</v>
      </c>
      <c r="S3702" s="4" t="str">
        <f t="shared" si="346"/>
        <v>film &amp; video</v>
      </c>
      <c r="T3702" s="4" t="str">
        <f t="shared" si="347"/>
        <v>television</v>
      </c>
    </row>
    <row r="3703" spans="1:20" ht="42.75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7">
        <f t="shared" si="342"/>
        <v>42159.208252314813</v>
      </c>
      <c r="L3703" s="7">
        <f t="shared" si="343"/>
        <v>42129.208252314813</v>
      </c>
      <c r="M3703" s="4" t="b">
        <v>0</v>
      </c>
      <c r="N3703" s="4">
        <v>182</v>
      </c>
      <c r="O3703" s="4" t="b">
        <v>1</v>
      </c>
      <c r="P3703" s="4" t="s">
        <v>8265</v>
      </c>
      <c r="Q3703" s="9">
        <f t="shared" si="344"/>
        <v>1.0033333333333334</v>
      </c>
      <c r="R3703" s="10">
        <f t="shared" si="345"/>
        <v>8.2692307692307701</v>
      </c>
      <c r="S3703" s="4" t="str">
        <f t="shared" si="346"/>
        <v>film &amp; video</v>
      </c>
      <c r="T3703" s="4" t="str">
        <f t="shared" si="347"/>
        <v>television</v>
      </c>
    </row>
    <row r="3704" spans="1:20" ht="42.75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7">
        <f t="shared" si="342"/>
        <v>42561.624305555553</v>
      </c>
      <c r="L3704" s="7">
        <f t="shared" si="343"/>
        <v>42524.204675925925</v>
      </c>
      <c r="M3704" s="4" t="b">
        <v>0</v>
      </c>
      <c r="N3704" s="4">
        <v>182</v>
      </c>
      <c r="O3704" s="4" t="b">
        <v>1</v>
      </c>
      <c r="P3704" s="4" t="s">
        <v>8265</v>
      </c>
      <c r="Q3704" s="9">
        <f t="shared" si="344"/>
        <v>1.0916666666666666</v>
      </c>
      <c r="R3704" s="10">
        <f t="shared" si="345"/>
        <v>17.994505494505493</v>
      </c>
      <c r="S3704" s="4" t="str">
        <f t="shared" si="346"/>
        <v>film &amp; video</v>
      </c>
      <c r="T3704" s="4" t="str">
        <f t="shared" si="347"/>
        <v>television</v>
      </c>
    </row>
    <row r="3705" spans="1:20" ht="42.75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7">
        <f t="shared" si="342"/>
        <v>42594.957638888889</v>
      </c>
      <c r="L3705" s="7">
        <f t="shared" si="343"/>
        <v>42556.171157407407</v>
      </c>
      <c r="M3705" s="4" t="b">
        <v>0</v>
      </c>
      <c r="N3705" s="4">
        <v>182</v>
      </c>
      <c r="O3705" s="4" t="b">
        <v>1</v>
      </c>
      <c r="P3705" s="4" t="s">
        <v>8265</v>
      </c>
      <c r="Q3705" s="9">
        <f t="shared" si="344"/>
        <v>1.2342857142857142</v>
      </c>
      <c r="R3705" s="10">
        <f t="shared" si="345"/>
        <v>7.1208791208791204</v>
      </c>
      <c r="S3705" s="4" t="str">
        <f t="shared" si="346"/>
        <v>film &amp; video</v>
      </c>
      <c r="T3705" s="4" t="str">
        <f t="shared" si="347"/>
        <v>television</v>
      </c>
    </row>
    <row r="3706" spans="1:20" ht="42.75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7">
        <f t="shared" si="342"/>
        <v>42521.356412037036</v>
      </c>
      <c r="L3706" s="7">
        <f t="shared" si="343"/>
        <v>42461.356412037036</v>
      </c>
      <c r="M3706" s="4" t="b">
        <v>0</v>
      </c>
      <c r="N3706" s="4">
        <v>182</v>
      </c>
      <c r="O3706" s="4" t="b">
        <v>1</v>
      </c>
      <c r="P3706" s="4" t="s">
        <v>8265</v>
      </c>
      <c r="Q3706" s="9">
        <f t="shared" si="344"/>
        <v>1.3633666666666666</v>
      </c>
      <c r="R3706" s="10">
        <f t="shared" si="345"/>
        <v>2.2473076923076922</v>
      </c>
      <c r="S3706" s="4" t="str">
        <f t="shared" si="346"/>
        <v>film &amp; video</v>
      </c>
      <c r="T3706" s="4" t="str">
        <f t="shared" si="347"/>
        <v>television</v>
      </c>
    </row>
    <row r="3707" spans="1:20" ht="42.75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7">
        <f t="shared" si="342"/>
        <v>41813.416666666664</v>
      </c>
      <c r="L3707" s="7">
        <f t="shared" si="343"/>
        <v>41792.209652777776</v>
      </c>
      <c r="M3707" s="4" t="b">
        <v>0</v>
      </c>
      <c r="N3707" s="4">
        <v>182</v>
      </c>
      <c r="O3707" s="4" t="b">
        <v>1</v>
      </c>
      <c r="P3707" s="4" t="s">
        <v>8265</v>
      </c>
      <c r="Q3707" s="9">
        <f t="shared" si="344"/>
        <v>1.0346657233816767</v>
      </c>
      <c r="R3707" s="10">
        <f t="shared" si="345"/>
        <v>16.071428571428573</v>
      </c>
      <c r="S3707" s="4" t="str">
        <f t="shared" si="346"/>
        <v>film &amp; video</v>
      </c>
      <c r="T3707" s="4" t="str">
        <f t="shared" si="347"/>
        <v>television</v>
      </c>
    </row>
    <row r="3708" spans="1:20" ht="42.75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7">
        <f t="shared" si="342"/>
        <v>41894.580428240741</v>
      </c>
      <c r="L3708" s="7">
        <f t="shared" si="343"/>
        <v>41879.580428240741</v>
      </c>
      <c r="M3708" s="4" t="b">
        <v>0</v>
      </c>
      <c r="N3708" s="4">
        <v>182</v>
      </c>
      <c r="O3708" s="4" t="b">
        <v>1</v>
      </c>
      <c r="P3708" s="4" t="s">
        <v>8265</v>
      </c>
      <c r="Q3708" s="9">
        <f t="shared" si="344"/>
        <v>1.2133333333333334</v>
      </c>
      <c r="R3708" s="10">
        <f t="shared" si="345"/>
        <v>10</v>
      </c>
      <c r="S3708" s="4" t="str">
        <f t="shared" si="346"/>
        <v>film &amp; video</v>
      </c>
      <c r="T3708" s="4" t="str">
        <f t="shared" si="347"/>
        <v>television</v>
      </c>
    </row>
    <row r="3709" spans="1:20" ht="42.75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7">
        <f t="shared" si="342"/>
        <v>42572.893055555549</v>
      </c>
      <c r="L3709" s="7">
        <f t="shared" si="343"/>
        <v>42551.715023148143</v>
      </c>
      <c r="M3709" s="4" t="b">
        <v>0</v>
      </c>
      <c r="N3709" s="4">
        <v>182</v>
      </c>
      <c r="O3709" s="4" t="b">
        <v>1</v>
      </c>
      <c r="P3709" s="4" t="s">
        <v>8265</v>
      </c>
      <c r="Q3709" s="9">
        <f t="shared" si="344"/>
        <v>1.86</v>
      </c>
      <c r="R3709" s="10">
        <f t="shared" si="345"/>
        <v>10.219780219780219</v>
      </c>
      <c r="S3709" s="4" t="str">
        <f t="shared" si="346"/>
        <v>film &amp; video</v>
      </c>
      <c r="T3709" s="4" t="str">
        <f t="shared" si="347"/>
        <v>television</v>
      </c>
    </row>
    <row r="3710" spans="1:20" ht="42.75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7">
        <f t="shared" si="342"/>
        <v>41823.808865740742</v>
      </c>
      <c r="L3710" s="7">
        <f t="shared" si="343"/>
        <v>41809.808865740742</v>
      </c>
      <c r="M3710" s="4" t="b">
        <v>0</v>
      </c>
      <c r="N3710" s="4">
        <v>182</v>
      </c>
      <c r="O3710" s="4" t="b">
        <v>1</v>
      </c>
      <c r="P3710" s="4" t="s">
        <v>8265</v>
      </c>
      <c r="Q3710" s="9">
        <f t="shared" si="344"/>
        <v>3</v>
      </c>
      <c r="R3710" s="10">
        <f t="shared" si="345"/>
        <v>11.538461538461538</v>
      </c>
      <c r="S3710" s="4" t="str">
        <f t="shared" si="346"/>
        <v>film &amp; video</v>
      </c>
      <c r="T3710" s="4" t="str">
        <f t="shared" si="347"/>
        <v>television</v>
      </c>
    </row>
    <row r="3711" spans="1:20" ht="42.75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7">
        <f t="shared" si="342"/>
        <v>41815.374374999999</v>
      </c>
      <c r="L3711" s="7">
        <f t="shared" si="343"/>
        <v>41785.374374999999</v>
      </c>
      <c r="M3711" s="4" t="b">
        <v>0</v>
      </c>
      <c r="N3711" s="4">
        <v>182</v>
      </c>
      <c r="O3711" s="4" t="b">
        <v>1</v>
      </c>
      <c r="P3711" s="4" t="s">
        <v>8265</v>
      </c>
      <c r="Q3711" s="9">
        <f t="shared" si="344"/>
        <v>1.0825</v>
      </c>
      <c r="R3711" s="10">
        <f t="shared" si="345"/>
        <v>5.947802197802198</v>
      </c>
      <c r="S3711" s="4" t="str">
        <f t="shared" si="346"/>
        <v>film &amp; video</v>
      </c>
      <c r="T3711" s="4" t="str">
        <f t="shared" si="347"/>
        <v>television</v>
      </c>
    </row>
    <row r="3712" spans="1:20" ht="28.5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7">
        <f t="shared" si="342"/>
        <v>42097.242916666662</v>
      </c>
      <c r="L3712" s="7">
        <f t="shared" si="343"/>
        <v>42072.242916666662</v>
      </c>
      <c r="M3712" s="4" t="b">
        <v>0</v>
      </c>
      <c r="N3712" s="4">
        <v>182</v>
      </c>
      <c r="O3712" s="4" t="b">
        <v>1</v>
      </c>
      <c r="P3712" s="4" t="s">
        <v>8265</v>
      </c>
      <c r="Q3712" s="9">
        <f t="shared" si="344"/>
        <v>1.4115384615384616</v>
      </c>
      <c r="R3712" s="10">
        <f t="shared" si="345"/>
        <v>10.082417582417582</v>
      </c>
      <c r="S3712" s="4" t="str">
        <f t="shared" si="346"/>
        <v>film &amp; video</v>
      </c>
      <c r="T3712" s="4" t="str">
        <f t="shared" si="347"/>
        <v>television</v>
      </c>
    </row>
    <row r="3713" spans="1:20" ht="28.5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7">
        <f t="shared" si="342"/>
        <v>41805.333333333328</v>
      </c>
      <c r="L3713" s="7">
        <f t="shared" si="343"/>
        <v>41779.3908912037</v>
      </c>
      <c r="M3713" s="4" t="b">
        <v>0</v>
      </c>
      <c r="N3713" s="4">
        <v>182</v>
      </c>
      <c r="O3713" s="4" t="b">
        <v>1</v>
      </c>
      <c r="P3713" s="4" t="s">
        <v>8265</v>
      </c>
      <c r="Q3713" s="9">
        <f t="shared" si="344"/>
        <v>1.1399999999999999</v>
      </c>
      <c r="R3713" s="10">
        <f t="shared" si="345"/>
        <v>3.1318681318681318</v>
      </c>
      <c r="S3713" s="4" t="str">
        <f t="shared" si="346"/>
        <v>film &amp; video</v>
      </c>
      <c r="T3713" s="4" t="str">
        <f t="shared" si="347"/>
        <v>television</v>
      </c>
    </row>
    <row r="3714" spans="1:20" ht="42.75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7">
        <f t="shared" si="342"/>
        <v>42154.957638888889</v>
      </c>
      <c r="L3714" s="7">
        <f t="shared" si="343"/>
        <v>42133.838738425919</v>
      </c>
      <c r="M3714" s="4" t="b">
        <v>0</v>
      </c>
      <c r="N3714" s="4">
        <v>182</v>
      </c>
      <c r="O3714" s="4" t="b">
        <v>1</v>
      </c>
      <c r="P3714" s="4" t="s">
        <v>8265</v>
      </c>
      <c r="Q3714" s="9">
        <f t="shared" si="344"/>
        <v>1.5373333333333334</v>
      </c>
      <c r="R3714" s="10">
        <f t="shared" si="345"/>
        <v>63.35164835164835</v>
      </c>
      <c r="S3714" s="4" t="str">
        <f t="shared" si="346"/>
        <v>film &amp; video</v>
      </c>
      <c r="T3714" s="4" t="str">
        <f t="shared" si="347"/>
        <v>television</v>
      </c>
    </row>
    <row r="3715" spans="1:20" ht="42.75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7">
        <f t="shared" ref="K3715:K3778" si="348">(I3715/86400)+25569+(-8/24)</f>
        <v>42525.404699074068</v>
      </c>
      <c r="L3715" s="7">
        <f t="shared" ref="L3715:L3778" si="349">(J3715/86400)+25569+(-8/24)</f>
        <v>42505.404699074068</v>
      </c>
      <c r="M3715" s="4" t="b">
        <v>0</v>
      </c>
      <c r="N3715" s="4">
        <v>182</v>
      </c>
      <c r="O3715" s="4" t="b">
        <v>1</v>
      </c>
      <c r="P3715" s="4" t="s">
        <v>8265</v>
      </c>
      <c r="Q3715" s="9">
        <f t="shared" ref="Q3715:Q3778" si="350">E3715/D3715</f>
        <v>1.0149999999999999</v>
      </c>
      <c r="R3715" s="10">
        <f t="shared" ref="R3715:R3778" si="351">IFERROR(E3715/N3715, "Zero Backers")</f>
        <v>11.153846153846153</v>
      </c>
      <c r="S3715" s="4" t="str">
        <f t="shared" ref="S3715:S3778" si="352">LEFT(P3715,FIND("/",P3715)-1)</f>
        <v>film &amp; video</v>
      </c>
      <c r="T3715" s="4" t="str">
        <f t="shared" ref="T3715:T3778" si="353">RIGHT(P3715,LEN(P3715)-FIND("/",P3715))</f>
        <v>television</v>
      </c>
    </row>
    <row r="3716" spans="1:20" ht="42.75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7">
        <f t="shared" si="348"/>
        <v>42149.832638888889</v>
      </c>
      <c r="L3716" s="7">
        <f t="shared" si="349"/>
        <v>42118.222997685181</v>
      </c>
      <c r="M3716" s="4" t="b">
        <v>0</v>
      </c>
      <c r="N3716" s="4">
        <v>182</v>
      </c>
      <c r="O3716" s="4" t="b">
        <v>1</v>
      </c>
      <c r="P3716" s="4" t="s">
        <v>8265</v>
      </c>
      <c r="Q3716" s="9">
        <f t="shared" si="350"/>
        <v>1.0235000000000001</v>
      </c>
      <c r="R3716" s="10">
        <f t="shared" si="351"/>
        <v>56.236263736263737</v>
      </c>
      <c r="S3716" s="4" t="str">
        <f t="shared" si="352"/>
        <v>film &amp; video</v>
      </c>
      <c r="T3716" s="4" t="str">
        <f t="shared" si="353"/>
        <v>television</v>
      </c>
    </row>
    <row r="3717" spans="1:20" ht="42.75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7">
        <f t="shared" si="348"/>
        <v>42094.202777777777</v>
      </c>
      <c r="L3717" s="7">
        <f t="shared" si="349"/>
        <v>42036.662256944437</v>
      </c>
      <c r="M3717" s="4" t="b">
        <v>0</v>
      </c>
      <c r="N3717" s="4">
        <v>182</v>
      </c>
      <c r="O3717" s="4" t="b">
        <v>1</v>
      </c>
      <c r="P3717" s="4" t="s">
        <v>8265</v>
      </c>
      <c r="Q3717" s="9">
        <f t="shared" si="350"/>
        <v>1.0257142857142858</v>
      </c>
      <c r="R3717" s="10">
        <f t="shared" si="351"/>
        <v>19.725274725274726</v>
      </c>
      <c r="S3717" s="4" t="str">
        <f t="shared" si="352"/>
        <v>film &amp; video</v>
      </c>
      <c r="T3717" s="4" t="str">
        <f t="shared" si="353"/>
        <v>television</v>
      </c>
    </row>
    <row r="3718" spans="1:20" ht="42.75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7">
        <f t="shared" si="348"/>
        <v>42390.554502314808</v>
      </c>
      <c r="L3718" s="7">
        <f t="shared" si="349"/>
        <v>42360.554502314808</v>
      </c>
      <c r="M3718" s="4" t="b">
        <v>0</v>
      </c>
      <c r="N3718" s="4">
        <v>182</v>
      </c>
      <c r="O3718" s="4" t="b">
        <v>1</v>
      </c>
      <c r="P3718" s="4" t="s">
        <v>8265</v>
      </c>
      <c r="Q3718" s="9">
        <f t="shared" si="350"/>
        <v>1.5575000000000001</v>
      </c>
      <c r="R3718" s="10">
        <f t="shared" si="351"/>
        <v>6.8461538461538458</v>
      </c>
      <c r="S3718" s="4" t="str">
        <f t="shared" si="352"/>
        <v>film &amp; video</v>
      </c>
      <c r="T3718" s="4" t="str">
        <f t="shared" si="353"/>
        <v>television</v>
      </c>
    </row>
    <row r="3719" spans="1:20" ht="42.75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7">
        <f t="shared" si="348"/>
        <v>42133.532974537033</v>
      </c>
      <c r="L3719" s="7">
        <f t="shared" si="349"/>
        <v>42102.532974537033</v>
      </c>
      <c r="M3719" s="4" t="b">
        <v>0</v>
      </c>
      <c r="N3719" s="4">
        <v>182</v>
      </c>
      <c r="O3719" s="4" t="b">
        <v>1</v>
      </c>
      <c r="P3719" s="4" t="s">
        <v>8265</v>
      </c>
      <c r="Q3719" s="9">
        <f t="shared" si="350"/>
        <v>1.0075000000000001</v>
      </c>
      <c r="R3719" s="10">
        <f t="shared" si="351"/>
        <v>22.142857142857142</v>
      </c>
      <c r="S3719" s="4" t="str">
        <f t="shared" si="352"/>
        <v>film &amp; video</v>
      </c>
      <c r="T3719" s="4" t="str">
        <f t="shared" si="353"/>
        <v>television</v>
      </c>
    </row>
    <row r="3720" spans="1:20" ht="42.75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7">
        <f t="shared" si="348"/>
        <v>42062.382812499993</v>
      </c>
      <c r="L3720" s="7">
        <f t="shared" si="349"/>
        <v>42032.382812499993</v>
      </c>
      <c r="M3720" s="4" t="b">
        <v>0</v>
      </c>
      <c r="N3720" s="4">
        <v>182</v>
      </c>
      <c r="O3720" s="4" t="b">
        <v>1</v>
      </c>
      <c r="P3720" s="4" t="s">
        <v>8265</v>
      </c>
      <c r="Q3720" s="9">
        <f t="shared" si="350"/>
        <v>2.3940000000000001</v>
      </c>
      <c r="R3720" s="10">
        <f t="shared" si="351"/>
        <v>6.5769230769230766</v>
      </c>
      <c r="S3720" s="4" t="str">
        <f t="shared" si="352"/>
        <v>film &amp; video</v>
      </c>
      <c r="T3720" s="4" t="str">
        <f t="shared" si="353"/>
        <v>television</v>
      </c>
    </row>
    <row r="3721" spans="1:20" ht="28.5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7">
        <f t="shared" si="348"/>
        <v>42177.396597222221</v>
      </c>
      <c r="L3721" s="7">
        <f t="shared" si="349"/>
        <v>42147.396597222221</v>
      </c>
      <c r="M3721" s="4" t="b">
        <v>0</v>
      </c>
      <c r="N3721" s="4">
        <v>182</v>
      </c>
      <c r="O3721" s="4" t="b">
        <v>1</v>
      </c>
      <c r="P3721" s="4" t="s">
        <v>8265</v>
      </c>
      <c r="Q3721" s="9">
        <f t="shared" si="350"/>
        <v>2.1</v>
      </c>
      <c r="R3721" s="10">
        <f t="shared" si="351"/>
        <v>2.3076923076923075</v>
      </c>
      <c r="S3721" s="4" t="str">
        <f t="shared" si="352"/>
        <v>film &amp; video</v>
      </c>
      <c r="T3721" s="4" t="str">
        <f t="shared" si="353"/>
        <v>television</v>
      </c>
    </row>
    <row r="3722" spans="1:20" ht="28.5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7">
        <f t="shared" si="348"/>
        <v>42187.659791666665</v>
      </c>
      <c r="L3722" s="7">
        <f t="shared" si="349"/>
        <v>42165.659791666665</v>
      </c>
      <c r="M3722" s="4" t="b">
        <v>0</v>
      </c>
      <c r="N3722" s="4">
        <v>182</v>
      </c>
      <c r="O3722" s="4" t="b">
        <v>1</v>
      </c>
      <c r="P3722" s="4" t="s">
        <v>8265</v>
      </c>
      <c r="Q3722" s="9">
        <f t="shared" si="350"/>
        <v>1.0451515151515152</v>
      </c>
      <c r="R3722" s="10">
        <f t="shared" si="351"/>
        <v>18.950549450549449</v>
      </c>
      <c r="S3722" s="4" t="str">
        <f t="shared" si="352"/>
        <v>film &amp; video</v>
      </c>
      <c r="T3722" s="4" t="str">
        <f t="shared" si="353"/>
        <v>television</v>
      </c>
    </row>
    <row r="3723" spans="1:20" ht="42.75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7">
        <f t="shared" si="348"/>
        <v>41948.644490740735</v>
      </c>
      <c r="L3723" s="7">
        <f t="shared" si="349"/>
        <v>41927.602824074071</v>
      </c>
      <c r="M3723" s="4" t="b">
        <v>0</v>
      </c>
      <c r="N3723" s="4">
        <v>182</v>
      </c>
      <c r="O3723" s="4" t="b">
        <v>1</v>
      </c>
      <c r="P3723" s="4" t="s">
        <v>8265</v>
      </c>
      <c r="Q3723" s="9">
        <f t="shared" si="350"/>
        <v>1.008</v>
      </c>
      <c r="R3723" s="10">
        <f t="shared" si="351"/>
        <v>27.692307692307693</v>
      </c>
      <c r="S3723" s="4" t="str">
        <f t="shared" si="352"/>
        <v>film &amp; video</v>
      </c>
      <c r="T3723" s="4" t="str">
        <f t="shared" si="353"/>
        <v>television</v>
      </c>
    </row>
    <row r="3724" spans="1:20" ht="57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7">
        <f t="shared" si="348"/>
        <v>42411.624305555553</v>
      </c>
      <c r="L3724" s="7">
        <f t="shared" si="349"/>
        <v>42381.338506944441</v>
      </c>
      <c r="M3724" s="4" t="b">
        <v>0</v>
      </c>
      <c r="N3724" s="4">
        <v>182</v>
      </c>
      <c r="O3724" s="4" t="b">
        <v>1</v>
      </c>
      <c r="P3724" s="4" t="s">
        <v>8265</v>
      </c>
      <c r="Q3724" s="9">
        <f t="shared" si="350"/>
        <v>1.1120000000000001</v>
      </c>
      <c r="R3724" s="10">
        <f t="shared" si="351"/>
        <v>9.1648351648351642</v>
      </c>
      <c r="S3724" s="4" t="str">
        <f t="shared" si="352"/>
        <v>film &amp; video</v>
      </c>
      <c r="T3724" s="4" t="str">
        <f t="shared" si="353"/>
        <v>television</v>
      </c>
    </row>
    <row r="3725" spans="1:20" ht="28.5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7">
        <f t="shared" si="348"/>
        <v>41973.461365740739</v>
      </c>
      <c r="L3725" s="7">
        <f t="shared" si="349"/>
        <v>41943.419699074067</v>
      </c>
      <c r="M3725" s="4" t="b">
        <v>0</v>
      </c>
      <c r="N3725" s="4">
        <v>182</v>
      </c>
      <c r="O3725" s="4" t="b">
        <v>1</v>
      </c>
      <c r="P3725" s="4" t="s">
        <v>8265</v>
      </c>
      <c r="Q3725" s="9">
        <f t="shared" si="350"/>
        <v>1.0204444444444445</v>
      </c>
      <c r="R3725" s="10">
        <f t="shared" si="351"/>
        <v>25.23076923076923</v>
      </c>
      <c r="S3725" s="4" t="str">
        <f t="shared" si="352"/>
        <v>film &amp; video</v>
      </c>
      <c r="T3725" s="4" t="str">
        <f t="shared" si="353"/>
        <v>television</v>
      </c>
    </row>
    <row r="3726" spans="1:20" ht="42.75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7">
        <f t="shared" si="348"/>
        <v>42494.624999999993</v>
      </c>
      <c r="L3726" s="7">
        <f t="shared" si="349"/>
        <v>42465.158101851848</v>
      </c>
      <c r="M3726" s="4" t="b">
        <v>0</v>
      </c>
      <c r="N3726" s="4">
        <v>182</v>
      </c>
      <c r="O3726" s="4" t="b">
        <v>1</v>
      </c>
      <c r="P3726" s="4" t="s">
        <v>8265</v>
      </c>
      <c r="Q3726" s="9">
        <f t="shared" si="350"/>
        <v>1.0254767441860466</v>
      </c>
      <c r="R3726" s="10">
        <f t="shared" si="351"/>
        <v>24.228296703296703</v>
      </c>
      <c r="S3726" s="4" t="str">
        <f t="shared" si="352"/>
        <v>film &amp; video</v>
      </c>
      <c r="T3726" s="4" t="str">
        <f t="shared" si="353"/>
        <v>television</v>
      </c>
    </row>
    <row r="3727" spans="1:20" ht="42.75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7">
        <f t="shared" si="348"/>
        <v>42418.562499999993</v>
      </c>
      <c r="L3727" s="7">
        <f t="shared" si="349"/>
        <v>42401.611886574072</v>
      </c>
      <c r="M3727" s="4" t="b">
        <v>0</v>
      </c>
      <c r="N3727" s="4">
        <v>182</v>
      </c>
      <c r="O3727" s="4" t="b">
        <v>1</v>
      </c>
      <c r="P3727" s="4" t="s">
        <v>8265</v>
      </c>
      <c r="Q3727" s="9">
        <f t="shared" si="350"/>
        <v>1.27</v>
      </c>
      <c r="R3727" s="10">
        <f t="shared" si="351"/>
        <v>2.0934065934065935</v>
      </c>
      <c r="S3727" s="4" t="str">
        <f t="shared" si="352"/>
        <v>film &amp; video</v>
      </c>
      <c r="T3727" s="4" t="str">
        <f t="shared" si="353"/>
        <v>television</v>
      </c>
    </row>
    <row r="3728" spans="1:20" ht="42.75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7">
        <f t="shared" si="348"/>
        <v>42489.541666666664</v>
      </c>
      <c r="L3728" s="7">
        <f t="shared" si="349"/>
        <v>42461.807534722218</v>
      </c>
      <c r="M3728" s="4" t="b">
        <v>0</v>
      </c>
      <c r="N3728" s="4">
        <v>182</v>
      </c>
      <c r="O3728" s="4" t="b">
        <v>1</v>
      </c>
      <c r="P3728" s="4" t="s">
        <v>8265</v>
      </c>
      <c r="Q3728" s="9">
        <f t="shared" si="350"/>
        <v>3.3870588235294119</v>
      </c>
      <c r="R3728" s="10">
        <f t="shared" si="351"/>
        <v>15.818681318681319</v>
      </c>
      <c r="S3728" s="4" t="str">
        <f t="shared" si="352"/>
        <v>film &amp; video</v>
      </c>
      <c r="T3728" s="4" t="str">
        <f t="shared" si="353"/>
        <v>television</v>
      </c>
    </row>
    <row r="3729" spans="1:20" ht="42.75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7">
        <f t="shared" si="348"/>
        <v>42662.871527777774</v>
      </c>
      <c r="L3729" s="7">
        <f t="shared" si="349"/>
        <v>42632.014976851853</v>
      </c>
      <c r="M3729" s="4" t="b">
        <v>0</v>
      </c>
      <c r="N3729" s="4">
        <v>182</v>
      </c>
      <c r="O3729" s="4" t="b">
        <v>1</v>
      </c>
      <c r="P3729" s="4" t="s">
        <v>8265</v>
      </c>
      <c r="Q3729" s="9">
        <f t="shared" si="350"/>
        <v>1.0075000000000001</v>
      </c>
      <c r="R3729" s="10">
        <f t="shared" si="351"/>
        <v>11.071428571428571</v>
      </c>
      <c r="S3729" s="4" t="str">
        <f t="shared" si="352"/>
        <v>film &amp; video</v>
      </c>
      <c r="T3729" s="4" t="str">
        <f t="shared" si="353"/>
        <v>television</v>
      </c>
    </row>
    <row r="3730" spans="1:20" ht="42.75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7">
        <f t="shared" si="348"/>
        <v>42234.837685185186</v>
      </c>
      <c r="L3730" s="7">
        <f t="shared" si="349"/>
        <v>42204.837685185186</v>
      </c>
      <c r="M3730" s="4" t="b">
        <v>0</v>
      </c>
      <c r="N3730" s="4">
        <v>182</v>
      </c>
      <c r="O3730" s="4" t="b">
        <v>1</v>
      </c>
      <c r="P3730" s="4" t="s">
        <v>8265</v>
      </c>
      <c r="Q3730" s="9">
        <f t="shared" si="350"/>
        <v>9.3100000000000002E-2</v>
      </c>
      <c r="R3730" s="10">
        <f t="shared" si="351"/>
        <v>10.23076923076923</v>
      </c>
      <c r="S3730" s="4" t="str">
        <f t="shared" si="352"/>
        <v>film &amp; video</v>
      </c>
      <c r="T3730" s="4" t="str">
        <f t="shared" si="353"/>
        <v>television</v>
      </c>
    </row>
    <row r="3731" spans="1:20" ht="42.75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7">
        <f t="shared" si="348"/>
        <v>42085.829999999994</v>
      </c>
      <c r="L3731" s="7">
        <f t="shared" si="349"/>
        <v>42040.871666666666</v>
      </c>
      <c r="M3731" s="4" t="b">
        <v>0</v>
      </c>
      <c r="N3731" s="4">
        <v>182</v>
      </c>
      <c r="O3731" s="4" t="b">
        <v>1</v>
      </c>
      <c r="P3731" s="4" t="s">
        <v>8265</v>
      </c>
      <c r="Q3731" s="9">
        <f t="shared" si="350"/>
        <v>7.2400000000000006E-2</v>
      </c>
      <c r="R3731" s="10">
        <f t="shared" si="351"/>
        <v>1.9890109890109891</v>
      </c>
      <c r="S3731" s="4" t="str">
        <f t="shared" si="352"/>
        <v>film &amp; video</v>
      </c>
      <c r="T3731" s="4" t="str">
        <f t="shared" si="353"/>
        <v>television</v>
      </c>
    </row>
    <row r="3732" spans="1:20" ht="42.75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7">
        <f t="shared" si="348"/>
        <v>42233.34443287037</v>
      </c>
      <c r="L3732" s="7">
        <f t="shared" si="349"/>
        <v>42203.34443287037</v>
      </c>
      <c r="M3732" s="4" t="b">
        <v>0</v>
      </c>
      <c r="N3732" s="4">
        <v>182</v>
      </c>
      <c r="O3732" s="4" t="b">
        <v>1</v>
      </c>
      <c r="P3732" s="4" t="s">
        <v>8265</v>
      </c>
      <c r="Q3732" s="9">
        <f t="shared" si="350"/>
        <v>0.1</v>
      </c>
      <c r="R3732" s="10">
        <f t="shared" si="351"/>
        <v>0.5494505494505495</v>
      </c>
      <c r="S3732" s="4" t="str">
        <f t="shared" si="352"/>
        <v>film &amp; video</v>
      </c>
      <c r="T3732" s="4" t="str">
        <f t="shared" si="353"/>
        <v>television</v>
      </c>
    </row>
    <row r="3733" spans="1:20" ht="42.75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7">
        <f t="shared" si="348"/>
        <v>42013.807638888888</v>
      </c>
      <c r="L3733" s="7">
        <f t="shared" si="349"/>
        <v>41983.419513888883</v>
      </c>
      <c r="M3733" s="4" t="b">
        <v>0</v>
      </c>
      <c r="N3733" s="4">
        <v>182</v>
      </c>
      <c r="O3733" s="4" t="b">
        <v>1</v>
      </c>
      <c r="P3733" s="4" t="s">
        <v>8265</v>
      </c>
      <c r="Q3733" s="9">
        <f t="shared" si="350"/>
        <v>0.11272727272727273</v>
      </c>
      <c r="R3733" s="10">
        <f t="shared" si="351"/>
        <v>3.4065934065934065</v>
      </c>
      <c r="S3733" s="4" t="str">
        <f t="shared" si="352"/>
        <v>film &amp; video</v>
      </c>
      <c r="T3733" s="4" t="str">
        <f t="shared" si="353"/>
        <v>television</v>
      </c>
    </row>
    <row r="3734" spans="1:20" ht="42.75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7">
        <f t="shared" si="348"/>
        <v>42028.166666666664</v>
      </c>
      <c r="L3734" s="7">
        <f t="shared" si="349"/>
        <v>41968.344131944446</v>
      </c>
      <c r="M3734" s="4" t="b">
        <v>0</v>
      </c>
      <c r="N3734" s="4">
        <v>182</v>
      </c>
      <c r="O3734" s="4" t="b">
        <v>1</v>
      </c>
      <c r="P3734" s="4" t="s">
        <v>8265</v>
      </c>
      <c r="Q3734" s="9">
        <f t="shared" si="350"/>
        <v>0.15411764705882353</v>
      </c>
      <c r="R3734" s="10">
        <f t="shared" si="351"/>
        <v>0.71978021978021978</v>
      </c>
      <c r="S3734" s="4" t="str">
        <f t="shared" si="352"/>
        <v>film &amp; video</v>
      </c>
      <c r="T3734" s="4" t="str">
        <f t="shared" si="353"/>
        <v>television</v>
      </c>
    </row>
    <row r="3735" spans="1:20" ht="42.7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7">
        <f t="shared" si="348"/>
        <v>42112.604166666664</v>
      </c>
      <c r="L3735" s="7">
        <f t="shared" si="349"/>
        <v>42102.691064814811</v>
      </c>
      <c r="M3735" s="4" t="b">
        <v>0</v>
      </c>
      <c r="N3735" s="4">
        <v>182</v>
      </c>
      <c r="O3735" s="4" t="b">
        <v>1</v>
      </c>
      <c r="P3735" s="4" t="s">
        <v>8265</v>
      </c>
      <c r="Q3735" s="9">
        <f t="shared" si="350"/>
        <v>0</v>
      </c>
      <c r="R3735" s="10">
        <f t="shared" si="351"/>
        <v>0</v>
      </c>
      <c r="S3735" s="4" t="str">
        <f t="shared" si="352"/>
        <v>film &amp; video</v>
      </c>
      <c r="T3735" s="4" t="str">
        <f t="shared" si="353"/>
        <v>television</v>
      </c>
    </row>
    <row r="3736" spans="1:20" ht="42.75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7">
        <f t="shared" si="348"/>
        <v>42149.568240740737</v>
      </c>
      <c r="L3736" s="7">
        <f t="shared" si="349"/>
        <v>42089.568240740737</v>
      </c>
      <c r="M3736" s="4" t="b">
        <v>0</v>
      </c>
      <c r="N3736" s="4">
        <v>182</v>
      </c>
      <c r="O3736" s="4" t="b">
        <v>1</v>
      </c>
      <c r="P3736" s="4" t="s">
        <v>8265</v>
      </c>
      <c r="Q3736" s="9">
        <f t="shared" si="350"/>
        <v>0.28466666666666668</v>
      </c>
      <c r="R3736" s="10">
        <f t="shared" si="351"/>
        <v>2.3461538461538463</v>
      </c>
      <c r="S3736" s="4" t="str">
        <f t="shared" si="352"/>
        <v>film &amp; video</v>
      </c>
      <c r="T3736" s="4" t="str">
        <f t="shared" si="353"/>
        <v>television</v>
      </c>
    </row>
    <row r="3737" spans="1:20" ht="28.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7">
        <f t="shared" si="348"/>
        <v>42152.359826388885</v>
      </c>
      <c r="L3737" s="7">
        <f t="shared" si="349"/>
        <v>42122.359826388885</v>
      </c>
      <c r="M3737" s="4" t="b">
        <v>0</v>
      </c>
      <c r="N3737" s="4">
        <v>182</v>
      </c>
      <c r="O3737" s="4" t="b">
        <v>1</v>
      </c>
      <c r="P3737" s="4" t="s">
        <v>8265</v>
      </c>
      <c r="Q3737" s="9">
        <f t="shared" si="350"/>
        <v>0.13333333333333333</v>
      </c>
      <c r="R3737" s="10">
        <f t="shared" si="351"/>
        <v>0.10989010989010989</v>
      </c>
      <c r="S3737" s="4" t="str">
        <f t="shared" si="352"/>
        <v>film &amp; video</v>
      </c>
      <c r="T3737" s="4" t="str">
        <f t="shared" si="353"/>
        <v>television</v>
      </c>
    </row>
    <row r="3738" spans="1:20" ht="42.75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7">
        <f t="shared" si="348"/>
        <v>42086.416666666664</v>
      </c>
      <c r="L3738" s="7">
        <f t="shared" si="349"/>
        <v>42048.378391203696</v>
      </c>
      <c r="M3738" s="4" t="b">
        <v>0</v>
      </c>
      <c r="N3738" s="4">
        <v>182</v>
      </c>
      <c r="O3738" s="4" t="b">
        <v>1</v>
      </c>
      <c r="P3738" s="4" t="s">
        <v>8265</v>
      </c>
      <c r="Q3738" s="9">
        <f t="shared" si="350"/>
        <v>6.6666666666666671E-3</v>
      </c>
      <c r="R3738" s="10">
        <f t="shared" si="351"/>
        <v>5.4945054945054944E-2</v>
      </c>
      <c r="S3738" s="4" t="str">
        <f t="shared" si="352"/>
        <v>film &amp; video</v>
      </c>
      <c r="T3738" s="4" t="str">
        <f t="shared" si="353"/>
        <v>television</v>
      </c>
    </row>
    <row r="3739" spans="1:20" ht="28.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7">
        <f t="shared" si="348"/>
        <v>42319.957638888889</v>
      </c>
      <c r="L3739" s="7">
        <f t="shared" si="349"/>
        <v>42297.357673611106</v>
      </c>
      <c r="M3739" s="4" t="b">
        <v>0</v>
      </c>
      <c r="N3739" s="4">
        <v>182</v>
      </c>
      <c r="O3739" s="4" t="b">
        <v>1</v>
      </c>
      <c r="P3739" s="4" t="s">
        <v>8265</v>
      </c>
      <c r="Q3739" s="9">
        <f t="shared" si="350"/>
        <v>0.21428571428571427</v>
      </c>
      <c r="R3739" s="10">
        <f t="shared" si="351"/>
        <v>0.82417582417582413</v>
      </c>
      <c r="S3739" s="4" t="str">
        <f t="shared" si="352"/>
        <v>film &amp; video</v>
      </c>
      <c r="T3739" s="4" t="str">
        <f t="shared" si="353"/>
        <v>television</v>
      </c>
    </row>
    <row r="3740" spans="1:20" ht="28.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7">
        <f t="shared" si="348"/>
        <v>41835.583333333328</v>
      </c>
      <c r="L3740" s="7">
        <f t="shared" si="349"/>
        <v>41813.605381944442</v>
      </c>
      <c r="M3740" s="4" t="b">
        <v>0</v>
      </c>
      <c r="N3740" s="4">
        <v>182</v>
      </c>
      <c r="O3740" s="4" t="b">
        <v>1</v>
      </c>
      <c r="P3740" s="4" t="s">
        <v>8265</v>
      </c>
      <c r="Q3740" s="9">
        <f t="shared" si="350"/>
        <v>0.18</v>
      </c>
      <c r="R3740" s="10">
        <f t="shared" si="351"/>
        <v>1.4835164835164836</v>
      </c>
      <c r="S3740" s="4" t="str">
        <f t="shared" si="352"/>
        <v>film &amp; video</v>
      </c>
      <c r="T3740" s="4" t="str">
        <f t="shared" si="353"/>
        <v>television</v>
      </c>
    </row>
    <row r="3741" spans="1:20" ht="42.75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7">
        <f t="shared" si="348"/>
        <v>42568.116527777776</v>
      </c>
      <c r="L3741" s="7">
        <f t="shared" si="349"/>
        <v>42548.116527777776</v>
      </c>
      <c r="M3741" s="4" t="b">
        <v>0</v>
      </c>
      <c r="N3741" s="4">
        <v>182</v>
      </c>
      <c r="O3741" s="4" t="b">
        <v>1</v>
      </c>
      <c r="P3741" s="4" t="s">
        <v>8265</v>
      </c>
      <c r="Q3741" s="9">
        <f t="shared" si="350"/>
        <v>0.20125000000000001</v>
      </c>
      <c r="R3741" s="10">
        <f t="shared" si="351"/>
        <v>4.4230769230769234</v>
      </c>
      <c r="S3741" s="4" t="str">
        <f t="shared" si="352"/>
        <v>film &amp; video</v>
      </c>
      <c r="T3741" s="4" t="str">
        <f t="shared" si="353"/>
        <v>television</v>
      </c>
    </row>
    <row r="3742" spans="1:20" ht="42.75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7">
        <f t="shared" si="348"/>
        <v>41862.745810185181</v>
      </c>
      <c r="L3742" s="7">
        <f t="shared" si="349"/>
        <v>41832.756423611107</v>
      </c>
      <c r="M3742" s="4" t="b">
        <v>0</v>
      </c>
      <c r="N3742" s="4">
        <v>182</v>
      </c>
      <c r="O3742" s="4" t="b">
        <v>1</v>
      </c>
      <c r="P3742" s="4" t="s">
        <v>8265</v>
      </c>
      <c r="Q3742" s="9">
        <f t="shared" si="350"/>
        <v>0.17899999999999999</v>
      </c>
      <c r="R3742" s="10">
        <f t="shared" si="351"/>
        <v>1.9670329670329669</v>
      </c>
      <c r="S3742" s="4" t="str">
        <f t="shared" si="352"/>
        <v>film &amp; video</v>
      </c>
      <c r="T3742" s="4" t="str">
        <f t="shared" si="353"/>
        <v>television</v>
      </c>
    </row>
    <row r="3743" spans="1:20" ht="42.75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7">
        <f t="shared" si="348"/>
        <v>42355.587384259255</v>
      </c>
      <c r="L3743" s="7">
        <f t="shared" si="349"/>
        <v>42325.587384259255</v>
      </c>
      <c r="M3743" s="4" t="b">
        <v>0</v>
      </c>
      <c r="N3743" s="4">
        <v>182</v>
      </c>
      <c r="O3743" s="4" t="b">
        <v>1</v>
      </c>
      <c r="P3743" s="4" t="s">
        <v>8265</v>
      </c>
      <c r="Q3743" s="9">
        <f t="shared" si="350"/>
        <v>0</v>
      </c>
      <c r="R3743" s="10">
        <f t="shared" si="351"/>
        <v>0</v>
      </c>
      <c r="S3743" s="4" t="str">
        <f t="shared" si="352"/>
        <v>film &amp; video</v>
      </c>
      <c r="T3743" s="4" t="str">
        <f t="shared" si="353"/>
        <v>television</v>
      </c>
    </row>
    <row r="3744" spans="1:20" ht="42.75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7">
        <f t="shared" si="348"/>
        <v>41887.881296296291</v>
      </c>
      <c r="L3744" s="7">
        <f t="shared" si="349"/>
        <v>41857.881296296291</v>
      </c>
      <c r="M3744" s="4" t="b">
        <v>0</v>
      </c>
      <c r="N3744" s="4">
        <v>182</v>
      </c>
      <c r="O3744" s="4" t="b">
        <v>1</v>
      </c>
      <c r="P3744" s="4" t="s">
        <v>8265</v>
      </c>
      <c r="Q3744" s="9">
        <f t="shared" si="350"/>
        <v>0.02</v>
      </c>
      <c r="R3744" s="10">
        <f t="shared" si="351"/>
        <v>0.5494505494505495</v>
      </c>
      <c r="S3744" s="4" t="str">
        <f t="shared" si="352"/>
        <v>film &amp; video</v>
      </c>
      <c r="T3744" s="4" t="str">
        <f t="shared" si="353"/>
        <v>television</v>
      </c>
    </row>
    <row r="3745" spans="1:20" ht="28.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7">
        <f t="shared" si="348"/>
        <v>41823.376898148148</v>
      </c>
      <c r="L3745" s="7">
        <f t="shared" si="349"/>
        <v>41793.376898148148</v>
      </c>
      <c r="M3745" s="4" t="b">
        <v>0</v>
      </c>
      <c r="N3745" s="4">
        <v>182</v>
      </c>
      <c r="O3745" s="4" t="b">
        <v>1</v>
      </c>
      <c r="P3745" s="4" t="s">
        <v>8265</v>
      </c>
      <c r="Q3745" s="9">
        <f t="shared" si="350"/>
        <v>0</v>
      </c>
      <c r="R3745" s="10">
        <f t="shared" si="351"/>
        <v>0</v>
      </c>
      <c r="S3745" s="4" t="str">
        <f t="shared" si="352"/>
        <v>film &amp; video</v>
      </c>
      <c r="T3745" s="4" t="str">
        <f t="shared" si="353"/>
        <v>television</v>
      </c>
    </row>
    <row r="3746" spans="1:20" ht="42.75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7">
        <f t="shared" si="348"/>
        <v>41824.832638888889</v>
      </c>
      <c r="L3746" s="7">
        <f t="shared" si="349"/>
        <v>41793.480925925927</v>
      </c>
      <c r="M3746" s="4" t="b">
        <v>0</v>
      </c>
      <c r="N3746" s="4">
        <v>182</v>
      </c>
      <c r="O3746" s="4" t="b">
        <v>1</v>
      </c>
      <c r="P3746" s="4" t="s">
        <v>8265</v>
      </c>
      <c r="Q3746" s="9">
        <f t="shared" si="350"/>
        <v>0</v>
      </c>
      <c r="R3746" s="10">
        <f t="shared" si="351"/>
        <v>0</v>
      </c>
      <c r="S3746" s="4" t="str">
        <f t="shared" si="352"/>
        <v>film &amp; video</v>
      </c>
      <c r="T3746" s="4" t="str">
        <f t="shared" si="353"/>
        <v>television</v>
      </c>
    </row>
    <row r="3747" spans="1:20" ht="42.75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7">
        <f t="shared" si="348"/>
        <v>41861.364606481475</v>
      </c>
      <c r="L3747" s="7">
        <f t="shared" si="349"/>
        <v>41831.364606481475</v>
      </c>
      <c r="M3747" s="4" t="b">
        <v>0</v>
      </c>
      <c r="N3747" s="4">
        <v>182</v>
      </c>
      <c r="O3747" s="4" t="b">
        <v>1</v>
      </c>
      <c r="P3747" s="4" t="s">
        <v>8265</v>
      </c>
      <c r="Q3747" s="9">
        <f t="shared" si="350"/>
        <v>0.1</v>
      </c>
      <c r="R3747" s="10">
        <f t="shared" si="351"/>
        <v>5.4945054945054944E-2</v>
      </c>
      <c r="S3747" s="4" t="str">
        <f t="shared" si="352"/>
        <v>film &amp; video</v>
      </c>
      <c r="T3747" s="4" t="str">
        <f t="shared" si="353"/>
        <v>television</v>
      </c>
    </row>
    <row r="3748" spans="1:20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7">
        <f t="shared" si="348"/>
        <v>42651.05600694444</v>
      </c>
      <c r="L3748" s="7">
        <f t="shared" si="349"/>
        <v>42621.05600694444</v>
      </c>
      <c r="M3748" s="4" t="b">
        <v>0</v>
      </c>
      <c r="N3748" s="4">
        <v>182</v>
      </c>
      <c r="O3748" s="4" t="b">
        <v>1</v>
      </c>
      <c r="P3748" s="4" t="s">
        <v>8265</v>
      </c>
      <c r="Q3748" s="9">
        <f t="shared" si="350"/>
        <v>2.3764705882352941E-2</v>
      </c>
      <c r="R3748" s="10">
        <f t="shared" si="351"/>
        <v>1.1098901098901099</v>
      </c>
      <c r="S3748" s="4" t="str">
        <f t="shared" si="352"/>
        <v>film &amp; video</v>
      </c>
      <c r="T3748" s="4" t="str">
        <f t="shared" si="353"/>
        <v>television</v>
      </c>
    </row>
    <row r="3749" spans="1:20" ht="28.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7">
        <f t="shared" si="348"/>
        <v>42190.624305555553</v>
      </c>
      <c r="L3749" s="7">
        <f t="shared" si="349"/>
        <v>42163.966388888883</v>
      </c>
      <c r="M3749" s="4" t="b">
        <v>0</v>
      </c>
      <c r="N3749" s="4">
        <v>182</v>
      </c>
      <c r="O3749" s="4" t="b">
        <v>1</v>
      </c>
      <c r="P3749" s="4" t="s">
        <v>8265</v>
      </c>
      <c r="Q3749" s="9">
        <f t="shared" si="350"/>
        <v>0.01</v>
      </c>
      <c r="R3749" s="10">
        <f t="shared" si="351"/>
        <v>0.13736263736263737</v>
      </c>
      <c r="S3749" s="4" t="str">
        <f t="shared" si="352"/>
        <v>film &amp; video</v>
      </c>
      <c r="T3749" s="4" t="str">
        <f t="shared" si="353"/>
        <v>television</v>
      </c>
    </row>
    <row r="3750" spans="1:20" ht="42.75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7">
        <f t="shared" si="348"/>
        <v>42415.915972222218</v>
      </c>
      <c r="L3750" s="7">
        <f t="shared" si="349"/>
        <v>42395.373101851852</v>
      </c>
      <c r="M3750" s="4" t="b">
        <v>0</v>
      </c>
      <c r="N3750" s="4">
        <v>182</v>
      </c>
      <c r="O3750" s="4" t="b">
        <v>1</v>
      </c>
      <c r="P3750" s="4" t="s">
        <v>8265</v>
      </c>
      <c r="Q3750" s="9">
        <f t="shared" si="350"/>
        <v>1.0351999999999999</v>
      </c>
      <c r="R3750" s="10">
        <f t="shared" si="351"/>
        <v>28.439560439560438</v>
      </c>
      <c r="S3750" s="4" t="str">
        <f t="shared" si="352"/>
        <v>film &amp; video</v>
      </c>
      <c r="T3750" s="4" t="str">
        <f t="shared" si="353"/>
        <v>television</v>
      </c>
    </row>
    <row r="3751" spans="1:20" ht="42.75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7">
        <f t="shared" si="348"/>
        <v>42488.832638888889</v>
      </c>
      <c r="L3751" s="7">
        <f t="shared" si="349"/>
        <v>42457.793842592589</v>
      </c>
      <c r="M3751" s="4" t="b">
        <v>0</v>
      </c>
      <c r="N3751" s="4">
        <v>182</v>
      </c>
      <c r="O3751" s="4" t="b">
        <v>1</v>
      </c>
      <c r="P3751" s="4" t="s">
        <v>8265</v>
      </c>
      <c r="Q3751" s="9">
        <f t="shared" si="350"/>
        <v>1.05</v>
      </c>
      <c r="R3751" s="10">
        <f t="shared" si="351"/>
        <v>2.8846153846153846</v>
      </c>
      <c r="S3751" s="4" t="str">
        <f t="shared" si="352"/>
        <v>film &amp; video</v>
      </c>
      <c r="T3751" s="4" t="str">
        <f t="shared" si="353"/>
        <v>television</v>
      </c>
    </row>
    <row r="3752" spans="1:20" ht="85.5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7">
        <f t="shared" si="348"/>
        <v>42044.999305555553</v>
      </c>
      <c r="L3752" s="7">
        <f t="shared" si="349"/>
        <v>42016.648240740738</v>
      </c>
      <c r="M3752" s="4" t="b">
        <v>0</v>
      </c>
      <c r="N3752" s="4">
        <v>182</v>
      </c>
      <c r="O3752" s="4" t="b">
        <v>1</v>
      </c>
      <c r="P3752" s="4" t="s">
        <v>8265</v>
      </c>
      <c r="Q3752" s="9">
        <f t="shared" si="350"/>
        <v>1.0044999999999999</v>
      </c>
      <c r="R3752" s="10">
        <f t="shared" si="351"/>
        <v>33.115384615384613</v>
      </c>
      <c r="S3752" s="4" t="str">
        <f t="shared" si="352"/>
        <v>film &amp; video</v>
      </c>
      <c r="T3752" s="4" t="str">
        <f t="shared" si="353"/>
        <v>television</v>
      </c>
    </row>
    <row r="3753" spans="1:20" ht="42.75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7">
        <f t="shared" si="348"/>
        <v>42462.660567129627</v>
      </c>
      <c r="L3753" s="7">
        <f t="shared" si="349"/>
        <v>42402.702233796292</v>
      </c>
      <c r="M3753" s="4" t="b">
        <v>0</v>
      </c>
      <c r="N3753" s="4">
        <v>182</v>
      </c>
      <c r="O3753" s="4" t="b">
        <v>1</v>
      </c>
      <c r="P3753" s="4" t="s">
        <v>8265</v>
      </c>
      <c r="Q3753" s="9">
        <f t="shared" si="350"/>
        <v>1.3260000000000001</v>
      </c>
      <c r="R3753" s="10">
        <f t="shared" si="351"/>
        <v>7.2857142857142856</v>
      </c>
      <c r="S3753" s="4" t="str">
        <f t="shared" si="352"/>
        <v>film &amp; video</v>
      </c>
      <c r="T3753" s="4" t="str">
        <f t="shared" si="353"/>
        <v>television</v>
      </c>
    </row>
    <row r="3754" spans="1:20" ht="57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7">
        <f t="shared" si="348"/>
        <v>42659.541666666664</v>
      </c>
      <c r="L3754" s="7">
        <f t="shared" si="349"/>
        <v>42619.469155092585</v>
      </c>
      <c r="M3754" s="4" t="b">
        <v>0</v>
      </c>
      <c r="N3754" s="4">
        <v>182</v>
      </c>
      <c r="O3754" s="4" t="b">
        <v>1</v>
      </c>
      <c r="P3754" s="4" t="s">
        <v>8265</v>
      </c>
      <c r="Q3754" s="9">
        <f t="shared" si="350"/>
        <v>1.1299999999999999</v>
      </c>
      <c r="R3754" s="10">
        <f t="shared" si="351"/>
        <v>3.1043956043956045</v>
      </c>
      <c r="S3754" s="4" t="str">
        <f t="shared" si="352"/>
        <v>film &amp; video</v>
      </c>
      <c r="T3754" s="4" t="str">
        <f t="shared" si="353"/>
        <v>television</v>
      </c>
    </row>
    <row r="3755" spans="1:20" ht="42.75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7">
        <f t="shared" si="348"/>
        <v>42157.666666666664</v>
      </c>
      <c r="L3755" s="7">
        <f t="shared" si="349"/>
        <v>42128.490740740737</v>
      </c>
      <c r="M3755" s="4" t="b">
        <v>0</v>
      </c>
      <c r="N3755" s="4">
        <v>182</v>
      </c>
      <c r="O3755" s="4" t="b">
        <v>1</v>
      </c>
      <c r="P3755" s="4" t="s">
        <v>8265</v>
      </c>
      <c r="Q3755" s="9">
        <f t="shared" si="350"/>
        <v>1.0334000000000001</v>
      </c>
      <c r="R3755" s="10">
        <f t="shared" si="351"/>
        <v>28.390109890109891</v>
      </c>
      <c r="S3755" s="4" t="str">
        <f t="shared" si="352"/>
        <v>film &amp; video</v>
      </c>
      <c r="T3755" s="4" t="str">
        <f t="shared" si="353"/>
        <v>television</v>
      </c>
    </row>
    <row r="3756" spans="1:20" ht="42.75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7">
        <f t="shared" si="348"/>
        <v>41845.874305555553</v>
      </c>
      <c r="L3756" s="7">
        <f t="shared" si="349"/>
        <v>41808.54788194444</v>
      </c>
      <c r="M3756" s="4" t="b">
        <v>0</v>
      </c>
      <c r="N3756" s="4">
        <v>182</v>
      </c>
      <c r="O3756" s="4" t="b">
        <v>1</v>
      </c>
      <c r="P3756" s="4" t="s">
        <v>8265</v>
      </c>
      <c r="Q3756" s="9">
        <f t="shared" si="350"/>
        <v>1.2</v>
      </c>
      <c r="R3756" s="10">
        <f t="shared" si="351"/>
        <v>16.483516483516482</v>
      </c>
      <c r="S3756" s="4" t="str">
        <f t="shared" si="352"/>
        <v>film &amp; video</v>
      </c>
      <c r="T3756" s="4" t="str">
        <f t="shared" si="353"/>
        <v>television</v>
      </c>
    </row>
    <row r="3757" spans="1:20" ht="42.75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7">
        <f t="shared" si="348"/>
        <v>42475.533645833326</v>
      </c>
      <c r="L3757" s="7">
        <f t="shared" si="349"/>
        <v>42445.533645833326</v>
      </c>
      <c r="M3757" s="4" t="b">
        <v>0</v>
      </c>
      <c r="N3757" s="4">
        <v>182</v>
      </c>
      <c r="O3757" s="4" t="b">
        <v>1</v>
      </c>
      <c r="P3757" s="4" t="s">
        <v>8265</v>
      </c>
      <c r="Q3757" s="9">
        <f t="shared" si="350"/>
        <v>1.2963636363636364</v>
      </c>
      <c r="R3757" s="10">
        <f t="shared" si="351"/>
        <v>3.9175824175824174</v>
      </c>
      <c r="S3757" s="4" t="str">
        <f t="shared" si="352"/>
        <v>film &amp; video</v>
      </c>
      <c r="T3757" s="4" t="str">
        <f t="shared" si="353"/>
        <v>television</v>
      </c>
    </row>
    <row r="3758" spans="1:20" ht="42.75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7">
        <f t="shared" si="348"/>
        <v>41801.481458333328</v>
      </c>
      <c r="L3758" s="7">
        <f t="shared" si="349"/>
        <v>41771.481458333328</v>
      </c>
      <c r="M3758" s="4" t="b">
        <v>0</v>
      </c>
      <c r="N3758" s="4">
        <v>182</v>
      </c>
      <c r="O3758" s="4" t="b">
        <v>1</v>
      </c>
      <c r="P3758" s="4" t="s">
        <v>8265</v>
      </c>
      <c r="Q3758" s="9">
        <f t="shared" si="350"/>
        <v>1.0111111111111111</v>
      </c>
      <c r="R3758" s="10">
        <f t="shared" si="351"/>
        <v>25</v>
      </c>
      <c r="S3758" s="4" t="str">
        <f t="shared" si="352"/>
        <v>film &amp; video</v>
      </c>
      <c r="T3758" s="4" t="str">
        <f t="shared" si="353"/>
        <v>television</v>
      </c>
    </row>
    <row r="3759" spans="1:20" ht="42.75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7">
        <f t="shared" si="348"/>
        <v>41974.517534722218</v>
      </c>
      <c r="L3759" s="7">
        <f t="shared" si="349"/>
        <v>41954.517534722218</v>
      </c>
      <c r="M3759" s="4" t="b">
        <v>0</v>
      </c>
      <c r="N3759" s="4">
        <v>182</v>
      </c>
      <c r="O3759" s="4" t="b">
        <v>1</v>
      </c>
      <c r="P3759" s="4" t="s">
        <v>8265</v>
      </c>
      <c r="Q3759" s="9">
        <f t="shared" si="350"/>
        <v>1.0851428571428572</v>
      </c>
      <c r="R3759" s="10">
        <f t="shared" si="351"/>
        <v>20.868131868131869</v>
      </c>
      <c r="S3759" s="4" t="str">
        <f t="shared" si="352"/>
        <v>film &amp; video</v>
      </c>
      <c r="T3759" s="4" t="str">
        <f t="shared" si="353"/>
        <v>television</v>
      </c>
    </row>
    <row r="3760" spans="1:20" ht="28.5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7">
        <f t="shared" si="348"/>
        <v>41777.875</v>
      </c>
      <c r="L3760" s="7">
        <f t="shared" si="349"/>
        <v>41747.138171296298</v>
      </c>
      <c r="M3760" s="4" t="b">
        <v>0</v>
      </c>
      <c r="N3760" s="4">
        <v>182</v>
      </c>
      <c r="O3760" s="4" t="b">
        <v>1</v>
      </c>
      <c r="P3760" s="4" t="s">
        <v>8265</v>
      </c>
      <c r="Q3760" s="9">
        <f t="shared" si="350"/>
        <v>1.0233333333333334</v>
      </c>
      <c r="R3760" s="10">
        <f t="shared" si="351"/>
        <v>8.4340659340659343</v>
      </c>
      <c r="S3760" s="4" t="str">
        <f t="shared" si="352"/>
        <v>film &amp; video</v>
      </c>
      <c r="T3760" s="4" t="str">
        <f t="shared" si="353"/>
        <v>television</v>
      </c>
    </row>
    <row r="3761" spans="1:20" ht="28.5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7">
        <f t="shared" si="348"/>
        <v>42241.774918981479</v>
      </c>
      <c r="L3761" s="7">
        <f t="shared" si="349"/>
        <v>42181.774918981479</v>
      </c>
      <c r="M3761" s="4" t="b">
        <v>0</v>
      </c>
      <c r="N3761" s="4">
        <v>182</v>
      </c>
      <c r="O3761" s="4" t="b">
        <v>1</v>
      </c>
      <c r="P3761" s="4" t="s">
        <v>8265</v>
      </c>
      <c r="Q3761" s="9">
        <f t="shared" si="350"/>
        <v>1.1024425000000002</v>
      </c>
      <c r="R3761" s="10">
        <f t="shared" si="351"/>
        <v>24.229505494505496</v>
      </c>
      <c r="S3761" s="4" t="str">
        <f t="shared" si="352"/>
        <v>film &amp; video</v>
      </c>
      <c r="T3761" s="4" t="str">
        <f t="shared" si="353"/>
        <v>television</v>
      </c>
    </row>
    <row r="3762" spans="1:20" ht="42.75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7">
        <f t="shared" si="348"/>
        <v>41764.191967592589</v>
      </c>
      <c r="L3762" s="7">
        <f t="shared" si="349"/>
        <v>41739.191967592589</v>
      </c>
      <c r="M3762" s="4" t="b">
        <v>0</v>
      </c>
      <c r="N3762" s="4">
        <v>182</v>
      </c>
      <c r="O3762" s="4" t="b">
        <v>1</v>
      </c>
      <c r="P3762" s="4" t="s">
        <v>8265</v>
      </c>
      <c r="Q3762" s="9">
        <f t="shared" si="350"/>
        <v>1.010154</v>
      </c>
      <c r="R3762" s="10">
        <f t="shared" si="351"/>
        <v>27.751483516483518</v>
      </c>
      <c r="S3762" s="4" t="str">
        <f t="shared" si="352"/>
        <v>film &amp; video</v>
      </c>
      <c r="T3762" s="4" t="str">
        <f t="shared" si="353"/>
        <v>television</v>
      </c>
    </row>
    <row r="3763" spans="1:20" ht="42.75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7">
        <f t="shared" si="348"/>
        <v>42226.624999999993</v>
      </c>
      <c r="L3763" s="7">
        <f t="shared" si="349"/>
        <v>42173.133530092593</v>
      </c>
      <c r="M3763" s="4" t="b">
        <v>0</v>
      </c>
      <c r="N3763" s="4">
        <v>182</v>
      </c>
      <c r="O3763" s="4" t="b">
        <v>1</v>
      </c>
      <c r="P3763" s="4" t="s">
        <v>8265</v>
      </c>
      <c r="Q3763" s="9">
        <f t="shared" si="350"/>
        <v>1</v>
      </c>
      <c r="R3763" s="10">
        <f t="shared" si="351"/>
        <v>2.7472527472527473</v>
      </c>
      <c r="S3763" s="4" t="str">
        <f t="shared" si="352"/>
        <v>film &amp; video</v>
      </c>
      <c r="T3763" s="4" t="str">
        <f t="shared" si="353"/>
        <v>television</v>
      </c>
    </row>
    <row r="3764" spans="1:20" ht="42.75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7">
        <f t="shared" si="348"/>
        <v>42218.480196759258</v>
      </c>
      <c r="L3764" s="7">
        <f t="shared" si="349"/>
        <v>42193.480196759258</v>
      </c>
      <c r="M3764" s="4" t="b">
        <v>0</v>
      </c>
      <c r="N3764" s="4">
        <v>182</v>
      </c>
      <c r="O3764" s="4" t="b">
        <v>1</v>
      </c>
      <c r="P3764" s="4" t="s">
        <v>8265</v>
      </c>
      <c r="Q3764" s="9">
        <f t="shared" si="350"/>
        <v>1.0624</v>
      </c>
      <c r="R3764" s="10">
        <f t="shared" si="351"/>
        <v>7.2967032967032965</v>
      </c>
      <c r="S3764" s="4" t="str">
        <f t="shared" si="352"/>
        <v>film &amp; video</v>
      </c>
      <c r="T3764" s="4" t="str">
        <f t="shared" si="353"/>
        <v>television</v>
      </c>
    </row>
    <row r="3765" spans="1:20" ht="28.5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7">
        <f t="shared" si="348"/>
        <v>42095.375300925924</v>
      </c>
      <c r="L3765" s="7">
        <f t="shared" si="349"/>
        <v>42065.416967592588</v>
      </c>
      <c r="M3765" s="4" t="b">
        <v>0</v>
      </c>
      <c r="N3765" s="4">
        <v>182</v>
      </c>
      <c r="O3765" s="4" t="b">
        <v>1</v>
      </c>
      <c r="P3765" s="4" t="s">
        <v>8265</v>
      </c>
      <c r="Q3765" s="9">
        <f t="shared" si="350"/>
        <v>1</v>
      </c>
      <c r="R3765" s="10">
        <f t="shared" si="351"/>
        <v>27.472527472527471</v>
      </c>
      <c r="S3765" s="4" t="str">
        <f t="shared" si="352"/>
        <v>film &amp; video</v>
      </c>
      <c r="T3765" s="4" t="str">
        <f t="shared" si="353"/>
        <v>television</v>
      </c>
    </row>
    <row r="3766" spans="1:20" ht="42.75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7">
        <f t="shared" si="348"/>
        <v>42518.691666666666</v>
      </c>
      <c r="L3766" s="7">
        <f t="shared" si="349"/>
        <v>42499.509629629632</v>
      </c>
      <c r="M3766" s="4" t="b">
        <v>0</v>
      </c>
      <c r="N3766" s="4">
        <v>182</v>
      </c>
      <c r="O3766" s="4" t="b">
        <v>1</v>
      </c>
      <c r="P3766" s="4" t="s">
        <v>8265</v>
      </c>
      <c r="Q3766" s="9">
        <f t="shared" si="350"/>
        <v>1</v>
      </c>
      <c r="R3766" s="10">
        <f t="shared" si="351"/>
        <v>8.2417582417582409</v>
      </c>
      <c r="S3766" s="4" t="str">
        <f t="shared" si="352"/>
        <v>film &amp; video</v>
      </c>
      <c r="T3766" s="4" t="str">
        <f t="shared" si="353"/>
        <v>television</v>
      </c>
    </row>
    <row r="3767" spans="1:20" ht="42.75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7">
        <f t="shared" si="348"/>
        <v>41850.443078703705</v>
      </c>
      <c r="L3767" s="7">
        <f t="shared" si="349"/>
        <v>41820.443078703705</v>
      </c>
      <c r="M3767" s="4" t="b">
        <v>0</v>
      </c>
      <c r="N3767" s="4">
        <v>182</v>
      </c>
      <c r="O3767" s="4" t="b">
        <v>1</v>
      </c>
      <c r="P3767" s="4" t="s">
        <v>8265</v>
      </c>
      <c r="Q3767" s="9">
        <f t="shared" si="350"/>
        <v>1.1345714285714286</v>
      </c>
      <c r="R3767" s="10">
        <f t="shared" si="351"/>
        <v>43.637362637362635</v>
      </c>
      <c r="S3767" s="4" t="str">
        <f t="shared" si="352"/>
        <v>film &amp; video</v>
      </c>
      <c r="T3767" s="4" t="str">
        <f t="shared" si="353"/>
        <v>television</v>
      </c>
    </row>
    <row r="3768" spans="1:20" ht="42.75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7">
        <f t="shared" si="348"/>
        <v>41822.833854166667</v>
      </c>
      <c r="L3768" s="7">
        <f t="shared" si="349"/>
        <v>41787.833854166667</v>
      </c>
      <c r="M3768" s="4" t="b">
        <v>0</v>
      </c>
      <c r="N3768" s="4">
        <v>182</v>
      </c>
      <c r="O3768" s="4" t="b">
        <v>1</v>
      </c>
      <c r="P3768" s="4" t="s">
        <v>8265</v>
      </c>
      <c r="Q3768" s="9">
        <f t="shared" si="350"/>
        <v>1.0265010000000001</v>
      </c>
      <c r="R3768" s="10">
        <f t="shared" si="351"/>
        <v>56.401153846153846</v>
      </c>
      <c r="S3768" s="4" t="str">
        <f t="shared" si="352"/>
        <v>film &amp; video</v>
      </c>
      <c r="T3768" s="4" t="str">
        <f t="shared" si="353"/>
        <v>television</v>
      </c>
    </row>
    <row r="3769" spans="1:20" ht="42.75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7">
        <f t="shared" si="348"/>
        <v>42063.874305555553</v>
      </c>
      <c r="L3769" s="7">
        <f t="shared" si="349"/>
        <v>42049.686307870368</v>
      </c>
      <c r="M3769" s="4" t="b">
        <v>0</v>
      </c>
      <c r="N3769" s="4">
        <v>182</v>
      </c>
      <c r="O3769" s="4" t="b">
        <v>1</v>
      </c>
      <c r="P3769" s="4" t="s">
        <v>8265</v>
      </c>
      <c r="Q3769" s="9">
        <f t="shared" si="350"/>
        <v>1.1675</v>
      </c>
      <c r="R3769" s="10">
        <f t="shared" si="351"/>
        <v>12.82967032967033</v>
      </c>
      <c r="S3769" s="4" t="str">
        <f t="shared" si="352"/>
        <v>film &amp; video</v>
      </c>
      <c r="T3769" s="4" t="str">
        <f t="shared" si="353"/>
        <v>television</v>
      </c>
    </row>
    <row r="3770" spans="1:20" ht="42.75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7">
        <f t="shared" si="348"/>
        <v>41802.394560185181</v>
      </c>
      <c r="L3770" s="7">
        <f t="shared" si="349"/>
        <v>41772.394560185181</v>
      </c>
      <c r="M3770" s="4" t="b">
        <v>0</v>
      </c>
      <c r="N3770" s="4">
        <v>182</v>
      </c>
      <c r="O3770" s="4" t="b">
        <v>1</v>
      </c>
      <c r="P3770" s="4" t="s">
        <v>8265</v>
      </c>
      <c r="Q3770" s="9">
        <f t="shared" si="350"/>
        <v>1.0765274999999999</v>
      </c>
      <c r="R3770" s="10">
        <f t="shared" si="351"/>
        <v>23.659945054945052</v>
      </c>
      <c r="S3770" s="4" t="str">
        <f t="shared" si="352"/>
        <v>film &amp; video</v>
      </c>
      <c r="T3770" s="4" t="str">
        <f t="shared" si="353"/>
        <v>television</v>
      </c>
    </row>
    <row r="3771" spans="1:20" ht="42.75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7">
        <f t="shared" si="348"/>
        <v>42475.264803240738</v>
      </c>
      <c r="L3771" s="7">
        <f t="shared" si="349"/>
        <v>42445.264803240738</v>
      </c>
      <c r="M3771" s="4" t="b">
        <v>0</v>
      </c>
      <c r="N3771" s="4">
        <v>182</v>
      </c>
      <c r="O3771" s="4" t="b">
        <v>1</v>
      </c>
      <c r="P3771" s="4" t="s">
        <v>8265</v>
      </c>
      <c r="Q3771" s="9">
        <f t="shared" si="350"/>
        <v>1</v>
      </c>
      <c r="R3771" s="10">
        <f t="shared" si="351"/>
        <v>6.0439560439560438</v>
      </c>
      <c r="S3771" s="4" t="str">
        <f t="shared" si="352"/>
        <v>film &amp; video</v>
      </c>
      <c r="T3771" s="4" t="str">
        <f t="shared" si="353"/>
        <v>television</v>
      </c>
    </row>
    <row r="3772" spans="1:20" ht="42.75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7">
        <f t="shared" si="348"/>
        <v>42168.597337962965</v>
      </c>
      <c r="L3772" s="7">
        <f t="shared" si="349"/>
        <v>42138.597337962965</v>
      </c>
      <c r="M3772" s="4" t="b">
        <v>0</v>
      </c>
      <c r="N3772" s="4">
        <v>182</v>
      </c>
      <c r="O3772" s="4" t="b">
        <v>1</v>
      </c>
      <c r="P3772" s="4" t="s">
        <v>8265</v>
      </c>
      <c r="Q3772" s="9">
        <f t="shared" si="350"/>
        <v>1</v>
      </c>
      <c r="R3772" s="10">
        <f t="shared" si="351"/>
        <v>10.989010989010989</v>
      </c>
      <c r="S3772" s="4" t="str">
        <f t="shared" si="352"/>
        <v>film &amp; video</v>
      </c>
      <c r="T3772" s="4" t="str">
        <f t="shared" si="353"/>
        <v>television</v>
      </c>
    </row>
    <row r="3773" spans="1:20" ht="28.5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7">
        <f t="shared" si="348"/>
        <v>42507.666666666664</v>
      </c>
      <c r="L3773" s="7">
        <f t="shared" si="349"/>
        <v>42493.52375</v>
      </c>
      <c r="M3773" s="4" t="b">
        <v>0</v>
      </c>
      <c r="N3773" s="4">
        <v>182</v>
      </c>
      <c r="O3773" s="4" t="b">
        <v>1</v>
      </c>
      <c r="P3773" s="4" t="s">
        <v>8265</v>
      </c>
      <c r="Q3773" s="9">
        <f t="shared" si="350"/>
        <v>1.46</v>
      </c>
      <c r="R3773" s="10">
        <f t="shared" si="351"/>
        <v>8.0219780219780219</v>
      </c>
      <c r="S3773" s="4" t="str">
        <f t="shared" si="352"/>
        <v>film &amp; video</v>
      </c>
      <c r="T3773" s="4" t="str">
        <f t="shared" si="353"/>
        <v>television</v>
      </c>
    </row>
    <row r="3774" spans="1:20" ht="42.75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7">
        <f t="shared" si="348"/>
        <v>42702.916666666664</v>
      </c>
      <c r="L3774" s="7">
        <f t="shared" si="349"/>
        <v>42682.283634259256</v>
      </c>
      <c r="M3774" s="4" t="b">
        <v>0</v>
      </c>
      <c r="N3774" s="4">
        <v>182</v>
      </c>
      <c r="O3774" s="4" t="b">
        <v>1</v>
      </c>
      <c r="P3774" s="4" t="s">
        <v>8265</v>
      </c>
      <c r="Q3774" s="9">
        <f t="shared" si="350"/>
        <v>1.1020000000000001</v>
      </c>
      <c r="R3774" s="10">
        <f t="shared" si="351"/>
        <v>30.274725274725274</v>
      </c>
      <c r="S3774" s="4" t="str">
        <f t="shared" si="352"/>
        <v>film &amp; video</v>
      </c>
      <c r="T3774" s="4" t="str">
        <f t="shared" si="353"/>
        <v>television</v>
      </c>
    </row>
    <row r="3775" spans="1:20" ht="28.5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7">
        <f t="shared" si="348"/>
        <v>42688.755555555552</v>
      </c>
      <c r="L3775" s="7">
        <f t="shared" si="349"/>
        <v>42655.671840277777</v>
      </c>
      <c r="M3775" s="4" t="b">
        <v>0</v>
      </c>
      <c r="N3775" s="4">
        <v>182</v>
      </c>
      <c r="O3775" s="4" t="b">
        <v>1</v>
      </c>
      <c r="P3775" s="4" t="s">
        <v>8265</v>
      </c>
      <c r="Q3775" s="9">
        <f t="shared" si="350"/>
        <v>1.0820000000000001</v>
      </c>
      <c r="R3775" s="10">
        <f t="shared" si="351"/>
        <v>29.725274725274726</v>
      </c>
      <c r="S3775" s="4" t="str">
        <f t="shared" si="352"/>
        <v>film &amp; video</v>
      </c>
      <c r="T3775" s="4" t="str">
        <f t="shared" si="353"/>
        <v>television</v>
      </c>
    </row>
    <row r="3776" spans="1:20" ht="42.75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7">
        <f t="shared" si="348"/>
        <v>42103.458969907406</v>
      </c>
      <c r="L3776" s="7">
        <f t="shared" si="349"/>
        <v>42087.458969907406</v>
      </c>
      <c r="M3776" s="4" t="b">
        <v>0</v>
      </c>
      <c r="N3776" s="4">
        <v>182</v>
      </c>
      <c r="O3776" s="4" t="b">
        <v>1</v>
      </c>
      <c r="P3776" s="4" t="s">
        <v>8265</v>
      </c>
      <c r="Q3776" s="9">
        <f t="shared" si="350"/>
        <v>1</v>
      </c>
      <c r="R3776" s="10">
        <f t="shared" si="351"/>
        <v>13.736263736263735</v>
      </c>
      <c r="S3776" s="4" t="str">
        <f t="shared" si="352"/>
        <v>film &amp; video</v>
      </c>
      <c r="T3776" s="4" t="str">
        <f t="shared" si="353"/>
        <v>television</v>
      </c>
    </row>
    <row r="3777" spans="1:20" ht="42.75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7">
        <f t="shared" si="348"/>
        <v>42102.833333333336</v>
      </c>
      <c r="L3777" s="7">
        <f t="shared" si="349"/>
        <v>42075.609293981477</v>
      </c>
      <c r="M3777" s="4" t="b">
        <v>0</v>
      </c>
      <c r="N3777" s="4">
        <v>182</v>
      </c>
      <c r="O3777" s="4" t="b">
        <v>1</v>
      </c>
      <c r="P3777" s="4" t="s">
        <v>8265</v>
      </c>
      <c r="Q3777" s="9">
        <f t="shared" si="350"/>
        <v>1.0024999999999999</v>
      </c>
      <c r="R3777" s="10">
        <f t="shared" si="351"/>
        <v>11.016483516483516</v>
      </c>
      <c r="S3777" s="4" t="str">
        <f t="shared" si="352"/>
        <v>film &amp; video</v>
      </c>
      <c r="T3777" s="4" t="str">
        <f t="shared" si="353"/>
        <v>television</v>
      </c>
    </row>
    <row r="3778" spans="1:20" ht="57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7">
        <f t="shared" si="348"/>
        <v>41851.708333333328</v>
      </c>
      <c r="L3778" s="7">
        <f t="shared" si="349"/>
        <v>41814.034467592588</v>
      </c>
      <c r="M3778" s="4" t="b">
        <v>0</v>
      </c>
      <c r="N3778" s="4">
        <v>182</v>
      </c>
      <c r="O3778" s="4" t="b">
        <v>1</v>
      </c>
      <c r="P3778" s="4" t="s">
        <v>8265</v>
      </c>
      <c r="Q3778" s="9">
        <f t="shared" si="350"/>
        <v>1.0671250000000001</v>
      </c>
      <c r="R3778" s="10">
        <f t="shared" si="351"/>
        <v>46.906593406593409</v>
      </c>
      <c r="S3778" s="4" t="str">
        <f t="shared" si="352"/>
        <v>film &amp; video</v>
      </c>
      <c r="T3778" s="4" t="str">
        <f t="shared" si="353"/>
        <v>television</v>
      </c>
    </row>
    <row r="3779" spans="1:20" ht="42.75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7">
        <f t="shared" ref="K3779:K3842" si="354">(I3779/86400)+25569+(-8/24)</f>
        <v>41908.833333333328</v>
      </c>
      <c r="L3779" s="7">
        <f t="shared" ref="L3779:L3842" si="355">(J3779/86400)+25569+(-8/24)</f>
        <v>41886.778020833335</v>
      </c>
      <c r="M3779" s="4" t="b">
        <v>0</v>
      </c>
      <c r="N3779" s="4">
        <v>182</v>
      </c>
      <c r="O3779" s="4" t="b">
        <v>1</v>
      </c>
      <c r="P3779" s="4" t="s">
        <v>8265</v>
      </c>
      <c r="Q3779" s="9">
        <f t="shared" ref="Q3779:Q3842" si="356">E3779/D3779</f>
        <v>1.4319999999999999</v>
      </c>
      <c r="R3779" s="10">
        <f t="shared" ref="R3779:R3842" si="357">IFERROR(E3779/N3779, "Zero Backers")</f>
        <v>15.736263736263735</v>
      </c>
      <c r="S3779" s="4" t="str">
        <f t="shared" ref="S3779:S3842" si="358">LEFT(P3779,FIND("/",P3779)-1)</f>
        <v>film &amp; video</v>
      </c>
      <c r="T3779" s="4" t="str">
        <f t="shared" ref="T3779:T3842" si="359">RIGHT(P3779,LEN(P3779)-FIND("/",P3779))</f>
        <v>television</v>
      </c>
    </row>
    <row r="3780" spans="1:20" ht="28.5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7">
        <f t="shared" si="354"/>
        <v>42049.485879629625</v>
      </c>
      <c r="L3780" s="7">
        <f t="shared" si="355"/>
        <v>41989.485879629625</v>
      </c>
      <c r="M3780" s="4" t="b">
        <v>0</v>
      </c>
      <c r="N3780" s="4">
        <v>182</v>
      </c>
      <c r="O3780" s="4" t="b">
        <v>1</v>
      </c>
      <c r="P3780" s="4" t="s">
        <v>8265</v>
      </c>
      <c r="Q3780" s="9">
        <f t="shared" si="356"/>
        <v>1.0504166666666668</v>
      </c>
      <c r="R3780" s="10">
        <f t="shared" si="357"/>
        <v>13.851648351648352</v>
      </c>
      <c r="S3780" s="4" t="str">
        <f t="shared" si="358"/>
        <v>film &amp; video</v>
      </c>
      <c r="T3780" s="4" t="str">
        <f t="shared" si="359"/>
        <v>television</v>
      </c>
    </row>
    <row r="3781" spans="1:20" ht="28.5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7">
        <f t="shared" si="354"/>
        <v>42455.360416666663</v>
      </c>
      <c r="L3781" s="7">
        <f t="shared" si="355"/>
        <v>42425.402083333327</v>
      </c>
      <c r="M3781" s="4" t="b">
        <v>0</v>
      </c>
      <c r="N3781" s="4">
        <v>182</v>
      </c>
      <c r="O3781" s="4" t="b">
        <v>1</v>
      </c>
      <c r="P3781" s="4" t="s">
        <v>8265</v>
      </c>
      <c r="Q3781" s="9">
        <f t="shared" si="356"/>
        <v>1.0398000000000001</v>
      </c>
      <c r="R3781" s="10">
        <f t="shared" si="357"/>
        <v>85.697802197802204</v>
      </c>
      <c r="S3781" s="4" t="str">
        <f t="shared" si="358"/>
        <v>film &amp; video</v>
      </c>
      <c r="T3781" s="4" t="str">
        <f t="shared" si="359"/>
        <v>television</v>
      </c>
    </row>
    <row r="3782" spans="1:20" ht="42.75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7">
        <f t="shared" si="354"/>
        <v>42198.504166666666</v>
      </c>
      <c r="L3782" s="7">
        <f t="shared" si="355"/>
        <v>42165.886400462965</v>
      </c>
      <c r="M3782" s="4" t="b">
        <v>0</v>
      </c>
      <c r="N3782" s="4">
        <v>182</v>
      </c>
      <c r="O3782" s="4" t="b">
        <v>1</v>
      </c>
      <c r="P3782" s="4" t="s">
        <v>8265</v>
      </c>
      <c r="Q3782" s="9">
        <f t="shared" si="356"/>
        <v>1.2</v>
      </c>
      <c r="R3782" s="10">
        <f t="shared" si="357"/>
        <v>16.483516483516482</v>
      </c>
      <c r="S3782" s="4" t="str">
        <f t="shared" si="358"/>
        <v>film &amp; video</v>
      </c>
      <c r="T3782" s="4" t="str">
        <f t="shared" si="359"/>
        <v>television</v>
      </c>
    </row>
    <row r="3783" spans="1:20" ht="42.75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7">
        <f t="shared" si="354"/>
        <v>41890.549594907403</v>
      </c>
      <c r="L3783" s="7">
        <f t="shared" si="355"/>
        <v>41865.549594907403</v>
      </c>
      <c r="M3783" s="4" t="b">
        <v>0</v>
      </c>
      <c r="N3783" s="4">
        <v>182</v>
      </c>
      <c r="O3783" s="4" t="b">
        <v>1</v>
      </c>
      <c r="P3783" s="4" t="s">
        <v>8265</v>
      </c>
      <c r="Q3783" s="9">
        <f t="shared" si="356"/>
        <v>1.0966666666666667</v>
      </c>
      <c r="R3783" s="10">
        <f t="shared" si="357"/>
        <v>27.115384615384617</v>
      </c>
      <c r="S3783" s="4" t="str">
        <f t="shared" si="358"/>
        <v>film &amp; video</v>
      </c>
      <c r="T3783" s="4" t="str">
        <f t="shared" si="359"/>
        <v>television</v>
      </c>
    </row>
    <row r="3784" spans="1:20" ht="42.75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7">
        <f t="shared" si="354"/>
        <v>42575.624999999993</v>
      </c>
      <c r="L3784" s="7">
        <f t="shared" si="355"/>
        <v>42546.528900462959</v>
      </c>
      <c r="M3784" s="4" t="b">
        <v>0</v>
      </c>
      <c r="N3784" s="4">
        <v>182</v>
      </c>
      <c r="O3784" s="4" t="b">
        <v>1</v>
      </c>
      <c r="P3784" s="4" t="s">
        <v>8265</v>
      </c>
      <c r="Q3784" s="9">
        <f t="shared" si="356"/>
        <v>1.0175000000000001</v>
      </c>
      <c r="R3784" s="10">
        <f t="shared" si="357"/>
        <v>11.181318681318681</v>
      </c>
      <c r="S3784" s="4" t="str">
        <f t="shared" si="358"/>
        <v>film &amp; video</v>
      </c>
      <c r="T3784" s="4" t="str">
        <f t="shared" si="359"/>
        <v>television</v>
      </c>
    </row>
    <row r="3785" spans="1:20" ht="42.75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7">
        <f t="shared" si="354"/>
        <v>42444.333333333336</v>
      </c>
      <c r="L3785" s="7">
        <f t="shared" si="355"/>
        <v>42419.806944444441</v>
      </c>
      <c r="M3785" s="4" t="b">
        <v>0</v>
      </c>
      <c r="N3785" s="4">
        <v>182</v>
      </c>
      <c r="O3785" s="4" t="b">
        <v>1</v>
      </c>
      <c r="P3785" s="4" t="s">
        <v>8265</v>
      </c>
      <c r="Q3785" s="9">
        <f t="shared" si="356"/>
        <v>1.2891666666666666</v>
      </c>
      <c r="R3785" s="10">
        <f t="shared" si="357"/>
        <v>8.5</v>
      </c>
      <c r="S3785" s="4" t="str">
        <f t="shared" si="358"/>
        <v>film &amp; video</v>
      </c>
      <c r="T3785" s="4" t="str">
        <f t="shared" si="359"/>
        <v>television</v>
      </c>
    </row>
    <row r="3786" spans="1:20" ht="42.75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7">
        <f t="shared" si="354"/>
        <v>42561.647361111107</v>
      </c>
      <c r="L3786" s="7">
        <f t="shared" si="355"/>
        <v>42531.647361111107</v>
      </c>
      <c r="M3786" s="4" t="b">
        <v>0</v>
      </c>
      <c r="N3786" s="4">
        <v>182</v>
      </c>
      <c r="O3786" s="4" t="b">
        <v>1</v>
      </c>
      <c r="P3786" s="4" t="s">
        <v>8265</v>
      </c>
      <c r="Q3786" s="9">
        <f t="shared" si="356"/>
        <v>1.1499999999999999</v>
      </c>
      <c r="R3786" s="10">
        <f t="shared" si="357"/>
        <v>6.3186813186813184</v>
      </c>
      <c r="S3786" s="4" t="str">
        <f t="shared" si="358"/>
        <v>film &amp; video</v>
      </c>
      <c r="T3786" s="4" t="str">
        <f t="shared" si="359"/>
        <v>television</v>
      </c>
    </row>
    <row r="3787" spans="1:20" ht="42.75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7">
        <f t="shared" si="354"/>
        <v>42584.085416666661</v>
      </c>
      <c r="L3787" s="7">
        <f t="shared" si="355"/>
        <v>42548.305196759255</v>
      </c>
      <c r="M3787" s="4" t="b">
        <v>0</v>
      </c>
      <c r="N3787" s="4">
        <v>182</v>
      </c>
      <c r="O3787" s="4" t="b">
        <v>1</v>
      </c>
      <c r="P3787" s="4" t="s">
        <v>8265</v>
      </c>
      <c r="Q3787" s="9">
        <f t="shared" si="356"/>
        <v>1.5075000000000001</v>
      </c>
      <c r="R3787" s="10">
        <f t="shared" si="357"/>
        <v>16.565934065934066</v>
      </c>
      <c r="S3787" s="4" t="str">
        <f t="shared" si="358"/>
        <v>film &amp; video</v>
      </c>
      <c r="T3787" s="4" t="str">
        <f t="shared" si="359"/>
        <v>television</v>
      </c>
    </row>
    <row r="3788" spans="1:20" ht="42.75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7">
        <f t="shared" si="354"/>
        <v>42516.704571759255</v>
      </c>
      <c r="L3788" s="7">
        <f t="shared" si="355"/>
        <v>42486.704571759255</v>
      </c>
      <c r="M3788" s="4" t="b">
        <v>0</v>
      </c>
      <c r="N3788" s="4">
        <v>182</v>
      </c>
      <c r="O3788" s="4" t="b">
        <v>1</v>
      </c>
      <c r="P3788" s="4" t="s">
        <v>8265</v>
      </c>
      <c r="Q3788" s="9">
        <f t="shared" si="356"/>
        <v>1.1096666666666666</v>
      </c>
      <c r="R3788" s="10">
        <f t="shared" si="357"/>
        <v>36.582417582417584</v>
      </c>
      <c r="S3788" s="4" t="str">
        <f t="shared" si="358"/>
        <v>film &amp; video</v>
      </c>
      <c r="T3788" s="4" t="str">
        <f t="shared" si="359"/>
        <v>television</v>
      </c>
    </row>
    <row r="3789" spans="1:20" ht="42.75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7">
        <f t="shared" si="354"/>
        <v>42195.832638888889</v>
      </c>
      <c r="L3789" s="7">
        <f t="shared" si="355"/>
        <v>42167.201458333329</v>
      </c>
      <c r="M3789" s="4" t="b">
        <v>0</v>
      </c>
      <c r="N3789" s="4">
        <v>182</v>
      </c>
      <c r="O3789" s="4" t="b">
        <v>1</v>
      </c>
      <c r="P3789" s="4" t="s">
        <v>8265</v>
      </c>
      <c r="Q3789" s="9">
        <f t="shared" si="356"/>
        <v>1.0028571428571429</v>
      </c>
      <c r="R3789" s="10">
        <f t="shared" si="357"/>
        <v>1.9285714285714286</v>
      </c>
      <c r="S3789" s="4" t="str">
        <f t="shared" si="358"/>
        <v>film &amp; video</v>
      </c>
      <c r="T3789" s="4" t="str">
        <f t="shared" si="359"/>
        <v>television</v>
      </c>
    </row>
    <row r="3790" spans="1:20" ht="71.2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7">
        <f t="shared" si="354"/>
        <v>42361.345833333333</v>
      </c>
      <c r="L3790" s="7">
        <f t="shared" si="355"/>
        <v>42333.362488425926</v>
      </c>
      <c r="M3790" s="4" t="b">
        <v>0</v>
      </c>
      <c r="N3790" s="4">
        <v>182</v>
      </c>
      <c r="O3790" s="4" t="b">
        <v>1</v>
      </c>
      <c r="P3790" s="4" t="s">
        <v>8265</v>
      </c>
      <c r="Q3790" s="9">
        <f t="shared" si="356"/>
        <v>6.6666666666666671E-3</v>
      </c>
      <c r="R3790" s="10">
        <f t="shared" si="357"/>
        <v>2.7472527472527473</v>
      </c>
      <c r="S3790" s="4" t="str">
        <f t="shared" si="358"/>
        <v>film &amp; video</v>
      </c>
      <c r="T3790" s="4" t="str">
        <f t="shared" si="359"/>
        <v>television</v>
      </c>
    </row>
    <row r="3791" spans="1:20" ht="42.75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7">
        <f t="shared" si="354"/>
        <v>42170.465486111112</v>
      </c>
      <c r="L3791" s="7">
        <f t="shared" si="355"/>
        <v>42138.465486111112</v>
      </c>
      <c r="M3791" s="4" t="b">
        <v>0</v>
      </c>
      <c r="N3791" s="4">
        <v>182</v>
      </c>
      <c r="O3791" s="4" t="b">
        <v>1</v>
      </c>
      <c r="P3791" s="4" t="s">
        <v>8265</v>
      </c>
      <c r="Q3791" s="9">
        <f t="shared" si="356"/>
        <v>3.267605633802817E-2</v>
      </c>
      <c r="R3791" s="10">
        <f t="shared" si="357"/>
        <v>0.63736263736263732</v>
      </c>
      <c r="S3791" s="4" t="str">
        <f t="shared" si="358"/>
        <v>film &amp; video</v>
      </c>
      <c r="T3791" s="4" t="str">
        <f t="shared" si="359"/>
        <v>television</v>
      </c>
    </row>
    <row r="3792" spans="1:20" ht="42.75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7">
        <f t="shared" si="354"/>
        <v>42696.3752662037</v>
      </c>
      <c r="L3792" s="7">
        <f t="shared" si="355"/>
        <v>42666.333599537036</v>
      </c>
      <c r="M3792" s="4" t="b">
        <v>0</v>
      </c>
      <c r="N3792" s="4">
        <v>182</v>
      </c>
      <c r="O3792" s="4" t="b">
        <v>1</v>
      </c>
      <c r="P3792" s="4" t="s">
        <v>8265</v>
      </c>
      <c r="Q3792" s="9">
        <f t="shared" si="356"/>
        <v>0</v>
      </c>
      <c r="R3792" s="10">
        <f t="shared" si="357"/>
        <v>0</v>
      </c>
      <c r="S3792" s="4" t="str">
        <f t="shared" si="358"/>
        <v>film &amp; video</v>
      </c>
      <c r="T3792" s="4" t="str">
        <f t="shared" si="359"/>
        <v>television</v>
      </c>
    </row>
    <row r="3793" spans="1:20" ht="28.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7">
        <f t="shared" si="354"/>
        <v>41826.3587037037</v>
      </c>
      <c r="L3793" s="7">
        <f t="shared" si="355"/>
        <v>41766.3587037037</v>
      </c>
      <c r="M3793" s="4" t="b">
        <v>0</v>
      </c>
      <c r="N3793" s="4">
        <v>182</v>
      </c>
      <c r="O3793" s="4" t="b">
        <v>1</v>
      </c>
      <c r="P3793" s="4" t="s">
        <v>8265</v>
      </c>
      <c r="Q3793" s="9">
        <f t="shared" si="356"/>
        <v>0</v>
      </c>
      <c r="R3793" s="10">
        <f t="shared" si="357"/>
        <v>0</v>
      </c>
      <c r="S3793" s="4" t="str">
        <f t="shared" si="358"/>
        <v>film &amp; video</v>
      </c>
      <c r="T3793" s="4" t="str">
        <f t="shared" si="359"/>
        <v>television</v>
      </c>
    </row>
    <row r="3794" spans="1:20" ht="28.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7">
        <f t="shared" si="354"/>
        <v>42200.113680555551</v>
      </c>
      <c r="L3794" s="7">
        <f t="shared" si="355"/>
        <v>42170.113680555551</v>
      </c>
      <c r="M3794" s="4" t="b">
        <v>0</v>
      </c>
      <c r="N3794" s="4">
        <v>182</v>
      </c>
      <c r="O3794" s="4" t="b">
        <v>1</v>
      </c>
      <c r="P3794" s="4" t="s">
        <v>8265</v>
      </c>
      <c r="Q3794" s="9">
        <f t="shared" si="356"/>
        <v>2.8E-3</v>
      </c>
      <c r="R3794" s="10">
        <f t="shared" si="357"/>
        <v>0.19230769230769232</v>
      </c>
      <c r="S3794" s="4" t="str">
        <f t="shared" si="358"/>
        <v>film &amp; video</v>
      </c>
      <c r="T3794" s="4" t="str">
        <f t="shared" si="359"/>
        <v>television</v>
      </c>
    </row>
    <row r="3795" spans="1:20" ht="42.75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7">
        <f t="shared" si="354"/>
        <v>41989.60565972222</v>
      </c>
      <c r="L3795" s="7">
        <f t="shared" si="355"/>
        <v>41968.60565972222</v>
      </c>
      <c r="M3795" s="4" t="b">
        <v>0</v>
      </c>
      <c r="N3795" s="4">
        <v>182</v>
      </c>
      <c r="O3795" s="4" t="b">
        <v>1</v>
      </c>
      <c r="P3795" s="4" t="s">
        <v>8265</v>
      </c>
      <c r="Q3795" s="9">
        <f t="shared" si="356"/>
        <v>0.59657142857142853</v>
      </c>
      <c r="R3795" s="10">
        <f t="shared" si="357"/>
        <v>22.945054945054945</v>
      </c>
      <c r="S3795" s="4" t="str">
        <f t="shared" si="358"/>
        <v>film &amp; video</v>
      </c>
      <c r="T3795" s="4" t="str">
        <f t="shared" si="359"/>
        <v>television</v>
      </c>
    </row>
    <row r="3796" spans="1:20" ht="42.75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7">
        <f t="shared" si="354"/>
        <v>42162.247152777774</v>
      </c>
      <c r="L3796" s="7">
        <f t="shared" si="355"/>
        <v>42132.247152777774</v>
      </c>
      <c r="M3796" s="4" t="b">
        <v>0</v>
      </c>
      <c r="N3796" s="4">
        <v>182</v>
      </c>
      <c r="O3796" s="4" t="b">
        <v>1</v>
      </c>
      <c r="P3796" s="4" t="s">
        <v>8265</v>
      </c>
      <c r="Q3796" s="9">
        <f t="shared" si="356"/>
        <v>0.01</v>
      </c>
      <c r="R3796" s="10">
        <f t="shared" si="357"/>
        <v>0.27472527472527475</v>
      </c>
      <c r="S3796" s="4" t="str">
        <f t="shared" si="358"/>
        <v>film &amp; video</v>
      </c>
      <c r="T3796" s="4" t="str">
        <f t="shared" si="359"/>
        <v>television</v>
      </c>
    </row>
    <row r="3797" spans="1:20" ht="42.75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7">
        <f t="shared" si="354"/>
        <v>42244.604166666664</v>
      </c>
      <c r="L3797" s="7">
        <f t="shared" si="355"/>
        <v>42201.102893518517</v>
      </c>
      <c r="M3797" s="4" t="b">
        <v>0</v>
      </c>
      <c r="N3797" s="4">
        <v>182</v>
      </c>
      <c r="O3797" s="4" t="b">
        <v>1</v>
      </c>
      <c r="P3797" s="4" t="s">
        <v>8265</v>
      </c>
      <c r="Q3797" s="9">
        <f t="shared" si="356"/>
        <v>1.6666666666666666E-2</v>
      </c>
      <c r="R3797" s="10">
        <f t="shared" si="357"/>
        <v>5.4945054945054944E-2</v>
      </c>
      <c r="S3797" s="4" t="str">
        <f t="shared" si="358"/>
        <v>film &amp; video</v>
      </c>
      <c r="T3797" s="4" t="str">
        <f t="shared" si="359"/>
        <v>television</v>
      </c>
    </row>
    <row r="3798" spans="1:20" ht="42.75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7">
        <f t="shared" si="354"/>
        <v>42748.696250000001</v>
      </c>
      <c r="L3798" s="7">
        <f t="shared" si="355"/>
        <v>42688.696250000001</v>
      </c>
      <c r="M3798" s="4" t="b">
        <v>0</v>
      </c>
      <c r="N3798" s="4">
        <v>182</v>
      </c>
      <c r="O3798" s="4" t="b">
        <v>1</v>
      </c>
      <c r="P3798" s="4" t="s">
        <v>8265</v>
      </c>
      <c r="Q3798" s="9">
        <f t="shared" si="356"/>
        <v>4.4444444444444447E-5</v>
      </c>
      <c r="R3798" s="10">
        <f t="shared" si="357"/>
        <v>5.4945054945054949E-3</v>
      </c>
      <c r="S3798" s="4" t="str">
        <f t="shared" si="358"/>
        <v>film &amp; video</v>
      </c>
      <c r="T3798" s="4" t="str">
        <f t="shared" si="359"/>
        <v>television</v>
      </c>
    </row>
    <row r="3799" spans="1:20" ht="42.75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7">
        <f t="shared" si="354"/>
        <v>42114.548206018517</v>
      </c>
      <c r="L3799" s="7">
        <f t="shared" si="355"/>
        <v>42084.548206018517</v>
      </c>
      <c r="M3799" s="4" t="b">
        <v>0</v>
      </c>
      <c r="N3799" s="4">
        <v>182</v>
      </c>
      <c r="O3799" s="4" t="b">
        <v>1</v>
      </c>
      <c r="P3799" s="4" t="s">
        <v>8265</v>
      </c>
      <c r="Q3799" s="9">
        <f t="shared" si="356"/>
        <v>0.89666666666666661</v>
      </c>
      <c r="R3799" s="10">
        <f t="shared" si="357"/>
        <v>29.560439560439562</v>
      </c>
      <c r="S3799" s="4" t="str">
        <f t="shared" si="358"/>
        <v>film &amp; video</v>
      </c>
      <c r="T3799" s="4" t="str">
        <f t="shared" si="359"/>
        <v>television</v>
      </c>
    </row>
    <row r="3800" spans="1:20" ht="42.75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7">
        <f t="shared" si="354"/>
        <v>41861.389444444438</v>
      </c>
      <c r="L3800" s="7">
        <f t="shared" si="355"/>
        <v>41831.389444444438</v>
      </c>
      <c r="M3800" s="4" t="b">
        <v>0</v>
      </c>
      <c r="N3800" s="4">
        <v>182</v>
      </c>
      <c r="O3800" s="4" t="b">
        <v>1</v>
      </c>
      <c r="P3800" s="4" t="s">
        <v>8265</v>
      </c>
      <c r="Q3800" s="9">
        <f t="shared" si="356"/>
        <v>1.4642857142857143E-2</v>
      </c>
      <c r="R3800" s="10">
        <f t="shared" si="357"/>
        <v>5.6318681318681323</v>
      </c>
      <c r="S3800" s="4" t="str">
        <f t="shared" si="358"/>
        <v>film &amp; video</v>
      </c>
      <c r="T3800" s="4" t="str">
        <f t="shared" si="359"/>
        <v>television</v>
      </c>
    </row>
    <row r="3801" spans="1:20" ht="28.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7">
        <f t="shared" si="354"/>
        <v>42440.597719907404</v>
      </c>
      <c r="L3801" s="7">
        <f t="shared" si="355"/>
        <v>42410.597719907404</v>
      </c>
      <c r="M3801" s="4" t="b">
        <v>0</v>
      </c>
      <c r="N3801" s="4">
        <v>182</v>
      </c>
      <c r="O3801" s="4" t="b">
        <v>1</v>
      </c>
      <c r="P3801" s="4" t="s">
        <v>8265</v>
      </c>
      <c r="Q3801" s="9">
        <f t="shared" si="356"/>
        <v>4.02E-2</v>
      </c>
      <c r="R3801" s="10">
        <f t="shared" si="357"/>
        <v>2.2087912087912089</v>
      </c>
      <c r="S3801" s="4" t="str">
        <f t="shared" si="358"/>
        <v>film &amp; video</v>
      </c>
      <c r="T3801" s="4" t="str">
        <f t="shared" si="359"/>
        <v>television</v>
      </c>
    </row>
    <row r="3802" spans="1:20" ht="42.75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7">
        <f t="shared" si="354"/>
        <v>42014.874305555553</v>
      </c>
      <c r="L3802" s="7">
        <f t="shared" si="355"/>
        <v>41982.403738425921</v>
      </c>
      <c r="M3802" s="4" t="b">
        <v>0</v>
      </c>
      <c r="N3802" s="4">
        <v>182</v>
      </c>
      <c r="O3802" s="4" t="b">
        <v>1</v>
      </c>
      <c r="P3802" s="4" t="s">
        <v>8265</v>
      </c>
      <c r="Q3802" s="9">
        <f t="shared" si="356"/>
        <v>4.0045454545454544E-2</v>
      </c>
      <c r="R3802" s="10">
        <f t="shared" si="357"/>
        <v>4.8406593406593403</v>
      </c>
      <c r="S3802" s="4" t="str">
        <f t="shared" si="358"/>
        <v>film &amp; video</v>
      </c>
      <c r="T3802" s="4" t="str">
        <f t="shared" si="359"/>
        <v>television</v>
      </c>
    </row>
    <row r="3803" spans="1:20" ht="42.75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7">
        <f t="shared" si="354"/>
        <v>42006.342777777776</v>
      </c>
      <c r="L3803" s="7">
        <f t="shared" si="355"/>
        <v>41975.342777777776</v>
      </c>
      <c r="M3803" s="4" t="b">
        <v>0</v>
      </c>
      <c r="N3803" s="4">
        <v>182</v>
      </c>
      <c r="O3803" s="4" t="b">
        <v>1</v>
      </c>
      <c r="P3803" s="4" t="s">
        <v>8265</v>
      </c>
      <c r="Q3803" s="9">
        <f t="shared" si="356"/>
        <v>8.5199999999999998E-2</v>
      </c>
      <c r="R3803" s="10">
        <f t="shared" si="357"/>
        <v>2.3406593406593408</v>
      </c>
      <c r="S3803" s="4" t="str">
        <f t="shared" si="358"/>
        <v>film &amp; video</v>
      </c>
      <c r="T3803" s="4" t="str">
        <f t="shared" si="359"/>
        <v>television</v>
      </c>
    </row>
    <row r="3804" spans="1:20" ht="42.75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7">
        <f t="shared" si="354"/>
        <v>42298.792893518512</v>
      </c>
      <c r="L3804" s="7">
        <f t="shared" si="355"/>
        <v>42268.792893518512</v>
      </c>
      <c r="M3804" s="4" t="b">
        <v>0</v>
      </c>
      <c r="N3804" s="4">
        <v>182</v>
      </c>
      <c r="O3804" s="4" t="b">
        <v>1</v>
      </c>
      <c r="P3804" s="4" t="s">
        <v>8265</v>
      </c>
      <c r="Q3804" s="9">
        <f t="shared" si="356"/>
        <v>0</v>
      </c>
      <c r="R3804" s="10">
        <f t="shared" si="357"/>
        <v>0</v>
      </c>
      <c r="S3804" s="4" t="str">
        <f t="shared" si="358"/>
        <v>film &amp; video</v>
      </c>
      <c r="T3804" s="4" t="str">
        <f t="shared" si="359"/>
        <v>television</v>
      </c>
    </row>
    <row r="3805" spans="1:20" ht="28.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7">
        <f t="shared" si="354"/>
        <v>42433.638518518514</v>
      </c>
      <c r="L3805" s="7">
        <f t="shared" si="355"/>
        <v>42403.638518518514</v>
      </c>
      <c r="M3805" s="4" t="b">
        <v>0</v>
      </c>
      <c r="N3805" s="4">
        <v>182</v>
      </c>
      <c r="O3805" s="4" t="b">
        <v>1</v>
      </c>
      <c r="P3805" s="4" t="s">
        <v>8265</v>
      </c>
      <c r="Q3805" s="9">
        <f t="shared" si="356"/>
        <v>0.19650000000000001</v>
      </c>
      <c r="R3805" s="10">
        <f t="shared" si="357"/>
        <v>12.956043956043956</v>
      </c>
      <c r="S3805" s="4" t="str">
        <f t="shared" si="358"/>
        <v>film &amp; video</v>
      </c>
      <c r="T3805" s="4" t="str">
        <f t="shared" si="359"/>
        <v>television</v>
      </c>
    </row>
    <row r="3806" spans="1:20" ht="42.75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7">
        <f t="shared" si="354"/>
        <v>42581.958333333336</v>
      </c>
      <c r="L3806" s="7">
        <f t="shared" si="355"/>
        <v>42526.676203703704</v>
      </c>
      <c r="M3806" s="4" t="b">
        <v>0</v>
      </c>
      <c r="N3806" s="4">
        <v>182</v>
      </c>
      <c r="O3806" s="4" t="b">
        <v>1</v>
      </c>
      <c r="P3806" s="4" t="s">
        <v>8265</v>
      </c>
      <c r="Q3806" s="9">
        <f t="shared" si="356"/>
        <v>0</v>
      </c>
      <c r="R3806" s="10">
        <f t="shared" si="357"/>
        <v>0</v>
      </c>
      <c r="S3806" s="4" t="str">
        <f t="shared" si="358"/>
        <v>film &amp; video</v>
      </c>
      <c r="T3806" s="4" t="str">
        <f t="shared" si="359"/>
        <v>television</v>
      </c>
    </row>
    <row r="3807" spans="1:20" ht="42.75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7">
        <f t="shared" si="354"/>
        <v>41909.553703703699</v>
      </c>
      <c r="L3807" s="7">
        <f t="shared" si="355"/>
        <v>41849.553703703699</v>
      </c>
      <c r="M3807" s="4" t="b">
        <v>0</v>
      </c>
      <c r="N3807" s="4">
        <v>182</v>
      </c>
      <c r="O3807" s="4" t="b">
        <v>1</v>
      </c>
      <c r="P3807" s="4" t="s">
        <v>8265</v>
      </c>
      <c r="Q3807" s="9">
        <f t="shared" si="356"/>
        <v>2.0000000000000002E-5</v>
      </c>
      <c r="R3807" s="10">
        <f t="shared" si="357"/>
        <v>1.6483516483516484E-2</v>
      </c>
      <c r="S3807" s="4" t="str">
        <f t="shared" si="358"/>
        <v>film &amp; video</v>
      </c>
      <c r="T3807" s="4" t="str">
        <f t="shared" si="359"/>
        <v>television</v>
      </c>
    </row>
    <row r="3808" spans="1:20" ht="42.75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7">
        <f t="shared" si="354"/>
        <v>41818.925706018512</v>
      </c>
      <c r="L3808" s="7">
        <f t="shared" si="355"/>
        <v>41798.925706018512</v>
      </c>
      <c r="M3808" s="4" t="b">
        <v>0</v>
      </c>
      <c r="N3808" s="4">
        <v>182</v>
      </c>
      <c r="O3808" s="4" t="b">
        <v>1</v>
      </c>
      <c r="P3808" s="4" t="s">
        <v>8265</v>
      </c>
      <c r="Q3808" s="9">
        <f t="shared" si="356"/>
        <v>6.6666666666666664E-4</v>
      </c>
      <c r="R3808" s="10">
        <f t="shared" si="357"/>
        <v>2.7472527472527472E-2</v>
      </c>
      <c r="S3808" s="4" t="str">
        <f t="shared" si="358"/>
        <v>film &amp; video</v>
      </c>
      <c r="T3808" s="4" t="str">
        <f t="shared" si="359"/>
        <v>television</v>
      </c>
    </row>
    <row r="3809" spans="1:20" ht="42.75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7">
        <f t="shared" si="354"/>
        <v>42097.575682870367</v>
      </c>
      <c r="L3809" s="7">
        <f t="shared" si="355"/>
        <v>42090.575682870367</v>
      </c>
      <c r="M3809" s="4" t="b">
        <v>0</v>
      </c>
      <c r="N3809" s="4">
        <v>182</v>
      </c>
      <c r="O3809" s="4" t="b">
        <v>1</v>
      </c>
      <c r="P3809" s="4" t="s">
        <v>8265</v>
      </c>
      <c r="Q3809" s="9">
        <f t="shared" si="356"/>
        <v>0.30333333333333334</v>
      </c>
      <c r="R3809" s="10">
        <f t="shared" si="357"/>
        <v>2.5</v>
      </c>
      <c r="S3809" s="4" t="str">
        <f t="shared" si="358"/>
        <v>film &amp; video</v>
      </c>
      <c r="T3809" s="4" t="str">
        <f t="shared" si="359"/>
        <v>television</v>
      </c>
    </row>
    <row r="3810" spans="1:20" ht="42.75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7">
        <f t="shared" si="354"/>
        <v>42119.078923611109</v>
      </c>
      <c r="L3810" s="7">
        <f t="shared" si="355"/>
        <v>42059.12059027778</v>
      </c>
      <c r="M3810" s="4" t="b">
        <v>0</v>
      </c>
      <c r="N3810" s="4">
        <v>182</v>
      </c>
      <c r="O3810" s="4" t="b">
        <v>1</v>
      </c>
      <c r="P3810" s="4" t="s">
        <v>8265</v>
      </c>
      <c r="Q3810" s="9">
        <f t="shared" si="356"/>
        <v>1</v>
      </c>
      <c r="R3810" s="10">
        <f t="shared" si="357"/>
        <v>5.4945054945054945</v>
      </c>
      <c r="S3810" s="4" t="str">
        <f t="shared" si="358"/>
        <v>film &amp; video</v>
      </c>
      <c r="T3810" s="4" t="str">
        <f t="shared" si="359"/>
        <v>television</v>
      </c>
    </row>
    <row r="3811" spans="1:20" ht="42.75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7">
        <f t="shared" si="354"/>
        <v>41850.625</v>
      </c>
      <c r="L3811" s="7">
        <f t="shared" si="355"/>
        <v>41800.193368055552</v>
      </c>
      <c r="M3811" s="4" t="b">
        <v>0</v>
      </c>
      <c r="N3811" s="4">
        <v>182</v>
      </c>
      <c r="O3811" s="4" t="b">
        <v>1</v>
      </c>
      <c r="P3811" s="4" t="s">
        <v>8265</v>
      </c>
      <c r="Q3811" s="9">
        <f t="shared" si="356"/>
        <v>1.0125</v>
      </c>
      <c r="R3811" s="10">
        <f t="shared" si="357"/>
        <v>11.126373626373626</v>
      </c>
      <c r="S3811" s="4" t="str">
        <f t="shared" si="358"/>
        <v>film &amp; video</v>
      </c>
      <c r="T3811" s="4" t="str">
        <f t="shared" si="359"/>
        <v>television</v>
      </c>
    </row>
    <row r="3812" spans="1:20" ht="42.75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7">
        <f t="shared" si="354"/>
        <v>42084.474050925921</v>
      </c>
      <c r="L3812" s="7">
        <f t="shared" si="355"/>
        <v>42054.515717592592</v>
      </c>
      <c r="M3812" s="4" t="b">
        <v>0</v>
      </c>
      <c r="N3812" s="4">
        <v>182</v>
      </c>
      <c r="O3812" s="4" t="b">
        <v>1</v>
      </c>
      <c r="P3812" s="4" t="s">
        <v>8265</v>
      </c>
      <c r="Q3812" s="9">
        <f t="shared" si="356"/>
        <v>1.2173333333333334</v>
      </c>
      <c r="R3812" s="10">
        <f t="shared" si="357"/>
        <v>10.032967032967033</v>
      </c>
      <c r="S3812" s="4" t="str">
        <f t="shared" si="358"/>
        <v>film &amp; video</v>
      </c>
      <c r="T3812" s="4" t="str">
        <f t="shared" si="359"/>
        <v>television</v>
      </c>
    </row>
    <row r="3813" spans="1:20" ht="42.75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7">
        <f t="shared" si="354"/>
        <v>42521.124999999993</v>
      </c>
      <c r="L3813" s="7">
        <f t="shared" si="355"/>
        <v>42487.293668981474</v>
      </c>
      <c r="M3813" s="4" t="b">
        <v>0</v>
      </c>
      <c r="N3813" s="4">
        <v>182</v>
      </c>
      <c r="O3813" s="4" t="b">
        <v>1</v>
      </c>
      <c r="P3813" s="4" t="s">
        <v>8265</v>
      </c>
      <c r="Q3813" s="9">
        <f t="shared" si="356"/>
        <v>3.3</v>
      </c>
      <c r="R3813" s="10">
        <f t="shared" si="357"/>
        <v>4.5329670329670328</v>
      </c>
      <c r="S3813" s="4" t="str">
        <f t="shared" si="358"/>
        <v>film &amp; video</v>
      </c>
      <c r="T3813" s="4" t="str">
        <f t="shared" si="359"/>
        <v>television</v>
      </c>
    </row>
    <row r="3814" spans="1:20" ht="42.75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7">
        <f t="shared" si="354"/>
        <v>42155.832638888889</v>
      </c>
      <c r="L3814" s="7">
        <f t="shared" si="355"/>
        <v>42109.417916666665</v>
      </c>
      <c r="M3814" s="4" t="b">
        <v>0</v>
      </c>
      <c r="N3814" s="4">
        <v>182</v>
      </c>
      <c r="O3814" s="4" t="b">
        <v>1</v>
      </c>
      <c r="P3814" s="4" t="s">
        <v>8265</v>
      </c>
      <c r="Q3814" s="9">
        <f t="shared" si="356"/>
        <v>1.0954999999999999</v>
      </c>
      <c r="R3814" s="10">
        <f t="shared" si="357"/>
        <v>12.038461538461538</v>
      </c>
      <c r="S3814" s="4" t="str">
        <f t="shared" si="358"/>
        <v>film &amp; video</v>
      </c>
      <c r="T3814" s="4" t="str">
        <f t="shared" si="359"/>
        <v>television</v>
      </c>
    </row>
    <row r="3815" spans="1:20" ht="42.75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7">
        <f t="shared" si="354"/>
        <v>42535.571527777771</v>
      </c>
      <c r="L3815" s="7">
        <f t="shared" si="355"/>
        <v>42496.942372685182</v>
      </c>
      <c r="M3815" s="4" t="b">
        <v>0</v>
      </c>
      <c r="N3815" s="4">
        <v>182</v>
      </c>
      <c r="O3815" s="4" t="b">
        <v>1</v>
      </c>
      <c r="P3815" s="4" t="s">
        <v>8265</v>
      </c>
      <c r="Q3815" s="9">
        <f t="shared" si="356"/>
        <v>1.0095190476190474</v>
      </c>
      <c r="R3815" s="10">
        <f t="shared" si="357"/>
        <v>11.648296703296703</v>
      </c>
      <c r="S3815" s="4" t="str">
        <f t="shared" si="358"/>
        <v>film &amp; video</v>
      </c>
      <c r="T3815" s="4" t="str">
        <f t="shared" si="359"/>
        <v>television</v>
      </c>
    </row>
    <row r="3816" spans="1:20" ht="42.75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7">
        <f t="shared" si="354"/>
        <v>42094.832638888889</v>
      </c>
      <c r="L3816" s="7">
        <f t="shared" si="355"/>
        <v>42058.570740740739</v>
      </c>
      <c r="M3816" s="4" t="b">
        <v>0</v>
      </c>
      <c r="N3816" s="4">
        <v>182</v>
      </c>
      <c r="O3816" s="4" t="b">
        <v>1</v>
      </c>
      <c r="P3816" s="4" t="s">
        <v>8265</v>
      </c>
      <c r="Q3816" s="9">
        <f t="shared" si="356"/>
        <v>1.4013333333333333</v>
      </c>
      <c r="R3816" s="10">
        <f t="shared" si="357"/>
        <v>11.549450549450549</v>
      </c>
      <c r="S3816" s="4" t="str">
        <f t="shared" si="358"/>
        <v>film &amp; video</v>
      </c>
      <c r="T3816" s="4" t="str">
        <f t="shared" si="359"/>
        <v>television</v>
      </c>
    </row>
    <row r="3817" spans="1:20" ht="28.5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7">
        <f t="shared" si="354"/>
        <v>42236.624999999993</v>
      </c>
      <c r="L3817" s="7">
        <f t="shared" si="355"/>
        <v>42206.926585648143</v>
      </c>
      <c r="M3817" s="4" t="b">
        <v>0</v>
      </c>
      <c r="N3817" s="4">
        <v>182</v>
      </c>
      <c r="O3817" s="4" t="b">
        <v>1</v>
      </c>
      <c r="P3817" s="4" t="s">
        <v>8265</v>
      </c>
      <c r="Q3817" s="9">
        <f t="shared" si="356"/>
        <v>1.0000100000000001</v>
      </c>
      <c r="R3817" s="10">
        <f t="shared" si="357"/>
        <v>5.4945604395604395</v>
      </c>
      <c r="S3817" s="4" t="str">
        <f t="shared" si="358"/>
        <v>film &amp; video</v>
      </c>
      <c r="T3817" s="4" t="str">
        <f t="shared" si="359"/>
        <v>television</v>
      </c>
    </row>
    <row r="3818" spans="1:20" ht="57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7">
        <f t="shared" si="354"/>
        <v>41837.356747685182</v>
      </c>
      <c r="L3818" s="7">
        <f t="shared" si="355"/>
        <v>41807.356747685182</v>
      </c>
      <c r="M3818" s="4" t="b">
        <v>0</v>
      </c>
      <c r="N3818" s="4">
        <v>182</v>
      </c>
      <c r="O3818" s="4" t="b">
        <v>1</v>
      </c>
      <c r="P3818" s="4" t="s">
        <v>8265</v>
      </c>
      <c r="Q3818" s="9">
        <f t="shared" si="356"/>
        <v>1.19238</v>
      </c>
      <c r="R3818" s="10">
        <f t="shared" si="357"/>
        <v>9.8273076923076914</v>
      </c>
      <c r="S3818" s="4" t="str">
        <f t="shared" si="358"/>
        <v>film &amp; video</v>
      </c>
      <c r="T3818" s="4" t="str">
        <f t="shared" si="359"/>
        <v>television</v>
      </c>
    </row>
    <row r="3819" spans="1:20" ht="42.75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7">
        <f t="shared" si="354"/>
        <v>42300.832638888889</v>
      </c>
      <c r="L3819" s="7">
        <f t="shared" si="355"/>
        <v>42284.363611111105</v>
      </c>
      <c r="M3819" s="4" t="b">
        <v>0</v>
      </c>
      <c r="N3819" s="4">
        <v>182</v>
      </c>
      <c r="O3819" s="4" t="b">
        <v>1</v>
      </c>
      <c r="P3819" s="4" t="s">
        <v>8265</v>
      </c>
      <c r="Q3819" s="9">
        <f t="shared" si="356"/>
        <v>1.0725</v>
      </c>
      <c r="R3819" s="10">
        <f t="shared" si="357"/>
        <v>11.785714285714286</v>
      </c>
      <c r="S3819" s="4" t="str">
        <f t="shared" si="358"/>
        <v>film &amp; video</v>
      </c>
      <c r="T3819" s="4" t="str">
        <f t="shared" si="359"/>
        <v>television</v>
      </c>
    </row>
    <row r="3820" spans="1:20" ht="42.75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7">
        <f t="shared" si="354"/>
        <v>42075.467384259253</v>
      </c>
      <c r="L3820" s="7">
        <f t="shared" si="355"/>
        <v>42045.509050925924</v>
      </c>
      <c r="M3820" s="4" t="b">
        <v>0</v>
      </c>
      <c r="N3820" s="4">
        <v>182</v>
      </c>
      <c r="O3820" s="4" t="b">
        <v>1</v>
      </c>
      <c r="P3820" s="4" t="s">
        <v>8265</v>
      </c>
      <c r="Q3820" s="9">
        <f t="shared" si="356"/>
        <v>2.2799999999999998</v>
      </c>
      <c r="R3820" s="10">
        <f t="shared" si="357"/>
        <v>3.1318681318681318</v>
      </c>
      <c r="S3820" s="4" t="str">
        <f t="shared" si="358"/>
        <v>film &amp; video</v>
      </c>
      <c r="T3820" s="4" t="str">
        <f t="shared" si="359"/>
        <v>television</v>
      </c>
    </row>
    <row r="3821" spans="1:20" ht="42.75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7">
        <f t="shared" si="354"/>
        <v>42202.543055555558</v>
      </c>
      <c r="L3821" s="7">
        <f t="shared" si="355"/>
        <v>42183.876203703701</v>
      </c>
      <c r="M3821" s="4" t="b">
        <v>0</v>
      </c>
      <c r="N3821" s="4">
        <v>182</v>
      </c>
      <c r="O3821" s="4" t="b">
        <v>1</v>
      </c>
      <c r="P3821" s="4" t="s">
        <v>8265</v>
      </c>
      <c r="Q3821" s="9">
        <f t="shared" si="356"/>
        <v>1.0640000000000001</v>
      </c>
      <c r="R3821" s="10">
        <f t="shared" si="357"/>
        <v>5.8461538461538458</v>
      </c>
      <c r="S3821" s="4" t="str">
        <f t="shared" si="358"/>
        <v>film &amp; video</v>
      </c>
      <c r="T3821" s="4" t="str">
        <f t="shared" si="359"/>
        <v>television</v>
      </c>
    </row>
    <row r="3822" spans="1:20" ht="42.75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7">
        <f t="shared" si="354"/>
        <v>42190.318483796298</v>
      </c>
      <c r="L3822" s="7">
        <f t="shared" si="355"/>
        <v>42160.318483796298</v>
      </c>
      <c r="M3822" s="4" t="b">
        <v>0</v>
      </c>
      <c r="N3822" s="4">
        <v>182</v>
      </c>
      <c r="O3822" s="4" t="b">
        <v>1</v>
      </c>
      <c r="P3822" s="4" t="s">
        <v>8265</v>
      </c>
      <c r="Q3822" s="9">
        <f t="shared" si="356"/>
        <v>1.4333333333333333</v>
      </c>
      <c r="R3822" s="10">
        <f t="shared" si="357"/>
        <v>2.3626373626373627</v>
      </c>
      <c r="S3822" s="4" t="str">
        <f t="shared" si="358"/>
        <v>film &amp; video</v>
      </c>
      <c r="T3822" s="4" t="str">
        <f t="shared" si="359"/>
        <v>television</v>
      </c>
    </row>
    <row r="3823" spans="1:20" ht="42.75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7">
        <f t="shared" si="354"/>
        <v>42372.847303240742</v>
      </c>
      <c r="L3823" s="7">
        <f t="shared" si="355"/>
        <v>42340.847303240742</v>
      </c>
      <c r="M3823" s="4" t="b">
        <v>0</v>
      </c>
      <c r="N3823" s="4">
        <v>182</v>
      </c>
      <c r="O3823" s="4" t="b">
        <v>1</v>
      </c>
      <c r="P3823" s="4" t="s">
        <v>8265</v>
      </c>
      <c r="Q3823" s="9">
        <f t="shared" si="356"/>
        <v>1.0454285714285714</v>
      </c>
      <c r="R3823" s="10">
        <f t="shared" si="357"/>
        <v>20.104395604395606</v>
      </c>
      <c r="S3823" s="4" t="str">
        <f t="shared" si="358"/>
        <v>film &amp; video</v>
      </c>
      <c r="T3823" s="4" t="str">
        <f t="shared" si="359"/>
        <v>television</v>
      </c>
    </row>
    <row r="3824" spans="1:20" ht="57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7">
        <f t="shared" si="354"/>
        <v>42388.624305555553</v>
      </c>
      <c r="L3824" s="7">
        <f t="shared" si="355"/>
        <v>42329.504826388882</v>
      </c>
      <c r="M3824" s="4" t="b">
        <v>0</v>
      </c>
      <c r="N3824" s="4">
        <v>182</v>
      </c>
      <c r="O3824" s="4" t="b">
        <v>1</v>
      </c>
      <c r="P3824" s="4" t="s">
        <v>8265</v>
      </c>
      <c r="Q3824" s="9">
        <f t="shared" si="356"/>
        <v>1.1002000000000001</v>
      </c>
      <c r="R3824" s="10">
        <f t="shared" si="357"/>
        <v>30.225274725274726</v>
      </c>
      <c r="S3824" s="4" t="str">
        <f t="shared" si="358"/>
        <v>film &amp; video</v>
      </c>
      <c r="T3824" s="4" t="str">
        <f t="shared" si="359"/>
        <v>television</v>
      </c>
    </row>
    <row r="3825" spans="1:20" ht="42.75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7">
        <f t="shared" si="354"/>
        <v>42204.832638888889</v>
      </c>
      <c r="L3825" s="7">
        <f t="shared" si="355"/>
        <v>42170.576898148145</v>
      </c>
      <c r="M3825" s="4" t="b">
        <v>0</v>
      </c>
      <c r="N3825" s="4">
        <v>182</v>
      </c>
      <c r="O3825" s="4" t="b">
        <v>1</v>
      </c>
      <c r="P3825" s="4" t="s">
        <v>8265</v>
      </c>
      <c r="Q3825" s="9">
        <f t="shared" si="356"/>
        <v>1.06</v>
      </c>
      <c r="R3825" s="10">
        <f t="shared" si="357"/>
        <v>14.56043956043956</v>
      </c>
      <c r="S3825" s="4" t="str">
        <f t="shared" si="358"/>
        <v>film &amp; video</v>
      </c>
      <c r="T3825" s="4" t="str">
        <f t="shared" si="359"/>
        <v>television</v>
      </c>
    </row>
    <row r="3826" spans="1:20" ht="42.75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7">
        <f t="shared" si="354"/>
        <v>42583.236805555549</v>
      </c>
      <c r="L3826" s="7">
        <f t="shared" si="355"/>
        <v>42571.292858796289</v>
      </c>
      <c r="M3826" s="4" t="b">
        <v>0</v>
      </c>
      <c r="N3826" s="4">
        <v>182</v>
      </c>
      <c r="O3826" s="4" t="b">
        <v>1</v>
      </c>
      <c r="P3826" s="4" t="s">
        <v>8265</v>
      </c>
      <c r="Q3826" s="9">
        <f t="shared" si="356"/>
        <v>1.08</v>
      </c>
      <c r="R3826" s="10">
        <f t="shared" si="357"/>
        <v>1.4835164835164836</v>
      </c>
      <c r="S3826" s="4" t="str">
        <f t="shared" si="358"/>
        <v>film &amp; video</v>
      </c>
      <c r="T3826" s="4" t="str">
        <f t="shared" si="359"/>
        <v>television</v>
      </c>
    </row>
    <row r="3827" spans="1:20" ht="42.75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7">
        <f t="shared" si="354"/>
        <v>42171.736273148148</v>
      </c>
      <c r="L3827" s="7">
        <f t="shared" si="355"/>
        <v>42150.736273148148</v>
      </c>
      <c r="M3827" s="4" t="b">
        <v>0</v>
      </c>
      <c r="N3827" s="4">
        <v>182</v>
      </c>
      <c r="O3827" s="4" t="b">
        <v>1</v>
      </c>
      <c r="P3827" s="4" t="s">
        <v>8265</v>
      </c>
      <c r="Q3827" s="9">
        <f t="shared" si="356"/>
        <v>1.0542</v>
      </c>
      <c r="R3827" s="10">
        <f t="shared" si="357"/>
        <v>28.96153846153846</v>
      </c>
      <c r="S3827" s="4" t="str">
        <f t="shared" si="358"/>
        <v>film &amp; video</v>
      </c>
      <c r="T3827" s="4" t="str">
        <f t="shared" si="359"/>
        <v>television</v>
      </c>
    </row>
    <row r="3828" spans="1:20" ht="28.5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7">
        <f t="shared" si="354"/>
        <v>42131.090208333328</v>
      </c>
      <c r="L3828" s="7">
        <f t="shared" si="355"/>
        <v>42101.090208333328</v>
      </c>
      <c r="M3828" s="4" t="b">
        <v>0</v>
      </c>
      <c r="N3828" s="4">
        <v>182</v>
      </c>
      <c r="O3828" s="4" t="b">
        <v>1</v>
      </c>
      <c r="P3828" s="4" t="s">
        <v>8265</v>
      </c>
      <c r="Q3828" s="9">
        <f t="shared" si="356"/>
        <v>1.1916666666666667</v>
      </c>
      <c r="R3828" s="10">
        <f t="shared" si="357"/>
        <v>3.9285714285714284</v>
      </c>
      <c r="S3828" s="4" t="str">
        <f t="shared" si="358"/>
        <v>film &amp; video</v>
      </c>
      <c r="T3828" s="4" t="str">
        <f t="shared" si="359"/>
        <v>television</v>
      </c>
    </row>
    <row r="3829" spans="1:20" ht="57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7">
        <f t="shared" si="354"/>
        <v>42089.666666666664</v>
      </c>
      <c r="L3829" s="7">
        <f t="shared" si="355"/>
        <v>42034.594918981478</v>
      </c>
      <c r="M3829" s="4" t="b">
        <v>0</v>
      </c>
      <c r="N3829" s="4">
        <v>182</v>
      </c>
      <c r="O3829" s="4" t="b">
        <v>1</v>
      </c>
      <c r="P3829" s="4" t="s">
        <v>8265</v>
      </c>
      <c r="Q3829" s="9">
        <f t="shared" si="356"/>
        <v>1.5266666666666666</v>
      </c>
      <c r="R3829" s="10">
        <f t="shared" si="357"/>
        <v>25.164835164835164</v>
      </c>
      <c r="S3829" s="4" t="str">
        <f t="shared" si="358"/>
        <v>film &amp; video</v>
      </c>
      <c r="T3829" s="4" t="str">
        <f t="shared" si="359"/>
        <v>television</v>
      </c>
    </row>
    <row r="3830" spans="1:20" ht="42.75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7">
        <f t="shared" si="354"/>
        <v>42004.23596064814</v>
      </c>
      <c r="L3830" s="7">
        <f t="shared" si="355"/>
        <v>41944.194293981483</v>
      </c>
      <c r="M3830" s="4" t="b">
        <v>0</v>
      </c>
      <c r="N3830" s="4">
        <v>182</v>
      </c>
      <c r="O3830" s="4" t="b">
        <v>1</v>
      </c>
      <c r="P3830" s="4" t="s">
        <v>8265</v>
      </c>
      <c r="Q3830" s="9">
        <f t="shared" si="356"/>
        <v>1</v>
      </c>
      <c r="R3830" s="10">
        <f t="shared" si="357"/>
        <v>27.472527472527471</v>
      </c>
      <c r="S3830" s="4" t="str">
        <f t="shared" si="358"/>
        <v>film &amp; video</v>
      </c>
      <c r="T3830" s="4" t="str">
        <f t="shared" si="359"/>
        <v>television</v>
      </c>
    </row>
    <row r="3831" spans="1:20" ht="42.75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7">
        <f t="shared" si="354"/>
        <v>42613.532071759262</v>
      </c>
      <c r="L3831" s="7">
        <f t="shared" si="355"/>
        <v>42593.532071759262</v>
      </c>
      <c r="M3831" s="4" t="b">
        <v>0</v>
      </c>
      <c r="N3831" s="4">
        <v>182</v>
      </c>
      <c r="O3831" s="4" t="b">
        <v>1</v>
      </c>
      <c r="P3831" s="4" t="s">
        <v>8265</v>
      </c>
      <c r="Q3831" s="9">
        <f t="shared" si="356"/>
        <v>1.002</v>
      </c>
      <c r="R3831" s="10">
        <f t="shared" si="357"/>
        <v>2.7527472527472527</v>
      </c>
      <c r="S3831" s="4" t="str">
        <f t="shared" si="358"/>
        <v>film &amp; video</v>
      </c>
      <c r="T3831" s="4" t="str">
        <f t="shared" si="359"/>
        <v>television</v>
      </c>
    </row>
    <row r="3832" spans="1:20" ht="42.75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7">
        <f t="shared" si="354"/>
        <v>42517.407534722217</v>
      </c>
      <c r="L3832" s="7">
        <f t="shared" si="355"/>
        <v>42503.407534722217</v>
      </c>
      <c r="M3832" s="4" t="b">
        <v>0</v>
      </c>
      <c r="N3832" s="4">
        <v>182</v>
      </c>
      <c r="O3832" s="4" t="b">
        <v>1</v>
      </c>
      <c r="P3832" s="4" t="s">
        <v>8265</v>
      </c>
      <c r="Q3832" s="9">
        <f t="shared" si="356"/>
        <v>2.25</v>
      </c>
      <c r="R3832" s="10">
        <f t="shared" si="357"/>
        <v>1.2362637362637363</v>
      </c>
      <c r="S3832" s="4" t="str">
        <f t="shared" si="358"/>
        <v>film &amp; video</v>
      </c>
      <c r="T3832" s="4" t="str">
        <f t="shared" si="359"/>
        <v>television</v>
      </c>
    </row>
    <row r="3833" spans="1:20" ht="42.75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7">
        <f t="shared" si="354"/>
        <v>41948.557233796295</v>
      </c>
      <c r="L3833" s="7">
        <f t="shared" si="355"/>
        <v>41927.515567129631</v>
      </c>
      <c r="M3833" s="4" t="b">
        <v>0</v>
      </c>
      <c r="N3833" s="4">
        <v>182</v>
      </c>
      <c r="O3833" s="4" t="b">
        <v>1</v>
      </c>
      <c r="P3833" s="4" t="s">
        <v>8265</v>
      </c>
      <c r="Q3833" s="9">
        <f t="shared" si="356"/>
        <v>1.0602199999999999</v>
      </c>
      <c r="R3833" s="10">
        <f t="shared" si="357"/>
        <v>2.9126923076923079</v>
      </c>
      <c r="S3833" s="4" t="str">
        <f t="shared" si="358"/>
        <v>film &amp; video</v>
      </c>
      <c r="T3833" s="4" t="str">
        <f t="shared" si="359"/>
        <v>television</v>
      </c>
    </row>
    <row r="3834" spans="1:20" ht="42.75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7">
        <f t="shared" si="354"/>
        <v>42419.781655092585</v>
      </c>
      <c r="L3834" s="7">
        <f t="shared" si="355"/>
        <v>42374.781655092585</v>
      </c>
      <c r="M3834" s="4" t="b">
        <v>0</v>
      </c>
      <c r="N3834" s="4">
        <v>182</v>
      </c>
      <c r="O3834" s="4" t="b">
        <v>1</v>
      </c>
      <c r="P3834" s="4" t="s">
        <v>8265</v>
      </c>
      <c r="Q3834" s="9">
        <f t="shared" si="356"/>
        <v>1.0466666666666666</v>
      </c>
      <c r="R3834" s="10">
        <f t="shared" si="357"/>
        <v>6.9010989010989015</v>
      </c>
      <c r="S3834" s="4" t="str">
        <f t="shared" si="358"/>
        <v>film &amp; video</v>
      </c>
      <c r="T3834" s="4" t="str">
        <f t="shared" si="359"/>
        <v>television</v>
      </c>
    </row>
    <row r="3835" spans="1:20" ht="42.75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7">
        <f t="shared" si="354"/>
        <v>41974.464583333327</v>
      </c>
      <c r="L3835" s="7">
        <f t="shared" si="355"/>
        <v>41963.539027777777</v>
      </c>
      <c r="M3835" s="4" t="b">
        <v>0</v>
      </c>
      <c r="N3835" s="4">
        <v>182</v>
      </c>
      <c r="O3835" s="4" t="b">
        <v>1</v>
      </c>
      <c r="P3835" s="4" t="s">
        <v>8265</v>
      </c>
      <c r="Q3835" s="9">
        <f t="shared" si="356"/>
        <v>1.1666666666666667</v>
      </c>
      <c r="R3835" s="10">
        <f t="shared" si="357"/>
        <v>7.6923076923076925</v>
      </c>
      <c r="S3835" s="4" t="str">
        <f t="shared" si="358"/>
        <v>film &amp; video</v>
      </c>
      <c r="T3835" s="4" t="str">
        <f t="shared" si="359"/>
        <v>television</v>
      </c>
    </row>
    <row r="3836" spans="1:20" ht="42.75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7">
        <f t="shared" si="354"/>
        <v>42173.111886574072</v>
      </c>
      <c r="L3836" s="7">
        <f t="shared" si="355"/>
        <v>42143.111886574072</v>
      </c>
      <c r="M3836" s="4" t="b">
        <v>0</v>
      </c>
      <c r="N3836" s="4">
        <v>182</v>
      </c>
      <c r="O3836" s="4" t="b">
        <v>1</v>
      </c>
      <c r="P3836" s="4" t="s">
        <v>8265</v>
      </c>
      <c r="Q3836" s="9">
        <f t="shared" si="356"/>
        <v>1.0903333333333334</v>
      </c>
      <c r="R3836" s="10">
        <f t="shared" si="357"/>
        <v>17.972527472527471</v>
      </c>
      <c r="S3836" s="4" t="str">
        <f t="shared" si="358"/>
        <v>film &amp; video</v>
      </c>
      <c r="T3836" s="4" t="str">
        <f t="shared" si="359"/>
        <v>television</v>
      </c>
    </row>
    <row r="3837" spans="1:20" ht="42.75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7">
        <f t="shared" si="354"/>
        <v>42481.608888888884</v>
      </c>
      <c r="L3837" s="7">
        <f t="shared" si="355"/>
        <v>42460.608888888884</v>
      </c>
      <c r="M3837" s="4" t="b">
        <v>0</v>
      </c>
      <c r="N3837" s="4">
        <v>182</v>
      </c>
      <c r="O3837" s="4" t="b">
        <v>1</v>
      </c>
      <c r="P3837" s="4" t="s">
        <v>8265</v>
      </c>
      <c r="Q3837" s="9">
        <f t="shared" si="356"/>
        <v>1.6</v>
      </c>
      <c r="R3837" s="10">
        <f t="shared" si="357"/>
        <v>1.7582417582417582</v>
      </c>
      <c r="S3837" s="4" t="str">
        <f t="shared" si="358"/>
        <v>film &amp; video</v>
      </c>
      <c r="T3837" s="4" t="str">
        <f t="shared" si="359"/>
        <v>television</v>
      </c>
    </row>
    <row r="3838" spans="1:20" ht="42.75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7">
        <f t="shared" si="354"/>
        <v>42584.839583333327</v>
      </c>
      <c r="L3838" s="7">
        <f t="shared" si="355"/>
        <v>42553.593194444438</v>
      </c>
      <c r="M3838" s="4" t="b">
        <v>0</v>
      </c>
      <c r="N3838" s="4">
        <v>182</v>
      </c>
      <c r="O3838" s="4" t="b">
        <v>1</v>
      </c>
      <c r="P3838" s="4" t="s">
        <v>8265</v>
      </c>
      <c r="Q3838" s="9">
        <f t="shared" si="356"/>
        <v>1.125</v>
      </c>
      <c r="R3838" s="10">
        <f t="shared" si="357"/>
        <v>4.9450549450549453</v>
      </c>
      <c r="S3838" s="4" t="str">
        <f t="shared" si="358"/>
        <v>film &amp; video</v>
      </c>
      <c r="T3838" s="4" t="str">
        <f t="shared" si="359"/>
        <v>television</v>
      </c>
    </row>
    <row r="3839" spans="1:20" ht="28.5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7">
        <f t="shared" si="354"/>
        <v>42188.432384259257</v>
      </c>
      <c r="L3839" s="7">
        <f t="shared" si="355"/>
        <v>42152.432384259257</v>
      </c>
      <c r="M3839" s="4" t="b">
        <v>0</v>
      </c>
      <c r="N3839" s="4">
        <v>182</v>
      </c>
      <c r="O3839" s="4" t="b">
        <v>1</v>
      </c>
      <c r="P3839" s="4" t="s">
        <v>8265</v>
      </c>
      <c r="Q3839" s="9">
        <f t="shared" si="356"/>
        <v>1.0209999999999999</v>
      </c>
      <c r="R3839" s="10">
        <f t="shared" si="357"/>
        <v>11.219780219780219</v>
      </c>
      <c r="S3839" s="4" t="str">
        <f t="shared" si="358"/>
        <v>film &amp; video</v>
      </c>
      <c r="T3839" s="4" t="str">
        <f t="shared" si="359"/>
        <v>television</v>
      </c>
    </row>
    <row r="3840" spans="1:20" ht="57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7">
        <f t="shared" si="354"/>
        <v>42146.377418981479</v>
      </c>
      <c r="L3840" s="7">
        <f t="shared" si="355"/>
        <v>42116.377418981479</v>
      </c>
      <c r="M3840" s="4" t="b">
        <v>0</v>
      </c>
      <c r="N3840" s="4">
        <v>182</v>
      </c>
      <c r="O3840" s="4" t="b">
        <v>1</v>
      </c>
      <c r="P3840" s="4" t="s">
        <v>8265</v>
      </c>
      <c r="Q3840" s="9">
        <f t="shared" si="356"/>
        <v>1.00824</v>
      </c>
      <c r="R3840" s="10">
        <f t="shared" si="357"/>
        <v>553.97802197802196</v>
      </c>
      <c r="S3840" s="4" t="str">
        <f t="shared" si="358"/>
        <v>film &amp; video</v>
      </c>
      <c r="T3840" s="4" t="str">
        <f t="shared" si="359"/>
        <v>television</v>
      </c>
    </row>
    <row r="3841" spans="1:20" ht="42.75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7">
        <f t="shared" si="354"/>
        <v>42214.809305555558</v>
      </c>
      <c r="L3841" s="7">
        <f t="shared" si="355"/>
        <v>42154.809305555558</v>
      </c>
      <c r="M3841" s="4" t="b">
        <v>0</v>
      </c>
      <c r="N3841" s="4">
        <v>182</v>
      </c>
      <c r="O3841" s="4" t="b">
        <v>1</v>
      </c>
      <c r="P3841" s="4" t="s">
        <v>8265</v>
      </c>
      <c r="Q3841" s="9">
        <f t="shared" si="356"/>
        <v>1.0125</v>
      </c>
      <c r="R3841" s="10">
        <f t="shared" si="357"/>
        <v>11.126373626373626</v>
      </c>
      <c r="S3841" s="4" t="str">
        <f t="shared" si="358"/>
        <v>film &amp; video</v>
      </c>
      <c r="T3841" s="4" t="str">
        <f t="shared" si="359"/>
        <v>television</v>
      </c>
    </row>
    <row r="3842" spans="1:20" ht="42.75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7">
        <f t="shared" si="354"/>
        <v>42457.32672453703</v>
      </c>
      <c r="L3842" s="7">
        <f t="shared" si="355"/>
        <v>42432.368391203701</v>
      </c>
      <c r="M3842" s="4" t="b">
        <v>0</v>
      </c>
      <c r="N3842" s="4">
        <v>182</v>
      </c>
      <c r="O3842" s="4" t="b">
        <v>1</v>
      </c>
      <c r="P3842" s="4" t="s">
        <v>8265</v>
      </c>
      <c r="Q3842" s="9">
        <f t="shared" si="356"/>
        <v>65</v>
      </c>
      <c r="R3842" s="10">
        <f t="shared" si="357"/>
        <v>0.35714285714285715</v>
      </c>
      <c r="S3842" s="4" t="str">
        <f t="shared" si="358"/>
        <v>film &amp; video</v>
      </c>
      <c r="T3842" s="4" t="str">
        <f t="shared" si="359"/>
        <v>television</v>
      </c>
    </row>
    <row r="3843" spans="1:20" ht="42.75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7">
        <f t="shared" ref="K3843:K3906" si="360">(I3843/86400)+25569+(-8/24)</f>
        <v>41840.45239583333</v>
      </c>
      <c r="L3843" s="7">
        <f t="shared" ref="L3843:L3906" si="361">(J3843/86400)+25569+(-8/24)</f>
        <v>41780.45239583333</v>
      </c>
      <c r="M3843" s="4" t="b">
        <v>0</v>
      </c>
      <c r="N3843" s="4">
        <v>182</v>
      </c>
      <c r="O3843" s="4" t="b">
        <v>1</v>
      </c>
      <c r="P3843" s="4" t="s">
        <v>8265</v>
      </c>
      <c r="Q3843" s="9">
        <f t="shared" ref="Q3843:Q3906" si="362">E3843/D3843</f>
        <v>8.72E-2</v>
      </c>
      <c r="R3843" s="10">
        <f t="shared" ref="R3843:R3906" si="363">IFERROR(E3843/N3843, "Zero Backers")</f>
        <v>4.7912087912087911</v>
      </c>
      <c r="S3843" s="4" t="str">
        <f t="shared" ref="S3843:S3906" si="364">LEFT(P3843,FIND("/",P3843)-1)</f>
        <v>film &amp; video</v>
      </c>
      <c r="T3843" s="4" t="str">
        <f t="shared" ref="T3843:T3906" si="365">RIGHT(P3843,LEN(P3843)-FIND("/",P3843))</f>
        <v>television</v>
      </c>
    </row>
    <row r="3844" spans="1:20" ht="42.75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7">
        <f t="shared" si="360"/>
        <v>41770.160324074073</v>
      </c>
      <c r="L3844" s="7">
        <f t="shared" si="361"/>
        <v>41740.160324074073</v>
      </c>
      <c r="M3844" s="4" t="b">
        <v>0</v>
      </c>
      <c r="N3844" s="4">
        <v>182</v>
      </c>
      <c r="O3844" s="4" t="b">
        <v>1</v>
      </c>
      <c r="P3844" s="4" t="s">
        <v>8265</v>
      </c>
      <c r="Q3844" s="9">
        <f t="shared" si="362"/>
        <v>0.21940000000000001</v>
      </c>
      <c r="R3844" s="10">
        <f t="shared" si="363"/>
        <v>6.0274725274725274</v>
      </c>
      <c r="S3844" s="4" t="str">
        <f t="shared" si="364"/>
        <v>film &amp; video</v>
      </c>
      <c r="T3844" s="4" t="str">
        <f t="shared" si="365"/>
        <v>television</v>
      </c>
    </row>
    <row r="3845" spans="1:20" ht="42.75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7">
        <f t="shared" si="360"/>
        <v>41790.739166666666</v>
      </c>
      <c r="L3845" s="7">
        <f t="shared" si="361"/>
        <v>41765.739166666666</v>
      </c>
      <c r="M3845" s="4" t="b">
        <v>0</v>
      </c>
      <c r="N3845" s="4">
        <v>182</v>
      </c>
      <c r="O3845" s="4" t="b">
        <v>1</v>
      </c>
      <c r="P3845" s="4" t="s">
        <v>8265</v>
      </c>
      <c r="Q3845" s="9">
        <f t="shared" si="362"/>
        <v>0.21299999999999999</v>
      </c>
      <c r="R3845" s="10">
        <f t="shared" si="363"/>
        <v>5.8516483516483513</v>
      </c>
      <c r="S3845" s="4" t="str">
        <f t="shared" si="364"/>
        <v>film &amp; video</v>
      </c>
      <c r="T3845" s="4" t="str">
        <f t="shared" si="365"/>
        <v>television</v>
      </c>
    </row>
    <row r="3846" spans="1:20" ht="42.75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7">
        <f t="shared" si="360"/>
        <v>41792.957638888889</v>
      </c>
      <c r="L3846" s="7">
        <f t="shared" si="361"/>
        <v>41766.283958333333</v>
      </c>
      <c r="M3846" s="4" t="b">
        <v>0</v>
      </c>
      <c r="N3846" s="4">
        <v>182</v>
      </c>
      <c r="O3846" s="4" t="b">
        <v>1</v>
      </c>
      <c r="P3846" s="4" t="s">
        <v>8265</v>
      </c>
      <c r="Q3846" s="9">
        <f t="shared" si="362"/>
        <v>0.41489795918367345</v>
      </c>
      <c r="R3846" s="10">
        <f t="shared" si="363"/>
        <v>22.340659340659339</v>
      </c>
      <c r="S3846" s="4" t="str">
        <f t="shared" si="364"/>
        <v>film &amp; video</v>
      </c>
      <c r="T3846" s="4" t="str">
        <f t="shared" si="365"/>
        <v>television</v>
      </c>
    </row>
    <row r="3847" spans="1:20" ht="57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7">
        <f t="shared" si="360"/>
        <v>42278.293680555558</v>
      </c>
      <c r="L3847" s="7">
        <f t="shared" si="361"/>
        <v>42248.293680555558</v>
      </c>
      <c r="M3847" s="4" t="b">
        <v>0</v>
      </c>
      <c r="N3847" s="4">
        <v>182</v>
      </c>
      <c r="O3847" s="4" t="b">
        <v>1</v>
      </c>
      <c r="P3847" s="4" t="s">
        <v>8265</v>
      </c>
      <c r="Q3847" s="9">
        <f t="shared" si="362"/>
        <v>2.1049999999999999E-2</v>
      </c>
      <c r="R3847" s="10">
        <f t="shared" si="363"/>
        <v>4.6263736263736268</v>
      </c>
      <c r="S3847" s="4" t="str">
        <f t="shared" si="364"/>
        <v>film &amp; video</v>
      </c>
      <c r="T3847" s="4" t="str">
        <f t="shared" si="365"/>
        <v>television</v>
      </c>
    </row>
    <row r="3848" spans="1:20" ht="42.75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7">
        <f t="shared" si="360"/>
        <v>41915.957638888889</v>
      </c>
      <c r="L3848" s="7">
        <f t="shared" si="361"/>
        <v>41884.88821759259</v>
      </c>
      <c r="M3848" s="4" t="b">
        <v>0</v>
      </c>
      <c r="N3848" s="4">
        <v>182</v>
      </c>
      <c r="O3848" s="4" t="b">
        <v>1</v>
      </c>
      <c r="P3848" s="4" t="s">
        <v>8265</v>
      </c>
      <c r="Q3848" s="9">
        <f t="shared" si="362"/>
        <v>2.7E-2</v>
      </c>
      <c r="R3848" s="10">
        <f t="shared" si="363"/>
        <v>1.0384615384615385</v>
      </c>
      <c r="S3848" s="4" t="str">
        <f t="shared" si="364"/>
        <v>film &amp; video</v>
      </c>
      <c r="T3848" s="4" t="str">
        <f t="shared" si="365"/>
        <v>television</v>
      </c>
    </row>
    <row r="3849" spans="1:20" ht="42.75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7">
        <f t="shared" si="360"/>
        <v>42203.891099537032</v>
      </c>
      <c r="L3849" s="7">
        <f t="shared" si="361"/>
        <v>42158.891099537032</v>
      </c>
      <c r="M3849" s="4" t="b">
        <v>0</v>
      </c>
      <c r="N3849" s="4">
        <v>182</v>
      </c>
      <c r="O3849" s="4" t="b">
        <v>1</v>
      </c>
      <c r="P3849" s="4" t="s">
        <v>8265</v>
      </c>
      <c r="Q3849" s="9">
        <f t="shared" si="362"/>
        <v>0.16161904761904761</v>
      </c>
      <c r="R3849" s="10">
        <f t="shared" si="363"/>
        <v>9.3241758241758248</v>
      </c>
      <c r="S3849" s="4" t="str">
        <f t="shared" si="364"/>
        <v>film &amp; video</v>
      </c>
      <c r="T3849" s="4" t="str">
        <f t="shared" si="365"/>
        <v>television</v>
      </c>
    </row>
    <row r="3850" spans="1:20" ht="42.75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7">
        <f t="shared" si="360"/>
        <v>42295.483668981477</v>
      </c>
      <c r="L3850" s="7">
        <f t="shared" si="361"/>
        <v>42265.483668981477</v>
      </c>
      <c r="M3850" s="4" t="b">
        <v>0</v>
      </c>
      <c r="N3850" s="4">
        <v>182</v>
      </c>
      <c r="O3850" s="4" t="b">
        <v>1</v>
      </c>
      <c r="P3850" s="4" t="s">
        <v>8265</v>
      </c>
      <c r="Q3850" s="9">
        <f t="shared" si="362"/>
        <v>0.16376923076923078</v>
      </c>
      <c r="R3850" s="10">
        <f t="shared" si="363"/>
        <v>11.697802197802197</v>
      </c>
      <c r="S3850" s="4" t="str">
        <f t="shared" si="364"/>
        <v>film &amp; video</v>
      </c>
      <c r="T3850" s="4" t="str">
        <f t="shared" si="365"/>
        <v>television</v>
      </c>
    </row>
    <row r="3851" spans="1:20" ht="42.75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7">
        <f t="shared" si="360"/>
        <v>42166.433842592589</v>
      </c>
      <c r="L3851" s="7">
        <f t="shared" si="361"/>
        <v>42136.433842592589</v>
      </c>
      <c r="M3851" s="4" t="b">
        <v>0</v>
      </c>
      <c r="N3851" s="4">
        <v>182</v>
      </c>
      <c r="O3851" s="4" t="b">
        <v>1</v>
      </c>
      <c r="P3851" s="4" t="s">
        <v>8265</v>
      </c>
      <c r="Q3851" s="9">
        <f t="shared" si="362"/>
        <v>7.0433333333333334E-2</v>
      </c>
      <c r="R3851" s="10">
        <f t="shared" si="363"/>
        <v>11.609890109890109</v>
      </c>
      <c r="S3851" s="4" t="str">
        <f t="shared" si="364"/>
        <v>film &amp; video</v>
      </c>
      <c r="T3851" s="4" t="str">
        <f t="shared" si="365"/>
        <v>television</v>
      </c>
    </row>
    <row r="3852" spans="1:20" ht="28.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7">
        <f t="shared" si="360"/>
        <v>42004.791006944441</v>
      </c>
      <c r="L3852" s="7">
        <f t="shared" si="361"/>
        <v>41974.791006944441</v>
      </c>
      <c r="M3852" s="4" t="b">
        <v>0</v>
      </c>
      <c r="N3852" s="4">
        <v>182</v>
      </c>
      <c r="O3852" s="4" t="b">
        <v>1</v>
      </c>
      <c r="P3852" s="4" t="s">
        <v>8265</v>
      </c>
      <c r="Q3852" s="9">
        <f t="shared" si="362"/>
        <v>3.7999999999999999E-2</v>
      </c>
      <c r="R3852" s="10">
        <f t="shared" si="363"/>
        <v>0.2087912087912088</v>
      </c>
      <c r="S3852" s="4" t="str">
        <f t="shared" si="364"/>
        <v>film &amp; video</v>
      </c>
      <c r="T3852" s="4" t="str">
        <f t="shared" si="365"/>
        <v>television</v>
      </c>
    </row>
    <row r="3853" spans="1:20" ht="42.75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7">
        <f t="shared" si="360"/>
        <v>42202.10623842592</v>
      </c>
      <c r="L3853" s="7">
        <f t="shared" si="361"/>
        <v>42172.10623842592</v>
      </c>
      <c r="M3853" s="4" t="b">
        <v>0</v>
      </c>
      <c r="N3853" s="4">
        <v>182</v>
      </c>
      <c r="O3853" s="4" t="b">
        <v>1</v>
      </c>
      <c r="P3853" s="4" t="s">
        <v>8265</v>
      </c>
      <c r="Q3853" s="9">
        <f t="shared" si="362"/>
        <v>0.34079999999999999</v>
      </c>
      <c r="R3853" s="10">
        <f t="shared" si="363"/>
        <v>4.6813186813186816</v>
      </c>
      <c r="S3853" s="4" t="str">
        <f t="shared" si="364"/>
        <v>film &amp; video</v>
      </c>
      <c r="T3853" s="4" t="str">
        <f t="shared" si="365"/>
        <v>television</v>
      </c>
    </row>
    <row r="3854" spans="1:20" ht="42.75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7">
        <f t="shared" si="360"/>
        <v>42089.815694444442</v>
      </c>
      <c r="L3854" s="7">
        <f t="shared" si="361"/>
        <v>42064.857361111113</v>
      </c>
      <c r="M3854" s="4" t="b">
        <v>0</v>
      </c>
      <c r="N3854" s="4">
        <v>182</v>
      </c>
      <c r="O3854" s="4" t="b">
        <v>1</v>
      </c>
      <c r="P3854" s="4" t="s">
        <v>8265</v>
      </c>
      <c r="Q3854" s="9">
        <f t="shared" si="362"/>
        <v>2E-3</v>
      </c>
      <c r="R3854" s="10">
        <f t="shared" si="363"/>
        <v>0.10989010989010989</v>
      </c>
      <c r="S3854" s="4" t="str">
        <f t="shared" si="364"/>
        <v>film &amp; video</v>
      </c>
      <c r="T3854" s="4" t="str">
        <f t="shared" si="365"/>
        <v>television</v>
      </c>
    </row>
    <row r="3855" spans="1:20" ht="28.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7">
        <f t="shared" si="360"/>
        <v>41883.506689814814</v>
      </c>
      <c r="L3855" s="7">
        <f t="shared" si="361"/>
        <v>41848.506689814814</v>
      </c>
      <c r="M3855" s="4" t="b">
        <v>0</v>
      </c>
      <c r="N3855" s="4">
        <v>182</v>
      </c>
      <c r="O3855" s="4" t="b">
        <v>1</v>
      </c>
      <c r="P3855" s="4" t="s">
        <v>8265</v>
      </c>
      <c r="Q3855" s="9">
        <f t="shared" si="362"/>
        <v>2.5999999999999998E-4</v>
      </c>
      <c r="R3855" s="10">
        <f t="shared" si="363"/>
        <v>0.14285714285714285</v>
      </c>
      <c r="S3855" s="4" t="str">
        <f t="shared" si="364"/>
        <v>film &amp; video</v>
      </c>
      <c r="T3855" s="4" t="str">
        <f t="shared" si="365"/>
        <v>television</v>
      </c>
    </row>
    <row r="3856" spans="1:20" ht="28.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7">
        <f t="shared" si="360"/>
        <v>42133.55159722222</v>
      </c>
      <c r="L3856" s="7">
        <f t="shared" si="361"/>
        <v>42103.55159722222</v>
      </c>
      <c r="M3856" s="4" t="b">
        <v>0</v>
      </c>
      <c r="N3856" s="4">
        <v>182</v>
      </c>
      <c r="O3856" s="4" t="b">
        <v>1</v>
      </c>
      <c r="P3856" s="4" t="s">
        <v>8265</v>
      </c>
      <c r="Q3856" s="9">
        <f t="shared" si="362"/>
        <v>0.16254545454545455</v>
      </c>
      <c r="R3856" s="10">
        <f t="shared" si="363"/>
        <v>9.8241758241758248</v>
      </c>
      <c r="S3856" s="4" t="str">
        <f t="shared" si="364"/>
        <v>film &amp; video</v>
      </c>
      <c r="T3856" s="4" t="str">
        <f t="shared" si="365"/>
        <v>television</v>
      </c>
    </row>
    <row r="3857" spans="1:20" ht="42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7">
        <f t="shared" si="360"/>
        <v>42089.595729166664</v>
      </c>
      <c r="L3857" s="7">
        <f t="shared" si="361"/>
        <v>42059.637395833335</v>
      </c>
      <c r="M3857" s="4" t="b">
        <v>0</v>
      </c>
      <c r="N3857" s="4">
        <v>182</v>
      </c>
      <c r="O3857" s="4" t="b">
        <v>1</v>
      </c>
      <c r="P3857" s="4" t="s">
        <v>8265</v>
      </c>
      <c r="Q3857" s="9">
        <f t="shared" si="362"/>
        <v>2.5000000000000001E-2</v>
      </c>
      <c r="R3857" s="10">
        <f t="shared" si="363"/>
        <v>0.13736263736263737</v>
      </c>
      <c r="S3857" s="4" t="str">
        <f t="shared" si="364"/>
        <v>film &amp; video</v>
      </c>
      <c r="T3857" s="4" t="str">
        <f t="shared" si="365"/>
        <v>television</v>
      </c>
    </row>
    <row r="3858" spans="1:20" ht="42.75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7">
        <f t="shared" si="360"/>
        <v>42071.368090277778</v>
      </c>
      <c r="L3858" s="7">
        <f t="shared" si="361"/>
        <v>42041.409756944442</v>
      </c>
      <c r="M3858" s="4" t="b">
        <v>0</v>
      </c>
      <c r="N3858" s="4">
        <v>182</v>
      </c>
      <c r="O3858" s="4" t="b">
        <v>1</v>
      </c>
      <c r="P3858" s="4" t="s">
        <v>8265</v>
      </c>
      <c r="Q3858" s="9">
        <f t="shared" si="362"/>
        <v>2.0000000000000001E-4</v>
      </c>
      <c r="R3858" s="10">
        <f t="shared" si="363"/>
        <v>5.4945054945054949E-3</v>
      </c>
      <c r="S3858" s="4" t="str">
        <f t="shared" si="364"/>
        <v>film &amp; video</v>
      </c>
      <c r="T3858" s="4" t="str">
        <f t="shared" si="365"/>
        <v>television</v>
      </c>
    </row>
    <row r="3859" spans="1:20" ht="42.75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7">
        <f t="shared" si="360"/>
        <v>41852.383333333331</v>
      </c>
      <c r="L3859" s="7">
        <f t="shared" si="361"/>
        <v>41829.403819444444</v>
      </c>
      <c r="M3859" s="4" t="b">
        <v>0</v>
      </c>
      <c r="N3859" s="4">
        <v>182</v>
      </c>
      <c r="O3859" s="4" t="b">
        <v>1</v>
      </c>
      <c r="P3859" s="4" t="s">
        <v>8265</v>
      </c>
      <c r="Q3859" s="9">
        <f t="shared" si="362"/>
        <v>5.1999999999999998E-2</v>
      </c>
      <c r="R3859" s="10">
        <f t="shared" si="363"/>
        <v>1.4285714285714286</v>
      </c>
      <c r="S3859" s="4" t="str">
        <f t="shared" si="364"/>
        <v>film &amp; video</v>
      </c>
      <c r="T3859" s="4" t="str">
        <f t="shared" si="365"/>
        <v>television</v>
      </c>
    </row>
    <row r="3860" spans="1:20" ht="57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7">
        <f t="shared" si="360"/>
        <v>42146.541666666664</v>
      </c>
      <c r="L3860" s="7">
        <f t="shared" si="361"/>
        <v>42128.097731481474</v>
      </c>
      <c r="M3860" s="4" t="b">
        <v>0</v>
      </c>
      <c r="N3860" s="4">
        <v>182</v>
      </c>
      <c r="O3860" s="4" t="b">
        <v>1</v>
      </c>
      <c r="P3860" s="4" t="s">
        <v>8265</v>
      </c>
      <c r="Q3860" s="9">
        <f t="shared" si="362"/>
        <v>0.02</v>
      </c>
      <c r="R3860" s="10">
        <f t="shared" si="363"/>
        <v>5.4945054945054944E-2</v>
      </c>
      <c r="S3860" s="4" t="str">
        <f t="shared" si="364"/>
        <v>film &amp; video</v>
      </c>
      <c r="T3860" s="4" t="str">
        <f t="shared" si="365"/>
        <v>television</v>
      </c>
    </row>
    <row r="3861" spans="1:20" ht="42.75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7">
        <f t="shared" si="360"/>
        <v>41815.541666666664</v>
      </c>
      <c r="L3861" s="7">
        <f t="shared" si="361"/>
        <v>41789.560266203705</v>
      </c>
      <c r="M3861" s="4" t="b">
        <v>0</v>
      </c>
      <c r="N3861" s="4">
        <v>182</v>
      </c>
      <c r="O3861" s="4" t="b">
        <v>1</v>
      </c>
      <c r="P3861" s="4" t="s">
        <v>8265</v>
      </c>
      <c r="Q3861" s="9">
        <f t="shared" si="362"/>
        <v>4.0000000000000002E-4</v>
      </c>
      <c r="R3861" s="10">
        <f t="shared" si="363"/>
        <v>5.4945054945054949E-3</v>
      </c>
      <c r="S3861" s="4" t="str">
        <f t="shared" si="364"/>
        <v>film &amp; video</v>
      </c>
      <c r="T3861" s="4" t="str">
        <f t="shared" si="365"/>
        <v>television</v>
      </c>
    </row>
    <row r="3862" spans="1:20" ht="42.75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7">
        <f t="shared" si="360"/>
        <v>41863.327662037038</v>
      </c>
      <c r="L3862" s="7">
        <f t="shared" si="361"/>
        <v>41833.327662037038</v>
      </c>
      <c r="M3862" s="4" t="b">
        <v>0</v>
      </c>
      <c r="N3862" s="4">
        <v>182</v>
      </c>
      <c r="O3862" s="4" t="b">
        <v>1</v>
      </c>
      <c r="P3862" s="4" t="s">
        <v>8265</v>
      </c>
      <c r="Q3862" s="9">
        <f t="shared" si="362"/>
        <v>0.17666666666666667</v>
      </c>
      <c r="R3862" s="10">
        <f t="shared" si="363"/>
        <v>5.8241758241758239</v>
      </c>
      <c r="S3862" s="4" t="str">
        <f t="shared" si="364"/>
        <v>film &amp; video</v>
      </c>
      <c r="T3862" s="4" t="str">
        <f t="shared" si="365"/>
        <v>television</v>
      </c>
    </row>
    <row r="3863" spans="1:20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7">
        <f t="shared" si="360"/>
        <v>41955.574305555558</v>
      </c>
      <c r="L3863" s="7">
        <f t="shared" si="361"/>
        <v>41914.256678240738</v>
      </c>
      <c r="M3863" s="4" t="b">
        <v>0</v>
      </c>
      <c r="N3863" s="4">
        <v>182</v>
      </c>
      <c r="O3863" s="4" t="b">
        <v>1</v>
      </c>
      <c r="P3863" s="4" t="s">
        <v>8265</v>
      </c>
      <c r="Q3863" s="9">
        <f t="shared" si="362"/>
        <v>0.05</v>
      </c>
      <c r="R3863" s="10">
        <f t="shared" si="363"/>
        <v>0.5494505494505495</v>
      </c>
      <c r="S3863" s="4" t="str">
        <f t="shared" si="364"/>
        <v>film &amp; video</v>
      </c>
      <c r="T3863" s="4" t="str">
        <f t="shared" si="365"/>
        <v>television</v>
      </c>
    </row>
    <row r="3864" spans="1:20" ht="28.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7">
        <f t="shared" si="360"/>
        <v>42625.374305555553</v>
      </c>
      <c r="L3864" s="7">
        <f t="shared" si="361"/>
        <v>42610.927731481475</v>
      </c>
      <c r="M3864" s="4" t="b">
        <v>0</v>
      </c>
      <c r="N3864" s="4">
        <v>182</v>
      </c>
      <c r="O3864" s="4" t="b">
        <v>1</v>
      </c>
      <c r="P3864" s="4" t="s">
        <v>8265</v>
      </c>
      <c r="Q3864" s="9">
        <f t="shared" si="362"/>
        <v>1.3333333333333334E-4</v>
      </c>
      <c r="R3864" s="10">
        <f t="shared" si="363"/>
        <v>5.4945054945054949E-3</v>
      </c>
      <c r="S3864" s="4" t="str">
        <f t="shared" si="364"/>
        <v>film &amp; video</v>
      </c>
      <c r="T3864" s="4" t="str">
        <f t="shared" si="365"/>
        <v>television</v>
      </c>
    </row>
    <row r="3865" spans="1:20" ht="42.75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7">
        <f t="shared" si="360"/>
        <v>42313.341493055552</v>
      </c>
      <c r="L3865" s="7">
        <f t="shared" si="361"/>
        <v>42253.299826388888</v>
      </c>
      <c r="M3865" s="4" t="b">
        <v>0</v>
      </c>
      <c r="N3865" s="4">
        <v>182</v>
      </c>
      <c r="O3865" s="4" t="b">
        <v>1</v>
      </c>
      <c r="P3865" s="4" t="s">
        <v>8265</v>
      </c>
      <c r="Q3865" s="9">
        <f t="shared" si="362"/>
        <v>0</v>
      </c>
      <c r="R3865" s="10">
        <f t="shared" si="363"/>
        <v>0</v>
      </c>
      <c r="S3865" s="4" t="str">
        <f t="shared" si="364"/>
        <v>film &amp; video</v>
      </c>
      <c r="T3865" s="4" t="str">
        <f t="shared" si="365"/>
        <v>television</v>
      </c>
    </row>
    <row r="3866" spans="1:20" ht="42.75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7">
        <f t="shared" si="360"/>
        <v>42325.60016203703</v>
      </c>
      <c r="L3866" s="7">
        <f t="shared" si="361"/>
        <v>42295.558495370373</v>
      </c>
      <c r="M3866" s="4" t="b">
        <v>0</v>
      </c>
      <c r="N3866" s="4">
        <v>182</v>
      </c>
      <c r="O3866" s="4" t="b">
        <v>1</v>
      </c>
      <c r="P3866" s="4" t="s">
        <v>8265</v>
      </c>
      <c r="Q3866" s="9">
        <f t="shared" si="362"/>
        <v>1.2E-2</v>
      </c>
      <c r="R3866" s="10">
        <f t="shared" si="363"/>
        <v>0.32967032967032966</v>
      </c>
      <c r="S3866" s="4" t="str">
        <f t="shared" si="364"/>
        <v>film &amp; video</v>
      </c>
      <c r="T3866" s="4" t="str">
        <f t="shared" si="365"/>
        <v>television</v>
      </c>
    </row>
    <row r="3867" spans="1:20" ht="42.75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7">
        <f t="shared" si="360"/>
        <v>41880.895833333328</v>
      </c>
      <c r="L3867" s="7">
        <f t="shared" si="361"/>
        <v>41841.31826388889</v>
      </c>
      <c r="M3867" s="4" t="b">
        <v>0</v>
      </c>
      <c r="N3867" s="4">
        <v>182</v>
      </c>
      <c r="O3867" s="4" t="b">
        <v>1</v>
      </c>
      <c r="P3867" s="4" t="s">
        <v>8265</v>
      </c>
      <c r="Q3867" s="9">
        <f t="shared" si="362"/>
        <v>0.26937422295897223</v>
      </c>
      <c r="R3867" s="10">
        <f t="shared" si="363"/>
        <v>3.5714285714285716</v>
      </c>
      <c r="S3867" s="4" t="str">
        <f t="shared" si="364"/>
        <v>film &amp; video</v>
      </c>
      <c r="T3867" s="4" t="str">
        <f t="shared" si="365"/>
        <v>television</v>
      </c>
    </row>
    <row r="3868" spans="1:20" ht="28.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7">
        <f t="shared" si="360"/>
        <v>42451.811805555553</v>
      </c>
      <c r="L3868" s="7">
        <f t="shared" si="361"/>
        <v>42402.613668981481</v>
      </c>
      <c r="M3868" s="4" t="b">
        <v>0</v>
      </c>
      <c r="N3868" s="4">
        <v>182</v>
      </c>
      <c r="O3868" s="4" t="b">
        <v>1</v>
      </c>
      <c r="P3868" s="4" t="s">
        <v>8265</v>
      </c>
      <c r="Q3868" s="9">
        <f t="shared" si="362"/>
        <v>5.4999999999999997E-3</v>
      </c>
      <c r="R3868" s="10">
        <f t="shared" si="363"/>
        <v>6.043956043956044E-2</v>
      </c>
      <c r="S3868" s="4" t="str">
        <f t="shared" si="364"/>
        <v>film &amp; video</v>
      </c>
      <c r="T3868" s="4" t="str">
        <f t="shared" si="365"/>
        <v>television</v>
      </c>
    </row>
    <row r="3869" spans="1:20" ht="42.75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7">
        <f t="shared" si="360"/>
        <v>42539.480775462966</v>
      </c>
      <c r="L3869" s="7">
        <f t="shared" si="361"/>
        <v>42509.480775462966</v>
      </c>
      <c r="M3869" s="4" t="b">
        <v>0</v>
      </c>
      <c r="N3869" s="4">
        <v>182</v>
      </c>
      <c r="O3869" s="4" t="b">
        <v>1</v>
      </c>
      <c r="P3869" s="4" t="s">
        <v>8265</v>
      </c>
      <c r="Q3869" s="9">
        <f t="shared" si="362"/>
        <v>0.1255</v>
      </c>
      <c r="R3869" s="10">
        <f t="shared" si="363"/>
        <v>1.3791208791208791</v>
      </c>
      <c r="S3869" s="4" t="str">
        <f t="shared" si="364"/>
        <v>film &amp; video</v>
      </c>
      <c r="T3869" s="4" t="str">
        <f t="shared" si="365"/>
        <v>television</v>
      </c>
    </row>
    <row r="3870" spans="1:20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7">
        <f t="shared" si="360"/>
        <v>41890.32644675926</v>
      </c>
      <c r="L3870" s="7">
        <f t="shared" si="361"/>
        <v>41865.32644675926</v>
      </c>
      <c r="M3870" s="4" t="b">
        <v>0</v>
      </c>
      <c r="N3870" s="4">
        <v>182</v>
      </c>
      <c r="O3870" s="4" t="b">
        <v>1</v>
      </c>
      <c r="P3870" s="4" t="s">
        <v>8265</v>
      </c>
      <c r="Q3870" s="9">
        <f t="shared" si="362"/>
        <v>2E-3</v>
      </c>
      <c r="R3870" s="10">
        <f t="shared" si="363"/>
        <v>5.4945054945054944E-2</v>
      </c>
      <c r="S3870" s="4" t="str">
        <f t="shared" si="364"/>
        <v>film &amp; video</v>
      </c>
      <c r="T3870" s="4" t="str">
        <f t="shared" si="365"/>
        <v>television</v>
      </c>
    </row>
    <row r="3871" spans="1:20" ht="28.5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7">
        <f t="shared" si="360"/>
        <v>42076.799305555549</v>
      </c>
      <c r="L3871" s="7">
        <f t="shared" si="361"/>
        <v>42047.391111111108</v>
      </c>
      <c r="M3871" s="4" t="b">
        <v>0</v>
      </c>
      <c r="N3871" s="4">
        <v>182</v>
      </c>
      <c r="O3871" s="4" t="b">
        <v>1</v>
      </c>
      <c r="P3871" s="4" t="s">
        <v>8265</v>
      </c>
      <c r="Q3871" s="9">
        <f t="shared" si="362"/>
        <v>3.44748684310884E-2</v>
      </c>
      <c r="R3871" s="10">
        <f t="shared" si="363"/>
        <v>2.4835164835164836</v>
      </c>
      <c r="S3871" s="4" t="str">
        <f t="shared" si="364"/>
        <v>film &amp; video</v>
      </c>
      <c r="T3871" s="4" t="str">
        <f t="shared" si="365"/>
        <v>television</v>
      </c>
    </row>
    <row r="3872" spans="1:20" ht="42.75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7">
        <f t="shared" si="360"/>
        <v>41822.838865740741</v>
      </c>
      <c r="L3872" s="7">
        <f t="shared" si="361"/>
        <v>41792.838865740741</v>
      </c>
      <c r="M3872" s="4" t="b">
        <v>0</v>
      </c>
      <c r="N3872" s="4">
        <v>182</v>
      </c>
      <c r="O3872" s="4" t="b">
        <v>1</v>
      </c>
      <c r="P3872" s="4" t="s">
        <v>8265</v>
      </c>
      <c r="Q3872" s="9">
        <f t="shared" si="362"/>
        <v>0.15</v>
      </c>
      <c r="R3872" s="10">
        <f t="shared" si="363"/>
        <v>8.2417582417582409</v>
      </c>
      <c r="S3872" s="4" t="str">
        <f t="shared" si="364"/>
        <v>film &amp; video</v>
      </c>
      <c r="T3872" s="4" t="str">
        <f t="shared" si="365"/>
        <v>television</v>
      </c>
    </row>
    <row r="3873" spans="1:20" ht="28.5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7">
        <f t="shared" si="360"/>
        <v>42823.405671296299</v>
      </c>
      <c r="L3873" s="7">
        <f t="shared" si="361"/>
        <v>42763.447337962956</v>
      </c>
      <c r="M3873" s="4" t="b">
        <v>0</v>
      </c>
      <c r="N3873" s="4">
        <v>182</v>
      </c>
      <c r="O3873" s="4" t="b">
        <v>1</v>
      </c>
      <c r="P3873" s="4" t="s">
        <v>8265</v>
      </c>
      <c r="Q3873" s="9">
        <f t="shared" si="362"/>
        <v>2.6666666666666668E-2</v>
      </c>
      <c r="R3873" s="10">
        <f t="shared" si="363"/>
        <v>0.21978021978021978</v>
      </c>
      <c r="S3873" s="4" t="str">
        <f t="shared" si="364"/>
        <v>film &amp; video</v>
      </c>
      <c r="T3873" s="4" t="str">
        <f t="shared" si="365"/>
        <v>television</v>
      </c>
    </row>
    <row r="3874" spans="1:20" ht="42.75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7">
        <f t="shared" si="360"/>
        <v>42229.8124537037</v>
      </c>
      <c r="L3874" s="7">
        <f t="shared" si="361"/>
        <v>42179.8124537037</v>
      </c>
      <c r="M3874" s="4" t="b">
        <v>0</v>
      </c>
      <c r="N3874" s="4">
        <v>182</v>
      </c>
      <c r="O3874" s="4" t="b">
        <v>1</v>
      </c>
      <c r="P3874" s="4" t="s">
        <v>8265</v>
      </c>
      <c r="Q3874" s="9">
        <f t="shared" si="362"/>
        <v>0</v>
      </c>
      <c r="R3874" s="10">
        <f t="shared" si="363"/>
        <v>0</v>
      </c>
      <c r="S3874" s="4" t="str">
        <f t="shared" si="364"/>
        <v>film &amp; video</v>
      </c>
      <c r="T3874" s="4" t="str">
        <f t="shared" si="365"/>
        <v>television</v>
      </c>
    </row>
    <row r="3875" spans="1:20" ht="42.75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7">
        <f t="shared" si="360"/>
        <v>42285.362673611111</v>
      </c>
      <c r="L3875" s="7">
        <f t="shared" si="361"/>
        <v>42255.362673611111</v>
      </c>
      <c r="M3875" s="4" t="b">
        <v>0</v>
      </c>
      <c r="N3875" s="4">
        <v>182</v>
      </c>
      <c r="O3875" s="4" t="b">
        <v>1</v>
      </c>
      <c r="P3875" s="4" t="s">
        <v>8265</v>
      </c>
      <c r="Q3875" s="9">
        <f t="shared" si="362"/>
        <v>0</v>
      </c>
      <c r="R3875" s="10">
        <f t="shared" si="363"/>
        <v>0</v>
      </c>
      <c r="S3875" s="4" t="str">
        <f t="shared" si="364"/>
        <v>film &amp; video</v>
      </c>
      <c r="T3875" s="4" t="str">
        <f t="shared" si="365"/>
        <v>television</v>
      </c>
    </row>
    <row r="3876" spans="1:20" ht="42.75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7">
        <f t="shared" si="360"/>
        <v>42027.708333333336</v>
      </c>
      <c r="L3876" s="7">
        <f t="shared" si="361"/>
        <v>42006.683124999996</v>
      </c>
      <c r="M3876" s="4" t="b">
        <v>0</v>
      </c>
      <c r="N3876" s="4">
        <v>182</v>
      </c>
      <c r="O3876" s="4" t="b">
        <v>1</v>
      </c>
      <c r="P3876" s="4" t="s">
        <v>8265</v>
      </c>
      <c r="Q3876" s="9">
        <f t="shared" si="362"/>
        <v>0</v>
      </c>
      <c r="R3876" s="10">
        <f t="shared" si="363"/>
        <v>0</v>
      </c>
      <c r="S3876" s="4" t="str">
        <f t="shared" si="364"/>
        <v>film &amp; video</v>
      </c>
      <c r="T3876" s="4" t="str">
        <f t="shared" si="365"/>
        <v>television</v>
      </c>
    </row>
    <row r="3877" spans="1:20" ht="42.75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7">
        <f t="shared" si="360"/>
        <v>42616.083333333336</v>
      </c>
      <c r="L3877" s="7">
        <f t="shared" si="361"/>
        <v>42615.013483796291</v>
      </c>
      <c r="M3877" s="4" t="b">
        <v>0</v>
      </c>
      <c r="N3877" s="4">
        <v>182</v>
      </c>
      <c r="O3877" s="4" t="b">
        <v>1</v>
      </c>
      <c r="P3877" s="4" t="s">
        <v>8265</v>
      </c>
      <c r="Q3877" s="9">
        <f t="shared" si="362"/>
        <v>0</v>
      </c>
      <c r="R3877" s="10">
        <f t="shared" si="363"/>
        <v>0</v>
      </c>
      <c r="S3877" s="4" t="str">
        <f t="shared" si="364"/>
        <v>film &amp; video</v>
      </c>
      <c r="T3877" s="4" t="str">
        <f t="shared" si="365"/>
        <v>television</v>
      </c>
    </row>
    <row r="3878" spans="1:20" ht="42.75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7">
        <f t="shared" si="360"/>
        <v>42402.290833333333</v>
      </c>
      <c r="L3878" s="7">
        <f t="shared" si="361"/>
        <v>42372.290833333333</v>
      </c>
      <c r="M3878" s="4" t="b">
        <v>0</v>
      </c>
      <c r="N3878" s="4">
        <v>182</v>
      </c>
      <c r="O3878" s="4" t="b">
        <v>1</v>
      </c>
      <c r="P3878" s="4" t="s">
        <v>8265</v>
      </c>
      <c r="Q3878" s="9">
        <f t="shared" si="362"/>
        <v>0.52794871794871789</v>
      </c>
      <c r="R3878" s="10">
        <f t="shared" si="363"/>
        <v>11.313186813186814</v>
      </c>
      <c r="S3878" s="4" t="str">
        <f t="shared" si="364"/>
        <v>film &amp; video</v>
      </c>
      <c r="T3878" s="4" t="str">
        <f t="shared" si="365"/>
        <v>television</v>
      </c>
    </row>
    <row r="3879" spans="1:20" ht="42.75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7">
        <f t="shared" si="360"/>
        <v>42712.344351851854</v>
      </c>
      <c r="L3879" s="7">
        <f t="shared" si="361"/>
        <v>42682.344351851854</v>
      </c>
      <c r="M3879" s="4" t="b">
        <v>0</v>
      </c>
      <c r="N3879" s="4">
        <v>182</v>
      </c>
      <c r="O3879" s="4" t="b">
        <v>1</v>
      </c>
      <c r="P3879" s="4" t="s">
        <v>8265</v>
      </c>
      <c r="Q3879" s="9">
        <f t="shared" si="362"/>
        <v>4.9639999999999997E-2</v>
      </c>
      <c r="R3879" s="10">
        <f t="shared" si="363"/>
        <v>6.8186813186813184</v>
      </c>
      <c r="S3879" s="4" t="str">
        <f t="shared" si="364"/>
        <v>film &amp; video</v>
      </c>
      <c r="T3879" s="4" t="str">
        <f t="shared" si="365"/>
        <v>television</v>
      </c>
    </row>
    <row r="3880" spans="1:20" ht="42.75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7">
        <f t="shared" si="360"/>
        <v>42184.832638888889</v>
      </c>
      <c r="L3880" s="7">
        <f t="shared" si="361"/>
        <v>42154.485486111109</v>
      </c>
      <c r="M3880" s="4" t="b">
        <v>0</v>
      </c>
      <c r="N3880" s="4">
        <v>182</v>
      </c>
      <c r="O3880" s="4" t="b">
        <v>1</v>
      </c>
      <c r="P3880" s="4" t="s">
        <v>8265</v>
      </c>
      <c r="Q3880" s="9">
        <f t="shared" si="362"/>
        <v>5.5555555555555556E-4</v>
      </c>
      <c r="R3880" s="10">
        <f t="shared" si="363"/>
        <v>5.4945054945054944E-2</v>
      </c>
      <c r="S3880" s="4" t="str">
        <f t="shared" si="364"/>
        <v>film &amp; video</v>
      </c>
      <c r="T3880" s="4" t="str">
        <f t="shared" si="365"/>
        <v>television</v>
      </c>
    </row>
    <row r="3881" spans="1:20" ht="42.75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7">
        <f t="shared" si="360"/>
        <v>42029.527731481481</v>
      </c>
      <c r="L3881" s="7">
        <f t="shared" si="361"/>
        <v>41999.527731481481</v>
      </c>
      <c r="M3881" s="4" t="b">
        <v>0</v>
      </c>
      <c r="N3881" s="4">
        <v>182</v>
      </c>
      <c r="O3881" s="4" t="b">
        <v>1</v>
      </c>
      <c r="P3881" s="4" t="s">
        <v>8265</v>
      </c>
      <c r="Q3881" s="9">
        <f t="shared" si="362"/>
        <v>0</v>
      </c>
      <c r="R3881" s="10">
        <f t="shared" si="363"/>
        <v>0</v>
      </c>
      <c r="S3881" s="4" t="str">
        <f t="shared" si="364"/>
        <v>film &amp; video</v>
      </c>
      <c r="T3881" s="4" t="str">
        <f t="shared" si="365"/>
        <v>television</v>
      </c>
    </row>
    <row r="3882" spans="1:20" ht="42.75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7">
        <f t="shared" si="360"/>
        <v>41850.625</v>
      </c>
      <c r="L3882" s="7">
        <f t="shared" si="361"/>
        <v>41815.481712962959</v>
      </c>
      <c r="M3882" s="4" t="b">
        <v>0</v>
      </c>
      <c r="N3882" s="4">
        <v>182</v>
      </c>
      <c r="O3882" s="4" t="b">
        <v>1</v>
      </c>
      <c r="P3882" s="4" t="s">
        <v>8265</v>
      </c>
      <c r="Q3882" s="9">
        <f t="shared" si="362"/>
        <v>0.13066666666666665</v>
      </c>
      <c r="R3882" s="10">
        <f t="shared" si="363"/>
        <v>5.384615384615385</v>
      </c>
      <c r="S3882" s="4" t="str">
        <f t="shared" si="364"/>
        <v>film &amp; video</v>
      </c>
      <c r="T3882" s="4" t="str">
        <f t="shared" si="365"/>
        <v>television</v>
      </c>
    </row>
    <row r="3883" spans="1:20" ht="28.5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7">
        <f t="shared" si="360"/>
        <v>42785.685173611106</v>
      </c>
      <c r="L3883" s="7">
        <f t="shared" si="361"/>
        <v>42755.685173611106</v>
      </c>
      <c r="M3883" s="4" t="b">
        <v>0</v>
      </c>
      <c r="N3883" s="4">
        <v>182</v>
      </c>
      <c r="O3883" s="4" t="b">
        <v>1</v>
      </c>
      <c r="P3883" s="4" t="s">
        <v>8265</v>
      </c>
      <c r="Q3883" s="9">
        <f t="shared" si="362"/>
        <v>0.05</v>
      </c>
      <c r="R3883" s="10">
        <f t="shared" si="363"/>
        <v>0.13736263736263737</v>
      </c>
      <c r="S3883" s="4" t="str">
        <f t="shared" si="364"/>
        <v>film &amp; video</v>
      </c>
      <c r="T3883" s="4" t="str">
        <f t="shared" si="365"/>
        <v>television</v>
      </c>
    </row>
    <row r="3884" spans="1:20" ht="42.75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7">
        <f t="shared" si="360"/>
        <v>42400.627083333333</v>
      </c>
      <c r="L3884" s="7">
        <f t="shared" si="361"/>
        <v>42373.65011574074</v>
      </c>
      <c r="M3884" s="4" t="b">
        <v>0</v>
      </c>
      <c r="N3884" s="4">
        <v>182</v>
      </c>
      <c r="O3884" s="4" t="b">
        <v>1</v>
      </c>
      <c r="P3884" s="4" t="s">
        <v>8265</v>
      </c>
      <c r="Q3884" s="9">
        <f t="shared" si="362"/>
        <v>0</v>
      </c>
      <c r="R3884" s="10">
        <f t="shared" si="363"/>
        <v>0</v>
      </c>
      <c r="S3884" s="4" t="str">
        <f t="shared" si="364"/>
        <v>film &amp; video</v>
      </c>
      <c r="T3884" s="4" t="str">
        <f t="shared" si="365"/>
        <v>television</v>
      </c>
    </row>
    <row r="3885" spans="1:20" ht="57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7">
        <f t="shared" si="360"/>
        <v>41884.269317129627</v>
      </c>
      <c r="L3885" s="7">
        <f t="shared" si="361"/>
        <v>41854.269317129627</v>
      </c>
      <c r="M3885" s="4" t="b">
        <v>0</v>
      </c>
      <c r="N3885" s="4">
        <v>182</v>
      </c>
      <c r="O3885" s="4" t="b">
        <v>1</v>
      </c>
      <c r="P3885" s="4" t="s">
        <v>8265</v>
      </c>
      <c r="Q3885" s="9">
        <f t="shared" si="362"/>
        <v>0</v>
      </c>
      <c r="R3885" s="10">
        <f t="shared" si="363"/>
        <v>0</v>
      </c>
      <c r="S3885" s="4" t="str">
        <f t="shared" si="364"/>
        <v>film &amp; video</v>
      </c>
      <c r="T3885" s="4" t="str">
        <f t="shared" si="365"/>
        <v>television</v>
      </c>
    </row>
    <row r="3886" spans="1:20" ht="42.75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7">
        <f t="shared" si="360"/>
        <v>42090.416574074072</v>
      </c>
      <c r="L3886" s="7">
        <f t="shared" si="361"/>
        <v>42065.458240740736</v>
      </c>
      <c r="M3886" s="4" t="b">
        <v>0</v>
      </c>
      <c r="N3886" s="4">
        <v>182</v>
      </c>
      <c r="O3886" s="4" t="b">
        <v>1</v>
      </c>
      <c r="P3886" s="4" t="s">
        <v>8265</v>
      </c>
      <c r="Q3886" s="9">
        <f t="shared" si="362"/>
        <v>0</v>
      </c>
      <c r="R3886" s="10">
        <f t="shared" si="363"/>
        <v>0</v>
      </c>
      <c r="S3886" s="4" t="str">
        <f t="shared" si="364"/>
        <v>film &amp; video</v>
      </c>
      <c r="T3886" s="4" t="str">
        <f t="shared" si="365"/>
        <v>television</v>
      </c>
    </row>
    <row r="3887" spans="1:20" ht="42.75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7">
        <f t="shared" si="360"/>
        <v>42499.617951388886</v>
      </c>
      <c r="L3887" s="7">
        <f t="shared" si="361"/>
        <v>42469.617951388886</v>
      </c>
      <c r="M3887" s="4" t="b">
        <v>0</v>
      </c>
      <c r="N3887" s="4">
        <v>182</v>
      </c>
      <c r="O3887" s="4" t="b">
        <v>1</v>
      </c>
      <c r="P3887" s="4" t="s">
        <v>8265</v>
      </c>
      <c r="Q3887" s="9">
        <f t="shared" si="362"/>
        <v>0</v>
      </c>
      <c r="R3887" s="10">
        <f t="shared" si="363"/>
        <v>0</v>
      </c>
      <c r="S3887" s="4" t="str">
        <f t="shared" si="364"/>
        <v>film &amp; video</v>
      </c>
      <c r="T3887" s="4" t="str">
        <f t="shared" si="365"/>
        <v>television</v>
      </c>
    </row>
    <row r="3888" spans="1:20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7">
        <f t="shared" si="360"/>
        <v>41983.894699074073</v>
      </c>
      <c r="L3888" s="7">
        <f t="shared" si="361"/>
        <v>41953.894699074073</v>
      </c>
      <c r="M3888" s="4" t="b">
        <v>0</v>
      </c>
      <c r="N3888" s="4">
        <v>182</v>
      </c>
      <c r="O3888" s="4" t="b">
        <v>1</v>
      </c>
      <c r="P3888" s="4" t="s">
        <v>8265</v>
      </c>
      <c r="Q3888" s="9">
        <f t="shared" si="362"/>
        <v>0</v>
      </c>
      <c r="R3888" s="10">
        <f t="shared" si="363"/>
        <v>0</v>
      </c>
      <c r="S3888" s="4" t="str">
        <f t="shared" si="364"/>
        <v>film &amp; video</v>
      </c>
      <c r="T3888" s="4" t="str">
        <f t="shared" si="365"/>
        <v>television</v>
      </c>
    </row>
    <row r="3889" spans="1:20" ht="42.75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7">
        <f t="shared" si="360"/>
        <v>42125.583333333336</v>
      </c>
      <c r="L3889" s="7">
        <f t="shared" si="361"/>
        <v>42079.524641203701</v>
      </c>
      <c r="M3889" s="4" t="b">
        <v>0</v>
      </c>
      <c r="N3889" s="4">
        <v>182</v>
      </c>
      <c r="O3889" s="4" t="b">
        <v>1</v>
      </c>
      <c r="P3889" s="4" t="s">
        <v>8265</v>
      </c>
      <c r="Q3889" s="9">
        <f t="shared" si="362"/>
        <v>1.7500000000000002E-2</v>
      </c>
      <c r="R3889" s="10">
        <f t="shared" si="363"/>
        <v>0.19230769230769232</v>
      </c>
      <c r="S3889" s="4" t="str">
        <f t="shared" si="364"/>
        <v>film &amp; video</v>
      </c>
      <c r="T3889" s="4" t="str">
        <f t="shared" si="365"/>
        <v>television</v>
      </c>
    </row>
    <row r="3890" spans="1:20" ht="42.75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7">
        <f t="shared" si="360"/>
        <v>42792.212476851848</v>
      </c>
      <c r="L3890" s="7">
        <f t="shared" si="361"/>
        <v>42762.212476851848</v>
      </c>
      <c r="M3890" s="4" t="b">
        <v>0</v>
      </c>
      <c r="N3890" s="4">
        <v>182</v>
      </c>
      <c r="O3890" s="4" t="b">
        <v>1</v>
      </c>
      <c r="P3890" s="4" t="s">
        <v>8265</v>
      </c>
      <c r="Q3890" s="9">
        <f t="shared" si="362"/>
        <v>0.27100000000000002</v>
      </c>
      <c r="R3890" s="10">
        <f t="shared" si="363"/>
        <v>2.9780219780219781</v>
      </c>
      <c r="S3890" s="4" t="str">
        <f t="shared" si="364"/>
        <v>film &amp; video</v>
      </c>
      <c r="T3890" s="4" t="str">
        <f t="shared" si="365"/>
        <v>television</v>
      </c>
    </row>
    <row r="3891" spans="1:20" ht="42.75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7">
        <f t="shared" si="360"/>
        <v>42008.643055555549</v>
      </c>
      <c r="L3891" s="7">
        <f t="shared" si="361"/>
        <v>41976.671643518515</v>
      </c>
      <c r="M3891" s="4" t="b">
        <v>0</v>
      </c>
      <c r="N3891" s="4">
        <v>182</v>
      </c>
      <c r="O3891" s="4" t="b">
        <v>1</v>
      </c>
      <c r="P3891" s="4" t="s">
        <v>8265</v>
      </c>
      <c r="Q3891" s="9">
        <f t="shared" si="362"/>
        <v>1.4749999999999999E-2</v>
      </c>
      <c r="R3891" s="10">
        <f t="shared" si="363"/>
        <v>0.64835164835164838</v>
      </c>
      <c r="S3891" s="4" t="str">
        <f t="shared" si="364"/>
        <v>film &amp; video</v>
      </c>
      <c r="T3891" s="4" t="str">
        <f t="shared" si="365"/>
        <v>television</v>
      </c>
    </row>
    <row r="3892" spans="1:20" ht="42.75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7">
        <f t="shared" si="360"/>
        <v>42231.42527777778</v>
      </c>
      <c r="L3892" s="7">
        <f t="shared" si="361"/>
        <v>42171.42527777778</v>
      </c>
      <c r="M3892" s="4" t="b">
        <v>0</v>
      </c>
      <c r="N3892" s="4">
        <v>182</v>
      </c>
      <c r="O3892" s="4" t="b">
        <v>1</v>
      </c>
      <c r="P3892" s="4" t="s">
        <v>8265</v>
      </c>
      <c r="Q3892" s="9">
        <f t="shared" si="362"/>
        <v>0.16826666666666668</v>
      </c>
      <c r="R3892" s="10">
        <f t="shared" si="363"/>
        <v>13.868131868131869</v>
      </c>
      <c r="S3892" s="4" t="str">
        <f t="shared" si="364"/>
        <v>film &amp; video</v>
      </c>
      <c r="T3892" s="4" t="str">
        <f t="shared" si="365"/>
        <v>television</v>
      </c>
    </row>
    <row r="3893" spans="1:20" ht="28.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7">
        <f t="shared" si="360"/>
        <v>42085.874305555553</v>
      </c>
      <c r="L3893" s="7">
        <f t="shared" si="361"/>
        <v>42055.799120370364</v>
      </c>
      <c r="M3893" s="4" t="b">
        <v>0</v>
      </c>
      <c r="N3893" s="4">
        <v>182</v>
      </c>
      <c r="O3893" s="4" t="b">
        <v>1</v>
      </c>
      <c r="P3893" s="4" t="s">
        <v>8265</v>
      </c>
      <c r="Q3893" s="9">
        <f t="shared" si="362"/>
        <v>0.32500000000000001</v>
      </c>
      <c r="R3893" s="10">
        <f t="shared" si="363"/>
        <v>1.4285714285714286</v>
      </c>
      <c r="S3893" s="4" t="str">
        <f t="shared" si="364"/>
        <v>film &amp; video</v>
      </c>
      <c r="T3893" s="4" t="str">
        <f t="shared" si="365"/>
        <v>television</v>
      </c>
    </row>
    <row r="3894" spans="1:20" ht="42.75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7">
        <f t="shared" si="360"/>
        <v>41874.958333333328</v>
      </c>
      <c r="L3894" s="7">
        <f t="shared" si="361"/>
        <v>41867.318946759253</v>
      </c>
      <c r="M3894" s="4" t="b">
        <v>0</v>
      </c>
      <c r="N3894" s="4">
        <v>182</v>
      </c>
      <c r="O3894" s="4" t="b">
        <v>1</v>
      </c>
      <c r="P3894" s="4" t="s">
        <v>8265</v>
      </c>
      <c r="Q3894" s="9">
        <f t="shared" si="362"/>
        <v>0</v>
      </c>
      <c r="R3894" s="10">
        <f t="shared" si="363"/>
        <v>0</v>
      </c>
      <c r="S3894" s="4" t="str">
        <f t="shared" si="364"/>
        <v>film &amp; video</v>
      </c>
      <c r="T3894" s="4" t="str">
        <f t="shared" si="365"/>
        <v>television</v>
      </c>
    </row>
    <row r="3895" spans="1:20" ht="42.75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7">
        <f t="shared" si="360"/>
        <v>41820.916666666664</v>
      </c>
      <c r="L3895" s="7">
        <f t="shared" si="361"/>
        <v>41779.324537037035</v>
      </c>
      <c r="M3895" s="4" t="b">
        <v>0</v>
      </c>
      <c r="N3895" s="4">
        <v>182</v>
      </c>
      <c r="O3895" s="4" t="b">
        <v>1</v>
      </c>
      <c r="P3895" s="4" t="s">
        <v>8265</v>
      </c>
      <c r="Q3895" s="9">
        <f t="shared" si="362"/>
        <v>0.2155</v>
      </c>
      <c r="R3895" s="10">
        <f t="shared" si="363"/>
        <v>59.203296703296701</v>
      </c>
      <c r="S3895" s="4" t="str">
        <f t="shared" si="364"/>
        <v>film &amp; video</v>
      </c>
      <c r="T3895" s="4" t="str">
        <f t="shared" si="365"/>
        <v>television</v>
      </c>
    </row>
    <row r="3896" spans="1:20" ht="42.75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7">
        <f t="shared" si="360"/>
        <v>42709.874305555553</v>
      </c>
      <c r="L3896" s="7">
        <f t="shared" si="361"/>
        <v>42679.625138888885</v>
      </c>
      <c r="M3896" s="4" t="b">
        <v>0</v>
      </c>
      <c r="N3896" s="4">
        <v>182</v>
      </c>
      <c r="O3896" s="4" t="b">
        <v>1</v>
      </c>
      <c r="P3896" s="4" t="s">
        <v>8265</v>
      </c>
      <c r="Q3896" s="9">
        <f t="shared" si="362"/>
        <v>3.4666666666666665E-2</v>
      </c>
      <c r="R3896" s="10">
        <f t="shared" si="363"/>
        <v>2.8571428571428572</v>
      </c>
      <c r="S3896" s="4" t="str">
        <f t="shared" si="364"/>
        <v>film &amp; video</v>
      </c>
      <c r="T3896" s="4" t="str">
        <f t="shared" si="365"/>
        <v>television</v>
      </c>
    </row>
    <row r="3897" spans="1:20" ht="42.75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7">
        <f t="shared" si="360"/>
        <v>42062.916875000003</v>
      </c>
      <c r="L3897" s="7">
        <f t="shared" si="361"/>
        <v>42031.916875000003</v>
      </c>
      <c r="M3897" s="4" t="b">
        <v>0</v>
      </c>
      <c r="N3897" s="4">
        <v>182</v>
      </c>
      <c r="O3897" s="4" t="b">
        <v>1</v>
      </c>
      <c r="P3897" s="4" t="s">
        <v>8265</v>
      </c>
      <c r="Q3897" s="9">
        <f t="shared" si="362"/>
        <v>0.05</v>
      </c>
      <c r="R3897" s="10">
        <f t="shared" si="363"/>
        <v>0.27472527472527475</v>
      </c>
      <c r="S3897" s="4" t="str">
        <f t="shared" si="364"/>
        <v>film &amp; video</v>
      </c>
      <c r="T3897" s="4" t="str">
        <f t="shared" si="365"/>
        <v>television</v>
      </c>
    </row>
    <row r="3898" spans="1:20" ht="42.75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7">
        <f t="shared" si="360"/>
        <v>41806.858541666668</v>
      </c>
      <c r="L3898" s="7">
        <f t="shared" si="361"/>
        <v>41792.858541666668</v>
      </c>
      <c r="M3898" s="4" t="b">
        <v>0</v>
      </c>
      <c r="N3898" s="4">
        <v>182</v>
      </c>
      <c r="O3898" s="4" t="b">
        <v>1</v>
      </c>
      <c r="P3898" s="4" t="s">
        <v>8265</v>
      </c>
      <c r="Q3898" s="9">
        <f t="shared" si="362"/>
        <v>0.10625</v>
      </c>
      <c r="R3898" s="10">
        <f t="shared" si="363"/>
        <v>0.93406593406593408</v>
      </c>
      <c r="S3898" s="4" t="str">
        <f t="shared" si="364"/>
        <v>film &amp; video</v>
      </c>
      <c r="T3898" s="4" t="str">
        <f t="shared" si="365"/>
        <v>television</v>
      </c>
    </row>
    <row r="3899" spans="1:20" ht="42.75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7">
        <f t="shared" si="360"/>
        <v>42012.540312499994</v>
      </c>
      <c r="L3899" s="7">
        <f t="shared" si="361"/>
        <v>41982.540312499994</v>
      </c>
      <c r="M3899" s="4" t="b">
        <v>0</v>
      </c>
      <c r="N3899" s="4">
        <v>182</v>
      </c>
      <c r="O3899" s="4" t="b">
        <v>1</v>
      </c>
      <c r="P3899" s="4" t="s">
        <v>8265</v>
      </c>
      <c r="Q3899" s="9">
        <f t="shared" si="362"/>
        <v>0.17599999999999999</v>
      </c>
      <c r="R3899" s="10">
        <f t="shared" si="363"/>
        <v>2.4175824175824174</v>
      </c>
      <c r="S3899" s="4" t="str">
        <f t="shared" si="364"/>
        <v>film &amp; video</v>
      </c>
      <c r="T3899" s="4" t="str">
        <f t="shared" si="365"/>
        <v>television</v>
      </c>
    </row>
    <row r="3900" spans="1:20" ht="57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7">
        <f t="shared" si="360"/>
        <v>42233.333333333336</v>
      </c>
      <c r="L3900" s="7">
        <f t="shared" si="361"/>
        <v>42193.148958333331</v>
      </c>
      <c r="M3900" s="4" t="b">
        <v>0</v>
      </c>
      <c r="N3900" s="4">
        <v>182</v>
      </c>
      <c r="O3900" s="4" t="b">
        <v>1</v>
      </c>
      <c r="P3900" s="4" t="s">
        <v>8265</v>
      </c>
      <c r="Q3900" s="9">
        <f t="shared" si="362"/>
        <v>0.3256</v>
      </c>
      <c r="R3900" s="10">
        <f t="shared" si="363"/>
        <v>4.4725274725274726</v>
      </c>
      <c r="S3900" s="4" t="str">
        <f t="shared" si="364"/>
        <v>film &amp; video</v>
      </c>
      <c r="T3900" s="4" t="str">
        <f t="shared" si="365"/>
        <v>television</v>
      </c>
    </row>
    <row r="3901" spans="1:20" ht="42.75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7">
        <f t="shared" si="360"/>
        <v>41863.441678240742</v>
      </c>
      <c r="L3901" s="7">
        <f t="shared" si="361"/>
        <v>41843.441678240742</v>
      </c>
      <c r="M3901" s="4" t="b">
        <v>0</v>
      </c>
      <c r="N3901" s="4">
        <v>182</v>
      </c>
      <c r="O3901" s="4" t="b">
        <v>1</v>
      </c>
      <c r="P3901" s="4" t="s">
        <v>8265</v>
      </c>
      <c r="Q3901" s="9">
        <f t="shared" si="362"/>
        <v>1.2500000000000001E-2</v>
      </c>
      <c r="R3901" s="10">
        <f t="shared" si="363"/>
        <v>0.68681318681318682</v>
      </c>
      <c r="S3901" s="4" t="str">
        <f t="shared" si="364"/>
        <v>film &amp; video</v>
      </c>
      <c r="T3901" s="4" t="str">
        <f t="shared" si="365"/>
        <v>television</v>
      </c>
    </row>
    <row r="3902" spans="1:20" ht="28.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7">
        <f t="shared" si="360"/>
        <v>42165.759155092594</v>
      </c>
      <c r="L3902" s="7">
        <f t="shared" si="361"/>
        <v>42135.759155092594</v>
      </c>
      <c r="M3902" s="4" t="b">
        <v>0</v>
      </c>
      <c r="N3902" s="4">
        <v>182</v>
      </c>
      <c r="O3902" s="4" t="b">
        <v>1</v>
      </c>
      <c r="P3902" s="4" t="s">
        <v>8265</v>
      </c>
      <c r="Q3902" s="9">
        <f t="shared" si="362"/>
        <v>5.3999999999999999E-2</v>
      </c>
      <c r="R3902" s="10">
        <f t="shared" si="363"/>
        <v>0.74175824175824179</v>
      </c>
      <c r="S3902" s="4" t="str">
        <f t="shared" si="364"/>
        <v>film &amp; video</v>
      </c>
      <c r="T3902" s="4" t="str">
        <f t="shared" si="365"/>
        <v>television</v>
      </c>
    </row>
    <row r="3903" spans="1:20" ht="42.75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7">
        <f t="shared" si="360"/>
        <v>42357.493043981478</v>
      </c>
      <c r="L3903" s="7">
        <f t="shared" si="361"/>
        <v>42317.493043981478</v>
      </c>
      <c r="M3903" s="4" t="b">
        <v>0</v>
      </c>
      <c r="N3903" s="4">
        <v>182</v>
      </c>
      <c r="O3903" s="4" t="b">
        <v>1</v>
      </c>
      <c r="P3903" s="4" t="s">
        <v>8265</v>
      </c>
      <c r="Q3903" s="9">
        <f t="shared" si="362"/>
        <v>8.3333333333333332E-3</v>
      </c>
      <c r="R3903" s="10">
        <f t="shared" si="363"/>
        <v>0.13736263736263737</v>
      </c>
      <c r="S3903" s="4" t="str">
        <f t="shared" si="364"/>
        <v>film &amp; video</v>
      </c>
      <c r="T3903" s="4" t="str">
        <f t="shared" si="365"/>
        <v>television</v>
      </c>
    </row>
    <row r="3904" spans="1:20" ht="42.75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7">
        <f t="shared" si="360"/>
        <v>42688.176412037035</v>
      </c>
      <c r="L3904" s="7">
        <f t="shared" si="361"/>
        <v>42663.134745370371</v>
      </c>
      <c r="M3904" s="4" t="b">
        <v>0</v>
      </c>
      <c r="N3904" s="4">
        <v>182</v>
      </c>
      <c r="O3904" s="4" t="b">
        <v>1</v>
      </c>
      <c r="P3904" s="4" t="s">
        <v>8265</v>
      </c>
      <c r="Q3904" s="9">
        <f t="shared" si="362"/>
        <v>0.48833333333333334</v>
      </c>
      <c r="R3904" s="10">
        <f t="shared" si="363"/>
        <v>8.0494505494505493</v>
      </c>
      <c r="S3904" s="4" t="str">
        <f t="shared" si="364"/>
        <v>film &amp; video</v>
      </c>
      <c r="T3904" s="4" t="str">
        <f t="shared" si="365"/>
        <v>television</v>
      </c>
    </row>
    <row r="3905" spans="1:20" ht="57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7">
        <f t="shared" si="360"/>
        <v>42230.484722222223</v>
      </c>
      <c r="L3905" s="7">
        <f t="shared" si="361"/>
        <v>42185.677835648145</v>
      </c>
      <c r="M3905" s="4" t="b">
        <v>0</v>
      </c>
      <c r="N3905" s="4">
        <v>182</v>
      </c>
      <c r="O3905" s="4" t="b">
        <v>1</v>
      </c>
      <c r="P3905" s="4" t="s">
        <v>8265</v>
      </c>
      <c r="Q3905" s="9">
        <f t="shared" si="362"/>
        <v>0</v>
      </c>
      <c r="R3905" s="10">
        <f t="shared" si="363"/>
        <v>0</v>
      </c>
      <c r="S3905" s="4" t="str">
        <f t="shared" si="364"/>
        <v>film &amp; video</v>
      </c>
      <c r="T3905" s="4" t="str">
        <f t="shared" si="365"/>
        <v>television</v>
      </c>
    </row>
    <row r="3906" spans="1:20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7">
        <f t="shared" si="360"/>
        <v>42108.87777777778</v>
      </c>
      <c r="L3906" s="7">
        <f t="shared" si="361"/>
        <v>42094.895833333336</v>
      </c>
      <c r="M3906" s="4" t="b">
        <v>0</v>
      </c>
      <c r="N3906" s="4">
        <v>182</v>
      </c>
      <c r="O3906" s="4" t="b">
        <v>1</v>
      </c>
      <c r="P3906" s="4" t="s">
        <v>8265</v>
      </c>
      <c r="Q3906" s="9">
        <f t="shared" si="362"/>
        <v>2.9999999999999997E-4</v>
      </c>
      <c r="R3906" s="10">
        <f t="shared" si="363"/>
        <v>1.6483516483516484E-2</v>
      </c>
      <c r="S3906" s="4" t="str">
        <f t="shared" si="364"/>
        <v>film &amp; video</v>
      </c>
      <c r="T3906" s="4" t="str">
        <f t="shared" si="365"/>
        <v>television</v>
      </c>
    </row>
    <row r="3907" spans="1:20" ht="42.75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7">
        <f t="shared" ref="K3907:K3970" si="366">(I3907/86400)+25569+(-8/24)</f>
        <v>42166.624999999993</v>
      </c>
      <c r="L3907" s="7">
        <f t="shared" ref="L3907:L3970" si="367">(J3907/86400)+25569+(-8/24)</f>
        <v>42124.290543981479</v>
      </c>
      <c r="M3907" s="4" t="b">
        <v>0</v>
      </c>
      <c r="N3907" s="4">
        <v>182</v>
      </c>
      <c r="O3907" s="4" t="b">
        <v>1</v>
      </c>
      <c r="P3907" s="4" t="s">
        <v>8265</v>
      </c>
      <c r="Q3907" s="9">
        <f t="shared" ref="Q3907:Q3970" si="368">E3907/D3907</f>
        <v>0.11533333333333333</v>
      </c>
      <c r="R3907" s="10">
        <f t="shared" ref="R3907:R3970" si="369">IFERROR(E3907/N3907, "Zero Backers")</f>
        <v>0.9505494505494505</v>
      </c>
      <c r="S3907" s="4" t="str">
        <f t="shared" ref="S3907:S3970" si="370">LEFT(P3907,FIND("/",P3907)-1)</f>
        <v>film &amp; video</v>
      </c>
      <c r="T3907" s="4" t="str">
        <f t="shared" ref="T3907:T3970" si="371">RIGHT(P3907,LEN(P3907)-FIND("/",P3907))</f>
        <v>television</v>
      </c>
    </row>
    <row r="3908" spans="1:20" ht="42.75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7">
        <f t="shared" si="366"/>
        <v>42181.225694444445</v>
      </c>
      <c r="L3908" s="7">
        <f t="shared" si="367"/>
        <v>42143.584409722222</v>
      </c>
      <c r="M3908" s="4" t="b">
        <v>0</v>
      </c>
      <c r="N3908" s="4">
        <v>182</v>
      </c>
      <c r="O3908" s="4" t="b">
        <v>1</v>
      </c>
      <c r="P3908" s="4" t="s">
        <v>8265</v>
      </c>
      <c r="Q3908" s="9">
        <f t="shared" si="368"/>
        <v>0.67333333333333334</v>
      </c>
      <c r="R3908" s="10">
        <f t="shared" si="369"/>
        <v>5.5494505494505493</v>
      </c>
      <c r="S3908" s="4" t="str">
        <f t="shared" si="370"/>
        <v>film &amp; video</v>
      </c>
      <c r="T3908" s="4" t="str">
        <f t="shared" si="371"/>
        <v>television</v>
      </c>
    </row>
    <row r="3909" spans="1:20" ht="28.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7">
        <f t="shared" si="366"/>
        <v>41938.505555555552</v>
      </c>
      <c r="L3909" s="7">
        <f t="shared" si="367"/>
        <v>41906.486180555556</v>
      </c>
      <c r="M3909" s="4" t="b">
        <v>0</v>
      </c>
      <c r="N3909" s="4">
        <v>182</v>
      </c>
      <c r="O3909" s="4" t="b">
        <v>1</v>
      </c>
      <c r="P3909" s="4" t="s">
        <v>8265</v>
      </c>
      <c r="Q3909" s="9">
        <f t="shared" si="368"/>
        <v>0.153</v>
      </c>
      <c r="R3909" s="10">
        <f t="shared" si="369"/>
        <v>0.84065934065934067</v>
      </c>
      <c r="S3909" s="4" t="str">
        <f t="shared" si="370"/>
        <v>film &amp; video</v>
      </c>
      <c r="T3909" s="4" t="str">
        <f t="shared" si="371"/>
        <v>television</v>
      </c>
    </row>
    <row r="3910" spans="1:20" ht="42.75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7">
        <f t="shared" si="366"/>
        <v>41848.802037037036</v>
      </c>
      <c r="L3910" s="7">
        <f t="shared" si="367"/>
        <v>41833.802037037036</v>
      </c>
      <c r="M3910" s="4" t="b">
        <v>0</v>
      </c>
      <c r="N3910" s="4">
        <v>182</v>
      </c>
      <c r="O3910" s="4" t="b">
        <v>1</v>
      </c>
      <c r="P3910" s="4" t="s">
        <v>8265</v>
      </c>
      <c r="Q3910" s="9">
        <f t="shared" si="368"/>
        <v>8.666666666666667E-2</v>
      </c>
      <c r="R3910" s="10">
        <f t="shared" si="369"/>
        <v>0.35714285714285715</v>
      </c>
      <c r="S3910" s="4" t="str">
        <f t="shared" si="370"/>
        <v>film &amp; video</v>
      </c>
      <c r="T3910" s="4" t="str">
        <f t="shared" si="371"/>
        <v>television</v>
      </c>
    </row>
    <row r="3911" spans="1:20" ht="42.75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7">
        <f t="shared" si="366"/>
        <v>41893.025949074072</v>
      </c>
      <c r="L3911" s="7">
        <f t="shared" si="367"/>
        <v>41863.025949074072</v>
      </c>
      <c r="M3911" s="4" t="b">
        <v>0</v>
      </c>
      <c r="N3911" s="4">
        <v>182</v>
      </c>
      <c r="O3911" s="4" t="b">
        <v>1</v>
      </c>
      <c r="P3911" s="4" t="s">
        <v>8265</v>
      </c>
      <c r="Q3911" s="9">
        <f t="shared" si="368"/>
        <v>2.2499999999999998E-3</v>
      </c>
      <c r="R3911" s="10">
        <f t="shared" si="369"/>
        <v>0.74175824175824179</v>
      </c>
      <c r="S3911" s="4" t="str">
        <f t="shared" si="370"/>
        <v>film &amp; video</v>
      </c>
      <c r="T3911" s="4" t="str">
        <f t="shared" si="371"/>
        <v>television</v>
      </c>
    </row>
    <row r="3912" spans="1:20" ht="42.75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7">
        <f t="shared" si="366"/>
        <v>42254.423576388886</v>
      </c>
      <c r="L3912" s="7">
        <f t="shared" si="367"/>
        <v>42224.423576388886</v>
      </c>
      <c r="M3912" s="4" t="b">
        <v>0</v>
      </c>
      <c r="N3912" s="4">
        <v>182</v>
      </c>
      <c r="O3912" s="4" t="b">
        <v>1</v>
      </c>
      <c r="P3912" s="4" t="s">
        <v>8265</v>
      </c>
      <c r="Q3912" s="9">
        <f t="shared" si="368"/>
        <v>3.0833333333333334E-2</v>
      </c>
      <c r="R3912" s="10">
        <f t="shared" si="369"/>
        <v>1.0164835164835164</v>
      </c>
      <c r="S3912" s="4" t="str">
        <f t="shared" si="370"/>
        <v>film &amp; video</v>
      </c>
      <c r="T3912" s="4" t="str">
        <f t="shared" si="371"/>
        <v>television</v>
      </c>
    </row>
    <row r="3913" spans="1:20" ht="42.75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7">
        <f t="shared" si="366"/>
        <v>41969.520567129628</v>
      </c>
      <c r="L3913" s="7">
        <f t="shared" si="367"/>
        <v>41939.478900462964</v>
      </c>
      <c r="M3913" s="4" t="b">
        <v>0</v>
      </c>
      <c r="N3913" s="4">
        <v>182</v>
      </c>
      <c r="O3913" s="4" t="b">
        <v>1</v>
      </c>
      <c r="P3913" s="4" t="s">
        <v>8265</v>
      </c>
      <c r="Q3913" s="9">
        <f t="shared" si="368"/>
        <v>0.37412499999999999</v>
      </c>
      <c r="R3913" s="10">
        <f t="shared" si="369"/>
        <v>16.445054945054945</v>
      </c>
      <c r="S3913" s="4" t="str">
        <f t="shared" si="370"/>
        <v>film &amp; video</v>
      </c>
      <c r="T3913" s="4" t="str">
        <f t="shared" si="371"/>
        <v>television</v>
      </c>
    </row>
    <row r="3914" spans="1:20" ht="42.75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7">
        <f t="shared" si="366"/>
        <v>42118.857638888883</v>
      </c>
      <c r="L3914" s="7">
        <f t="shared" si="367"/>
        <v>42058.936689814807</v>
      </c>
      <c r="M3914" s="4" t="b">
        <v>0</v>
      </c>
      <c r="N3914" s="4">
        <v>182</v>
      </c>
      <c r="O3914" s="4" t="b">
        <v>1</v>
      </c>
      <c r="P3914" s="4" t="s">
        <v>8265</v>
      </c>
      <c r="Q3914" s="9">
        <f t="shared" si="368"/>
        <v>6.666666666666667E-5</v>
      </c>
      <c r="R3914" s="10">
        <f t="shared" si="369"/>
        <v>5.4945054945054949E-3</v>
      </c>
      <c r="S3914" s="4" t="str">
        <f t="shared" si="370"/>
        <v>film &amp; video</v>
      </c>
      <c r="T3914" s="4" t="str">
        <f t="shared" si="371"/>
        <v>television</v>
      </c>
    </row>
    <row r="3915" spans="1:20" ht="42.75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7">
        <f t="shared" si="366"/>
        <v>42337.919548611106</v>
      </c>
      <c r="L3915" s="7">
        <f t="shared" si="367"/>
        <v>42307.877881944441</v>
      </c>
      <c r="M3915" s="4" t="b">
        <v>0</v>
      </c>
      <c r="N3915" s="4">
        <v>182</v>
      </c>
      <c r="O3915" s="4" t="b">
        <v>1</v>
      </c>
      <c r="P3915" s="4" t="s">
        <v>8265</v>
      </c>
      <c r="Q3915" s="9">
        <f t="shared" si="368"/>
        <v>0.1</v>
      </c>
      <c r="R3915" s="10">
        <f t="shared" si="369"/>
        <v>5.4945054945054945</v>
      </c>
      <c r="S3915" s="4" t="str">
        <f t="shared" si="370"/>
        <v>film &amp; video</v>
      </c>
      <c r="T3915" s="4" t="str">
        <f t="shared" si="371"/>
        <v>television</v>
      </c>
    </row>
    <row r="3916" spans="1:20" ht="42.75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7">
        <f t="shared" si="366"/>
        <v>42134.624305555553</v>
      </c>
      <c r="L3916" s="7">
        <f t="shared" si="367"/>
        <v>42114.485601851855</v>
      </c>
      <c r="M3916" s="4" t="b">
        <v>0</v>
      </c>
      <c r="N3916" s="4">
        <v>182</v>
      </c>
      <c r="O3916" s="4" t="b">
        <v>1</v>
      </c>
      <c r="P3916" s="4" t="s">
        <v>8265</v>
      </c>
      <c r="Q3916" s="9">
        <f t="shared" si="368"/>
        <v>0.36359999999999998</v>
      </c>
      <c r="R3916" s="10">
        <f t="shared" si="369"/>
        <v>4.9945054945054945</v>
      </c>
      <c r="S3916" s="4" t="str">
        <f t="shared" si="370"/>
        <v>film &amp; video</v>
      </c>
      <c r="T3916" s="4" t="str">
        <f t="shared" si="371"/>
        <v>television</v>
      </c>
    </row>
    <row r="3917" spans="1:20" ht="42.75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7">
        <f t="shared" si="366"/>
        <v>42522.651724537034</v>
      </c>
      <c r="L3917" s="7">
        <f t="shared" si="367"/>
        <v>42492.651724537034</v>
      </c>
      <c r="M3917" s="4" t="b">
        <v>0</v>
      </c>
      <c r="N3917" s="4">
        <v>182</v>
      </c>
      <c r="O3917" s="4" t="b">
        <v>1</v>
      </c>
      <c r="P3917" s="4" t="s">
        <v>8265</v>
      </c>
      <c r="Q3917" s="9">
        <f t="shared" si="368"/>
        <v>3.3333333333333335E-3</v>
      </c>
      <c r="R3917" s="10">
        <f t="shared" si="369"/>
        <v>2.7472527472527472E-2</v>
      </c>
      <c r="S3917" s="4" t="str">
        <f t="shared" si="370"/>
        <v>film &amp; video</v>
      </c>
      <c r="T3917" s="4" t="str">
        <f t="shared" si="371"/>
        <v>television</v>
      </c>
    </row>
    <row r="3918" spans="1:20" ht="42.75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7">
        <f t="shared" si="366"/>
        <v>42524.138333333329</v>
      </c>
      <c r="L3918" s="7">
        <f t="shared" si="367"/>
        <v>42494.138333333329</v>
      </c>
      <c r="M3918" s="4" t="b">
        <v>0</v>
      </c>
      <c r="N3918" s="4">
        <v>182</v>
      </c>
      <c r="O3918" s="4" t="b">
        <v>1</v>
      </c>
      <c r="P3918" s="4" t="s">
        <v>8265</v>
      </c>
      <c r="Q3918" s="9">
        <f t="shared" si="368"/>
        <v>0</v>
      </c>
      <c r="R3918" s="10">
        <f t="shared" si="369"/>
        <v>0</v>
      </c>
      <c r="S3918" s="4" t="str">
        <f t="shared" si="370"/>
        <v>film &amp; video</v>
      </c>
      <c r="T3918" s="4" t="str">
        <f t="shared" si="371"/>
        <v>television</v>
      </c>
    </row>
    <row r="3919" spans="1:20" ht="42.75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7">
        <f t="shared" si="366"/>
        <v>41893.193993055553</v>
      </c>
      <c r="L3919" s="7">
        <f t="shared" si="367"/>
        <v>41863.193993055553</v>
      </c>
      <c r="M3919" s="4" t="b">
        <v>0</v>
      </c>
      <c r="N3919" s="4">
        <v>182</v>
      </c>
      <c r="O3919" s="4" t="b">
        <v>1</v>
      </c>
      <c r="P3919" s="4" t="s">
        <v>8265</v>
      </c>
      <c r="Q3919" s="9">
        <f t="shared" si="368"/>
        <v>2.8571428571428571E-3</v>
      </c>
      <c r="R3919" s="10">
        <f t="shared" si="369"/>
        <v>5.4945054945054944E-2</v>
      </c>
      <c r="S3919" s="4" t="str">
        <f t="shared" si="370"/>
        <v>film &amp; video</v>
      </c>
      <c r="T3919" s="4" t="str">
        <f t="shared" si="371"/>
        <v>television</v>
      </c>
    </row>
    <row r="3920" spans="1:20" ht="42.75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7">
        <f t="shared" si="366"/>
        <v>41855.333333333328</v>
      </c>
      <c r="L3920" s="7">
        <f t="shared" si="367"/>
        <v>41843.331284722219</v>
      </c>
      <c r="M3920" s="4" t="b">
        <v>0</v>
      </c>
      <c r="N3920" s="4">
        <v>182</v>
      </c>
      <c r="O3920" s="4" t="b">
        <v>1</v>
      </c>
      <c r="P3920" s="4" t="s">
        <v>8265</v>
      </c>
      <c r="Q3920" s="9">
        <f t="shared" si="368"/>
        <v>2E-3</v>
      </c>
      <c r="R3920" s="10">
        <f t="shared" si="369"/>
        <v>0.65934065934065933</v>
      </c>
      <c r="S3920" s="4" t="str">
        <f t="shared" si="370"/>
        <v>film &amp; video</v>
      </c>
      <c r="T3920" s="4" t="str">
        <f t="shared" si="371"/>
        <v>television</v>
      </c>
    </row>
    <row r="3921" spans="1:20" ht="42.75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7">
        <f t="shared" si="366"/>
        <v>42386.666666666664</v>
      </c>
      <c r="L3921" s="7">
        <f t="shared" si="367"/>
        <v>42358.351539351854</v>
      </c>
      <c r="M3921" s="4" t="b">
        <v>0</v>
      </c>
      <c r="N3921" s="4">
        <v>182</v>
      </c>
      <c r="O3921" s="4" t="b">
        <v>1</v>
      </c>
      <c r="P3921" s="4" t="s">
        <v>8265</v>
      </c>
      <c r="Q3921" s="9">
        <f t="shared" si="368"/>
        <v>1.7999999999999999E-2</v>
      </c>
      <c r="R3921" s="10">
        <f t="shared" si="369"/>
        <v>0.49450549450549453</v>
      </c>
      <c r="S3921" s="4" t="str">
        <f t="shared" si="370"/>
        <v>film &amp; video</v>
      </c>
      <c r="T3921" s="4" t="str">
        <f t="shared" si="371"/>
        <v>television</v>
      </c>
    </row>
    <row r="3922" spans="1:20" ht="42.75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7">
        <f t="shared" si="366"/>
        <v>42687.095601851848</v>
      </c>
      <c r="L3922" s="7">
        <f t="shared" si="367"/>
        <v>42657.053935185184</v>
      </c>
      <c r="M3922" s="4" t="b">
        <v>0</v>
      </c>
      <c r="N3922" s="4">
        <v>182</v>
      </c>
      <c r="O3922" s="4" t="b">
        <v>1</v>
      </c>
      <c r="P3922" s="4" t="s">
        <v>8265</v>
      </c>
      <c r="Q3922" s="9">
        <f t="shared" si="368"/>
        <v>5.3999999999999999E-2</v>
      </c>
      <c r="R3922" s="10">
        <f t="shared" si="369"/>
        <v>0.74175824175824179</v>
      </c>
      <c r="S3922" s="4" t="str">
        <f t="shared" si="370"/>
        <v>film &amp; video</v>
      </c>
      <c r="T3922" s="4" t="str">
        <f t="shared" si="371"/>
        <v>television</v>
      </c>
    </row>
    <row r="3923" spans="1:20" ht="42.75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7">
        <f t="shared" si="366"/>
        <v>41938.416666666664</v>
      </c>
      <c r="L3923" s="7">
        <f t="shared" si="367"/>
        <v>41926.208969907406</v>
      </c>
      <c r="M3923" s="4" t="b">
        <v>0</v>
      </c>
      <c r="N3923" s="4">
        <v>182</v>
      </c>
      <c r="O3923" s="4" t="b">
        <v>1</v>
      </c>
      <c r="P3923" s="4" t="s">
        <v>8265</v>
      </c>
      <c r="Q3923" s="9">
        <f t="shared" si="368"/>
        <v>0</v>
      </c>
      <c r="R3923" s="10">
        <f t="shared" si="369"/>
        <v>0</v>
      </c>
      <c r="S3923" s="4" t="str">
        <f t="shared" si="370"/>
        <v>film &amp; video</v>
      </c>
      <c r="T3923" s="4" t="str">
        <f t="shared" si="371"/>
        <v>television</v>
      </c>
    </row>
    <row r="3924" spans="1:20" ht="42.75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7">
        <f t="shared" si="366"/>
        <v>42065.624999999993</v>
      </c>
      <c r="L3924" s="7">
        <f t="shared" si="367"/>
        <v>42020.435300925928</v>
      </c>
      <c r="M3924" s="4" t="b">
        <v>0</v>
      </c>
      <c r="N3924" s="4">
        <v>182</v>
      </c>
      <c r="O3924" s="4" t="b">
        <v>1</v>
      </c>
      <c r="P3924" s="4" t="s">
        <v>8265</v>
      </c>
      <c r="Q3924" s="9">
        <f t="shared" si="368"/>
        <v>8.1333333333333327E-2</v>
      </c>
      <c r="R3924" s="10">
        <f t="shared" si="369"/>
        <v>0.33516483516483514</v>
      </c>
      <c r="S3924" s="4" t="str">
        <f t="shared" si="370"/>
        <v>film &amp; video</v>
      </c>
      <c r="T3924" s="4" t="str">
        <f t="shared" si="371"/>
        <v>television</v>
      </c>
    </row>
    <row r="3925" spans="1:20" ht="42.75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7">
        <f t="shared" si="366"/>
        <v>42103.646655092591</v>
      </c>
      <c r="L3925" s="7">
        <f t="shared" si="367"/>
        <v>42075.646655092591</v>
      </c>
      <c r="M3925" s="4" t="b">
        <v>0</v>
      </c>
      <c r="N3925" s="4">
        <v>182</v>
      </c>
      <c r="O3925" s="4" t="b">
        <v>1</v>
      </c>
      <c r="P3925" s="4" t="s">
        <v>8265</v>
      </c>
      <c r="Q3925" s="9">
        <f t="shared" si="368"/>
        <v>0.12034782608695652</v>
      </c>
      <c r="R3925" s="10">
        <f t="shared" si="369"/>
        <v>7.604395604395604</v>
      </c>
      <c r="S3925" s="4" t="str">
        <f t="shared" si="370"/>
        <v>film &amp; video</v>
      </c>
      <c r="T3925" s="4" t="str">
        <f t="shared" si="371"/>
        <v>television</v>
      </c>
    </row>
    <row r="3926" spans="1:20" ht="42.75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7">
        <f t="shared" si="366"/>
        <v>41816.626412037032</v>
      </c>
      <c r="L3926" s="7">
        <f t="shared" si="367"/>
        <v>41786.626412037032</v>
      </c>
      <c r="M3926" s="4" t="b">
        <v>0</v>
      </c>
      <c r="N3926" s="4">
        <v>182</v>
      </c>
      <c r="O3926" s="4" t="b">
        <v>1</v>
      </c>
      <c r="P3926" s="4" t="s">
        <v>8265</v>
      </c>
      <c r="Q3926" s="9">
        <f t="shared" si="368"/>
        <v>0.15266666666666667</v>
      </c>
      <c r="R3926" s="10">
        <f t="shared" si="369"/>
        <v>12.582417582417582</v>
      </c>
      <c r="S3926" s="4" t="str">
        <f t="shared" si="370"/>
        <v>film &amp; video</v>
      </c>
      <c r="T3926" s="4" t="str">
        <f t="shared" si="371"/>
        <v>television</v>
      </c>
    </row>
    <row r="3927" spans="1:20" ht="42.75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7">
        <f t="shared" si="366"/>
        <v>41850.537488425922</v>
      </c>
      <c r="L3927" s="7">
        <f t="shared" si="367"/>
        <v>41820.537488425922</v>
      </c>
      <c r="M3927" s="4" t="b">
        <v>0</v>
      </c>
      <c r="N3927" s="4">
        <v>182</v>
      </c>
      <c r="O3927" s="4" t="b">
        <v>1</v>
      </c>
      <c r="P3927" s="4" t="s">
        <v>8265</v>
      </c>
      <c r="Q3927" s="9">
        <f t="shared" si="368"/>
        <v>0.1</v>
      </c>
      <c r="R3927" s="10">
        <f t="shared" si="369"/>
        <v>8.2417582417582416E-2</v>
      </c>
      <c r="S3927" s="4" t="str">
        <f t="shared" si="370"/>
        <v>film &amp; video</v>
      </c>
      <c r="T3927" s="4" t="str">
        <f t="shared" si="371"/>
        <v>television</v>
      </c>
    </row>
    <row r="3928" spans="1:20" ht="28.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7">
        <f t="shared" si="366"/>
        <v>41999.751712962963</v>
      </c>
      <c r="L3928" s="7">
        <f t="shared" si="367"/>
        <v>41969.751712962963</v>
      </c>
      <c r="M3928" s="4" t="b">
        <v>0</v>
      </c>
      <c r="N3928" s="4">
        <v>182</v>
      </c>
      <c r="O3928" s="4" t="b">
        <v>1</v>
      </c>
      <c r="P3928" s="4" t="s">
        <v>8265</v>
      </c>
      <c r="Q3928" s="9">
        <f t="shared" si="368"/>
        <v>3.0000000000000001E-3</v>
      </c>
      <c r="R3928" s="10">
        <f t="shared" si="369"/>
        <v>8.2417582417582416E-2</v>
      </c>
      <c r="S3928" s="4" t="str">
        <f t="shared" si="370"/>
        <v>film &amp; video</v>
      </c>
      <c r="T3928" s="4" t="str">
        <f t="shared" si="371"/>
        <v>television</v>
      </c>
    </row>
    <row r="3929" spans="1:20" ht="42.75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7">
        <f t="shared" si="366"/>
        <v>41859.934074074074</v>
      </c>
      <c r="L3929" s="7">
        <f t="shared" si="367"/>
        <v>41829.934074074074</v>
      </c>
      <c r="M3929" s="4" t="b">
        <v>0</v>
      </c>
      <c r="N3929" s="4">
        <v>182</v>
      </c>
      <c r="O3929" s="4" t="b">
        <v>1</v>
      </c>
      <c r="P3929" s="4" t="s">
        <v>8265</v>
      </c>
      <c r="Q3929" s="9">
        <f t="shared" si="368"/>
        <v>0.01</v>
      </c>
      <c r="R3929" s="10">
        <f t="shared" si="369"/>
        <v>0.13736263736263737</v>
      </c>
      <c r="S3929" s="4" t="str">
        <f t="shared" si="370"/>
        <v>film &amp; video</v>
      </c>
      <c r="T3929" s="4" t="str">
        <f t="shared" si="371"/>
        <v>television</v>
      </c>
    </row>
    <row r="3930" spans="1:20" ht="42.75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7">
        <f t="shared" si="366"/>
        <v>42292.874305555553</v>
      </c>
      <c r="L3930" s="7">
        <f t="shared" si="367"/>
        <v>42265.349849537037</v>
      </c>
      <c r="M3930" s="4" t="b">
        <v>0</v>
      </c>
      <c r="N3930" s="4">
        <v>182</v>
      </c>
      <c r="O3930" s="4" t="b">
        <v>1</v>
      </c>
      <c r="P3930" s="4" t="s">
        <v>8265</v>
      </c>
      <c r="Q3930" s="9">
        <f t="shared" si="368"/>
        <v>0.13020000000000001</v>
      </c>
      <c r="R3930" s="10">
        <f t="shared" si="369"/>
        <v>3.5769230769230771</v>
      </c>
      <c r="S3930" s="4" t="str">
        <f t="shared" si="370"/>
        <v>film &amp; video</v>
      </c>
      <c r="T3930" s="4" t="str">
        <f t="shared" si="371"/>
        <v>television</v>
      </c>
    </row>
    <row r="3931" spans="1:20" ht="42.75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7">
        <f t="shared" si="366"/>
        <v>42631.493807870364</v>
      </c>
      <c r="L3931" s="7">
        <f t="shared" si="367"/>
        <v>42601.493807870364</v>
      </c>
      <c r="M3931" s="4" t="b">
        <v>0</v>
      </c>
      <c r="N3931" s="4">
        <v>182</v>
      </c>
      <c r="O3931" s="4" t="b">
        <v>1</v>
      </c>
      <c r="P3931" s="4" t="s">
        <v>8265</v>
      </c>
      <c r="Q3931" s="9">
        <f t="shared" si="368"/>
        <v>2.265E-2</v>
      </c>
      <c r="R3931" s="10">
        <f t="shared" si="369"/>
        <v>2.4890109890109891</v>
      </c>
      <c r="S3931" s="4" t="str">
        <f t="shared" si="370"/>
        <v>film &amp; video</v>
      </c>
      <c r="T3931" s="4" t="str">
        <f t="shared" si="371"/>
        <v>television</v>
      </c>
    </row>
    <row r="3932" spans="1:20" ht="42.75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7">
        <f t="shared" si="366"/>
        <v>42460.916666666664</v>
      </c>
      <c r="L3932" s="7">
        <f t="shared" si="367"/>
        <v>42433.00541666666</v>
      </c>
      <c r="M3932" s="4" t="b">
        <v>0</v>
      </c>
      <c r="N3932" s="4">
        <v>182</v>
      </c>
      <c r="O3932" s="4" t="b">
        <v>1</v>
      </c>
      <c r="P3932" s="4" t="s">
        <v>8265</v>
      </c>
      <c r="Q3932" s="9">
        <f t="shared" si="368"/>
        <v>0</v>
      </c>
      <c r="R3932" s="10">
        <f t="shared" si="369"/>
        <v>0</v>
      </c>
      <c r="S3932" s="4" t="str">
        <f t="shared" si="370"/>
        <v>film &amp; video</v>
      </c>
      <c r="T3932" s="4" t="str">
        <f t="shared" si="371"/>
        <v>television</v>
      </c>
    </row>
    <row r="3933" spans="1:20" ht="42.75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7">
        <f t="shared" si="366"/>
        <v>42252.818368055552</v>
      </c>
      <c r="L3933" s="7">
        <f t="shared" si="367"/>
        <v>42227.818368055552</v>
      </c>
      <c r="M3933" s="4" t="b">
        <v>0</v>
      </c>
      <c r="N3933" s="4">
        <v>182</v>
      </c>
      <c r="O3933" s="4" t="b">
        <v>1</v>
      </c>
      <c r="P3933" s="4" t="s">
        <v>8265</v>
      </c>
      <c r="Q3933" s="9">
        <f t="shared" si="368"/>
        <v>0</v>
      </c>
      <c r="R3933" s="10">
        <f t="shared" si="369"/>
        <v>0</v>
      </c>
      <c r="S3933" s="4" t="str">
        <f t="shared" si="370"/>
        <v>film &amp; video</v>
      </c>
      <c r="T3933" s="4" t="str">
        <f t="shared" si="371"/>
        <v>television</v>
      </c>
    </row>
    <row r="3934" spans="1:20" ht="42.75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7">
        <f t="shared" si="366"/>
        <v>42444.793564814812</v>
      </c>
      <c r="L3934" s="7">
        <f t="shared" si="367"/>
        <v>42414.835231481477</v>
      </c>
      <c r="M3934" s="4" t="b">
        <v>0</v>
      </c>
      <c r="N3934" s="4">
        <v>182</v>
      </c>
      <c r="O3934" s="4" t="b">
        <v>1</v>
      </c>
      <c r="P3934" s="4" t="s">
        <v>8265</v>
      </c>
      <c r="Q3934" s="9">
        <f t="shared" si="368"/>
        <v>8.3333333333333331E-5</v>
      </c>
      <c r="R3934" s="10">
        <f t="shared" si="369"/>
        <v>5.4945054945054949E-3</v>
      </c>
      <c r="S3934" s="4" t="str">
        <f t="shared" si="370"/>
        <v>film &amp; video</v>
      </c>
      <c r="T3934" s="4" t="str">
        <f t="shared" si="371"/>
        <v>television</v>
      </c>
    </row>
    <row r="3935" spans="1:20" ht="42.75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7">
        <f t="shared" si="366"/>
        <v>42567.696527777771</v>
      </c>
      <c r="L3935" s="7">
        <f t="shared" si="367"/>
        <v>42538.634976851848</v>
      </c>
      <c r="M3935" s="4" t="b">
        <v>0</v>
      </c>
      <c r="N3935" s="4">
        <v>182</v>
      </c>
      <c r="O3935" s="4" t="b">
        <v>1</v>
      </c>
      <c r="P3935" s="4" t="s">
        <v>8265</v>
      </c>
      <c r="Q3935" s="9">
        <f t="shared" si="368"/>
        <v>0.15742857142857142</v>
      </c>
      <c r="R3935" s="10">
        <f t="shared" si="369"/>
        <v>6.0549450549450547</v>
      </c>
      <c r="S3935" s="4" t="str">
        <f t="shared" si="370"/>
        <v>film &amp; video</v>
      </c>
      <c r="T3935" s="4" t="str">
        <f t="shared" si="371"/>
        <v>television</v>
      </c>
    </row>
    <row r="3936" spans="1:20" ht="42.75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7">
        <f t="shared" si="366"/>
        <v>42278.208333333336</v>
      </c>
      <c r="L3936" s="7">
        <f t="shared" si="367"/>
        <v>42233.338414351849</v>
      </c>
      <c r="M3936" s="4" t="b">
        <v>0</v>
      </c>
      <c r="N3936" s="4">
        <v>182</v>
      </c>
      <c r="O3936" s="4" t="b">
        <v>1</v>
      </c>
      <c r="P3936" s="4" t="s">
        <v>8265</v>
      </c>
      <c r="Q3936" s="9">
        <f t="shared" si="368"/>
        <v>0.11</v>
      </c>
      <c r="R3936" s="10">
        <f t="shared" si="369"/>
        <v>3.0219780219780219</v>
      </c>
      <c r="S3936" s="4" t="str">
        <f t="shared" si="370"/>
        <v>film &amp; video</v>
      </c>
      <c r="T3936" s="4" t="str">
        <f t="shared" si="371"/>
        <v>television</v>
      </c>
    </row>
    <row r="3937" spans="1:20" ht="57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7">
        <f t="shared" si="366"/>
        <v>42281.323449074072</v>
      </c>
      <c r="L3937" s="7">
        <f t="shared" si="367"/>
        <v>42221.323449074072</v>
      </c>
      <c r="M3937" s="4" t="b">
        <v>0</v>
      </c>
      <c r="N3937" s="4">
        <v>182</v>
      </c>
      <c r="O3937" s="4" t="b">
        <v>1</v>
      </c>
      <c r="P3937" s="4" t="s">
        <v>8265</v>
      </c>
      <c r="Q3937" s="9">
        <f t="shared" si="368"/>
        <v>0.43833333333333335</v>
      </c>
      <c r="R3937" s="10">
        <f t="shared" si="369"/>
        <v>7.2252747252747254</v>
      </c>
      <c r="S3937" s="4" t="str">
        <f t="shared" si="370"/>
        <v>film &amp; video</v>
      </c>
      <c r="T3937" s="4" t="str">
        <f t="shared" si="371"/>
        <v>television</v>
      </c>
    </row>
    <row r="3938" spans="1:20" ht="42.75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7">
        <f t="shared" si="366"/>
        <v>42704.971296296295</v>
      </c>
      <c r="L3938" s="7">
        <f t="shared" si="367"/>
        <v>42674.929629629631</v>
      </c>
      <c r="M3938" s="4" t="b">
        <v>0</v>
      </c>
      <c r="N3938" s="4">
        <v>182</v>
      </c>
      <c r="O3938" s="4" t="b">
        <v>1</v>
      </c>
      <c r="P3938" s="4" t="s">
        <v>8265</v>
      </c>
      <c r="Q3938" s="9">
        <f t="shared" si="368"/>
        <v>0</v>
      </c>
      <c r="R3938" s="10">
        <f t="shared" si="369"/>
        <v>0</v>
      </c>
      <c r="S3938" s="4" t="str">
        <f t="shared" si="370"/>
        <v>film &amp; video</v>
      </c>
      <c r="T3938" s="4" t="str">
        <f t="shared" si="371"/>
        <v>television</v>
      </c>
    </row>
    <row r="3939" spans="1:20" ht="42.75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7">
        <f t="shared" si="366"/>
        <v>42562.298148148147</v>
      </c>
      <c r="L3939" s="7">
        <f t="shared" si="367"/>
        <v>42534.298148148147</v>
      </c>
      <c r="M3939" s="4" t="b">
        <v>0</v>
      </c>
      <c r="N3939" s="4">
        <v>182</v>
      </c>
      <c r="O3939" s="4" t="b">
        <v>1</v>
      </c>
      <c r="P3939" s="4" t="s">
        <v>8265</v>
      </c>
      <c r="Q3939" s="9">
        <f t="shared" si="368"/>
        <v>0.86135181975736563</v>
      </c>
      <c r="R3939" s="10">
        <f t="shared" si="369"/>
        <v>13.653846153846153</v>
      </c>
      <c r="S3939" s="4" t="str">
        <f t="shared" si="370"/>
        <v>film &amp; video</v>
      </c>
      <c r="T3939" s="4" t="str">
        <f t="shared" si="371"/>
        <v>television</v>
      </c>
    </row>
    <row r="3940" spans="1:20" ht="42.75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7">
        <f t="shared" si="366"/>
        <v>42182.572384259256</v>
      </c>
      <c r="L3940" s="7">
        <f t="shared" si="367"/>
        <v>42151.572384259256</v>
      </c>
      <c r="M3940" s="4" t="b">
        <v>0</v>
      </c>
      <c r="N3940" s="4">
        <v>182</v>
      </c>
      <c r="O3940" s="4" t="b">
        <v>1</v>
      </c>
      <c r="P3940" s="4" t="s">
        <v>8265</v>
      </c>
      <c r="Q3940" s="9">
        <f t="shared" si="368"/>
        <v>0.12196620583717357</v>
      </c>
      <c r="R3940" s="10">
        <f t="shared" si="369"/>
        <v>2.1813186813186811</v>
      </c>
      <c r="S3940" s="4" t="str">
        <f t="shared" si="370"/>
        <v>film &amp; video</v>
      </c>
      <c r="T3940" s="4" t="str">
        <f t="shared" si="371"/>
        <v>television</v>
      </c>
    </row>
    <row r="3941" spans="1:20" ht="42.75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7">
        <f t="shared" si="366"/>
        <v>41918.854166666664</v>
      </c>
      <c r="L3941" s="7">
        <f t="shared" si="367"/>
        <v>41915.066886574074</v>
      </c>
      <c r="M3941" s="4" t="b">
        <v>0</v>
      </c>
      <c r="N3941" s="4">
        <v>182</v>
      </c>
      <c r="O3941" s="4" t="b">
        <v>1</v>
      </c>
      <c r="P3941" s="4" t="s">
        <v>8265</v>
      </c>
      <c r="Q3941" s="9">
        <f t="shared" si="368"/>
        <v>1E-3</v>
      </c>
      <c r="R3941" s="10">
        <f t="shared" si="369"/>
        <v>2.7472527472527472E-2</v>
      </c>
      <c r="S3941" s="4" t="str">
        <f t="shared" si="370"/>
        <v>film &amp; video</v>
      </c>
      <c r="T3941" s="4" t="str">
        <f t="shared" si="371"/>
        <v>television</v>
      </c>
    </row>
    <row r="3942" spans="1:20" ht="42.75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7">
        <f t="shared" si="366"/>
        <v>42006.159155092588</v>
      </c>
      <c r="L3942" s="7">
        <f t="shared" si="367"/>
        <v>41961.159155092588</v>
      </c>
      <c r="M3942" s="4" t="b">
        <v>0</v>
      </c>
      <c r="N3942" s="4">
        <v>182</v>
      </c>
      <c r="O3942" s="4" t="b">
        <v>1</v>
      </c>
      <c r="P3942" s="4" t="s">
        <v>8265</v>
      </c>
      <c r="Q3942" s="9">
        <f t="shared" si="368"/>
        <v>2.2000000000000001E-3</v>
      </c>
      <c r="R3942" s="10">
        <f t="shared" si="369"/>
        <v>6.043956043956044E-2</v>
      </c>
      <c r="S3942" s="4" t="str">
        <f t="shared" si="370"/>
        <v>film &amp; video</v>
      </c>
      <c r="T3942" s="4" t="str">
        <f t="shared" si="371"/>
        <v>television</v>
      </c>
    </row>
    <row r="3943" spans="1:20" ht="57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7">
        <f t="shared" si="366"/>
        <v>41967.708333333336</v>
      </c>
      <c r="L3943" s="7">
        <f t="shared" si="367"/>
        <v>41940.253900462958</v>
      </c>
      <c r="M3943" s="4" t="b">
        <v>0</v>
      </c>
      <c r="N3943" s="4">
        <v>182</v>
      </c>
      <c r="O3943" s="4" t="b">
        <v>1</v>
      </c>
      <c r="P3943" s="4" t="s">
        <v>8265</v>
      </c>
      <c r="Q3943" s="9">
        <f t="shared" si="368"/>
        <v>9.0909090909090905E-3</v>
      </c>
      <c r="R3943" s="10">
        <f t="shared" si="369"/>
        <v>0.27472527472527475</v>
      </c>
      <c r="S3943" s="4" t="str">
        <f t="shared" si="370"/>
        <v>film &amp; video</v>
      </c>
      <c r="T3943" s="4" t="str">
        <f t="shared" si="371"/>
        <v>television</v>
      </c>
    </row>
    <row r="3944" spans="1:20" ht="42.75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7">
        <f t="shared" si="366"/>
        <v>42171.570763888885</v>
      </c>
      <c r="L3944" s="7">
        <f t="shared" si="367"/>
        <v>42111.570763888885</v>
      </c>
      <c r="M3944" s="4" t="b">
        <v>0</v>
      </c>
      <c r="N3944" s="4">
        <v>182</v>
      </c>
      <c r="O3944" s="4" t="b">
        <v>1</v>
      </c>
      <c r="P3944" s="4" t="s">
        <v>8265</v>
      </c>
      <c r="Q3944" s="9">
        <f t="shared" si="368"/>
        <v>0</v>
      </c>
      <c r="R3944" s="10">
        <f t="shared" si="369"/>
        <v>0</v>
      </c>
      <c r="S3944" s="4" t="str">
        <f t="shared" si="370"/>
        <v>film &amp; video</v>
      </c>
      <c r="T3944" s="4" t="str">
        <f t="shared" si="371"/>
        <v>television</v>
      </c>
    </row>
    <row r="3945" spans="1:20" ht="42.75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7">
        <f t="shared" si="366"/>
        <v>42310.368055555555</v>
      </c>
      <c r="L3945" s="7">
        <f t="shared" si="367"/>
        <v>42279.445231481477</v>
      </c>
      <c r="M3945" s="4" t="b">
        <v>0</v>
      </c>
      <c r="N3945" s="4">
        <v>182</v>
      </c>
      <c r="O3945" s="4" t="b">
        <v>1</v>
      </c>
      <c r="P3945" s="4" t="s">
        <v>8265</v>
      </c>
      <c r="Q3945" s="9">
        <f t="shared" si="368"/>
        <v>0.35639999999999999</v>
      </c>
      <c r="R3945" s="10">
        <f t="shared" si="369"/>
        <v>9.791208791208792</v>
      </c>
      <c r="S3945" s="4" t="str">
        <f t="shared" si="370"/>
        <v>film &amp; video</v>
      </c>
      <c r="T3945" s="4" t="str">
        <f t="shared" si="371"/>
        <v>television</v>
      </c>
    </row>
    <row r="3946" spans="1:20" ht="42.75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7">
        <f t="shared" si="366"/>
        <v>42243.329571759255</v>
      </c>
      <c r="L3946" s="7">
        <f t="shared" si="367"/>
        <v>42213.329571759255</v>
      </c>
      <c r="M3946" s="4" t="b">
        <v>0</v>
      </c>
      <c r="N3946" s="4">
        <v>182</v>
      </c>
      <c r="O3946" s="4" t="b">
        <v>1</v>
      </c>
      <c r="P3946" s="4" t="s">
        <v>8265</v>
      </c>
      <c r="Q3946" s="9">
        <f t="shared" si="368"/>
        <v>0</v>
      </c>
      <c r="R3946" s="10">
        <f t="shared" si="369"/>
        <v>0</v>
      </c>
      <c r="S3946" s="4" t="str">
        <f t="shared" si="370"/>
        <v>film &amp; video</v>
      </c>
      <c r="T3946" s="4" t="str">
        <f t="shared" si="371"/>
        <v>television</v>
      </c>
    </row>
    <row r="3947" spans="1:20" ht="42.75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7">
        <f t="shared" si="366"/>
        <v>42139.468379629623</v>
      </c>
      <c r="L3947" s="7">
        <f t="shared" si="367"/>
        <v>42109.468379629623</v>
      </c>
      <c r="M3947" s="4" t="b">
        <v>0</v>
      </c>
      <c r="N3947" s="4">
        <v>182</v>
      </c>
      <c r="O3947" s="4" t="b">
        <v>1</v>
      </c>
      <c r="P3947" s="4" t="s">
        <v>8265</v>
      </c>
      <c r="Q3947" s="9">
        <f t="shared" si="368"/>
        <v>2.5000000000000001E-3</v>
      </c>
      <c r="R3947" s="10">
        <f t="shared" si="369"/>
        <v>2.7472527472527472E-2</v>
      </c>
      <c r="S3947" s="4" t="str">
        <f t="shared" si="370"/>
        <v>film &amp; video</v>
      </c>
      <c r="T3947" s="4" t="str">
        <f t="shared" si="371"/>
        <v>television</v>
      </c>
    </row>
    <row r="3948" spans="1:20" ht="28.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7">
        <f t="shared" si="366"/>
        <v>42062.999999999993</v>
      </c>
      <c r="L3948" s="7">
        <f t="shared" si="367"/>
        <v>42031.500254629624</v>
      </c>
      <c r="M3948" s="4" t="b">
        <v>0</v>
      </c>
      <c r="N3948" s="4">
        <v>182</v>
      </c>
      <c r="O3948" s="4" t="b">
        <v>1</v>
      </c>
      <c r="P3948" s="4" t="s">
        <v>8265</v>
      </c>
      <c r="Q3948" s="9">
        <f t="shared" si="368"/>
        <v>3.2500000000000001E-2</v>
      </c>
      <c r="R3948" s="10">
        <f t="shared" si="369"/>
        <v>1.0714285714285714</v>
      </c>
      <c r="S3948" s="4" t="str">
        <f t="shared" si="370"/>
        <v>film &amp; video</v>
      </c>
      <c r="T3948" s="4" t="str">
        <f t="shared" si="371"/>
        <v>television</v>
      </c>
    </row>
    <row r="3949" spans="1:20" ht="42.75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7">
        <f t="shared" si="366"/>
        <v>42644.809537037036</v>
      </c>
      <c r="L3949" s="7">
        <f t="shared" si="367"/>
        <v>42614.809537037036</v>
      </c>
      <c r="M3949" s="4" t="b">
        <v>0</v>
      </c>
      <c r="N3949" s="4">
        <v>182</v>
      </c>
      <c r="O3949" s="4" t="b">
        <v>1</v>
      </c>
      <c r="P3949" s="4" t="s">
        <v>8265</v>
      </c>
      <c r="Q3949" s="9">
        <f t="shared" si="368"/>
        <v>3.3666666666666664E-2</v>
      </c>
      <c r="R3949" s="10">
        <f t="shared" si="369"/>
        <v>0.55494505494505497</v>
      </c>
      <c r="S3949" s="4" t="str">
        <f t="shared" si="370"/>
        <v>film &amp; video</v>
      </c>
      <c r="T3949" s="4" t="str">
        <f t="shared" si="371"/>
        <v>television</v>
      </c>
    </row>
    <row r="3950" spans="1:20" ht="42.75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7">
        <f t="shared" si="366"/>
        <v>41888.992164351854</v>
      </c>
      <c r="L3950" s="7">
        <f t="shared" si="367"/>
        <v>41828.992164351854</v>
      </c>
      <c r="M3950" s="4" t="b">
        <v>0</v>
      </c>
      <c r="N3950" s="4">
        <v>182</v>
      </c>
      <c r="O3950" s="4" t="b">
        <v>1</v>
      </c>
      <c r="P3950" s="4" t="s">
        <v>8265</v>
      </c>
      <c r="Q3950" s="9">
        <f t="shared" si="368"/>
        <v>0</v>
      </c>
      <c r="R3950" s="10">
        <f t="shared" si="369"/>
        <v>0</v>
      </c>
      <c r="S3950" s="4" t="str">
        <f t="shared" si="370"/>
        <v>film &amp; video</v>
      </c>
      <c r="T3950" s="4" t="str">
        <f t="shared" si="371"/>
        <v>television</v>
      </c>
    </row>
    <row r="3951" spans="1:20" ht="42.75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7">
        <f t="shared" si="366"/>
        <v>42045.787280092591</v>
      </c>
      <c r="L3951" s="7">
        <f t="shared" si="367"/>
        <v>42015.787280092591</v>
      </c>
      <c r="M3951" s="4" t="b">
        <v>0</v>
      </c>
      <c r="N3951" s="4">
        <v>182</v>
      </c>
      <c r="O3951" s="4" t="b">
        <v>1</v>
      </c>
      <c r="P3951" s="4" t="s">
        <v>8265</v>
      </c>
      <c r="Q3951" s="9">
        <f t="shared" si="368"/>
        <v>0.15770000000000001</v>
      </c>
      <c r="R3951" s="10">
        <f t="shared" si="369"/>
        <v>8.6648351648351642</v>
      </c>
      <c r="S3951" s="4" t="str">
        <f t="shared" si="370"/>
        <v>film &amp; video</v>
      </c>
      <c r="T3951" s="4" t="str">
        <f t="shared" si="371"/>
        <v>television</v>
      </c>
    </row>
    <row r="3952" spans="1:20" ht="42.75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7">
        <f t="shared" si="366"/>
        <v>42468.440972222219</v>
      </c>
      <c r="L3952" s="7">
        <f t="shared" si="367"/>
        <v>42439.368981481479</v>
      </c>
      <c r="M3952" s="4" t="b">
        <v>0</v>
      </c>
      <c r="N3952" s="4">
        <v>182</v>
      </c>
      <c r="O3952" s="4" t="b">
        <v>1</v>
      </c>
      <c r="P3952" s="4" t="s">
        <v>8265</v>
      </c>
      <c r="Q3952" s="9">
        <f t="shared" si="368"/>
        <v>6.2500000000000003E-3</v>
      </c>
      <c r="R3952" s="10">
        <f t="shared" si="369"/>
        <v>0.13736263736263737</v>
      </c>
      <c r="S3952" s="4" t="str">
        <f t="shared" si="370"/>
        <v>film &amp; video</v>
      </c>
      <c r="T3952" s="4" t="str">
        <f t="shared" si="371"/>
        <v>television</v>
      </c>
    </row>
    <row r="3953" spans="1:20" ht="42.75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7">
        <f t="shared" si="366"/>
        <v>42493.45071759259</v>
      </c>
      <c r="L3953" s="7">
        <f t="shared" si="367"/>
        <v>42433.492384259262</v>
      </c>
      <c r="M3953" s="4" t="b">
        <v>0</v>
      </c>
      <c r="N3953" s="4">
        <v>182</v>
      </c>
      <c r="O3953" s="4" t="b">
        <v>1</v>
      </c>
      <c r="P3953" s="4" t="s">
        <v>8265</v>
      </c>
      <c r="Q3953" s="9">
        <f t="shared" si="368"/>
        <v>5.0000000000000004E-6</v>
      </c>
      <c r="R3953" s="10">
        <f t="shared" si="369"/>
        <v>5.4945054945054949E-3</v>
      </c>
      <c r="S3953" s="4" t="str">
        <f t="shared" si="370"/>
        <v>film &amp; video</v>
      </c>
      <c r="T3953" s="4" t="str">
        <f t="shared" si="371"/>
        <v>television</v>
      </c>
    </row>
    <row r="3954" spans="1:20" ht="42.75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7">
        <f t="shared" si="366"/>
        <v>42303.457060185181</v>
      </c>
      <c r="L3954" s="7">
        <f t="shared" si="367"/>
        <v>42243.457060185181</v>
      </c>
      <c r="M3954" s="4" t="b">
        <v>0</v>
      </c>
      <c r="N3954" s="4">
        <v>182</v>
      </c>
      <c r="O3954" s="4" t="b">
        <v>1</v>
      </c>
      <c r="P3954" s="4" t="s">
        <v>8265</v>
      </c>
      <c r="Q3954" s="9">
        <f t="shared" si="368"/>
        <v>9.6153846153846159E-4</v>
      </c>
      <c r="R3954" s="10">
        <f t="shared" si="369"/>
        <v>0.13736263736263737</v>
      </c>
      <c r="S3954" s="4" t="str">
        <f t="shared" si="370"/>
        <v>film &amp; video</v>
      </c>
      <c r="T3954" s="4" t="str">
        <f t="shared" si="371"/>
        <v>television</v>
      </c>
    </row>
    <row r="3955" spans="1:20" ht="42.75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7">
        <f t="shared" si="366"/>
        <v>42580.645138888889</v>
      </c>
      <c r="L3955" s="7">
        <f t="shared" si="367"/>
        <v>42549.715115740742</v>
      </c>
      <c r="M3955" s="4" t="b">
        <v>0</v>
      </c>
      <c r="N3955" s="4">
        <v>182</v>
      </c>
      <c r="O3955" s="4" t="b">
        <v>1</v>
      </c>
      <c r="P3955" s="4" t="s">
        <v>8265</v>
      </c>
      <c r="Q3955" s="9">
        <f t="shared" si="368"/>
        <v>0</v>
      </c>
      <c r="R3955" s="10">
        <f t="shared" si="369"/>
        <v>0</v>
      </c>
      <c r="S3955" s="4" t="str">
        <f t="shared" si="370"/>
        <v>film &amp; video</v>
      </c>
      <c r="T3955" s="4" t="str">
        <f t="shared" si="371"/>
        <v>television</v>
      </c>
    </row>
    <row r="3956" spans="1:20" ht="42.75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7">
        <f t="shared" si="366"/>
        <v>41834.317870370367</v>
      </c>
      <c r="L3956" s="7">
        <f t="shared" si="367"/>
        <v>41774.317870370367</v>
      </c>
      <c r="M3956" s="4" t="b">
        <v>0</v>
      </c>
      <c r="N3956" s="4">
        <v>182</v>
      </c>
      <c r="O3956" s="4" t="b">
        <v>1</v>
      </c>
      <c r="P3956" s="4" t="s">
        <v>8265</v>
      </c>
      <c r="Q3956" s="9">
        <f t="shared" si="368"/>
        <v>0</v>
      </c>
      <c r="R3956" s="10">
        <f t="shared" si="369"/>
        <v>0</v>
      </c>
      <c r="S3956" s="4" t="str">
        <f t="shared" si="370"/>
        <v>film &amp; video</v>
      </c>
      <c r="T3956" s="4" t="str">
        <f t="shared" si="371"/>
        <v>television</v>
      </c>
    </row>
    <row r="3957" spans="1:20" ht="42.75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7">
        <f t="shared" si="366"/>
        <v>42336.557187499995</v>
      </c>
      <c r="L3957" s="7">
        <f t="shared" si="367"/>
        <v>42306.515520833331</v>
      </c>
      <c r="M3957" s="4" t="b">
        <v>0</v>
      </c>
      <c r="N3957" s="4">
        <v>182</v>
      </c>
      <c r="O3957" s="4" t="b">
        <v>1</v>
      </c>
      <c r="P3957" s="4" t="s">
        <v>8265</v>
      </c>
      <c r="Q3957" s="9">
        <f t="shared" si="368"/>
        <v>0.24285714285714285</v>
      </c>
      <c r="R3957" s="10">
        <f t="shared" si="369"/>
        <v>2.3351648351648353</v>
      </c>
      <c r="S3957" s="4" t="str">
        <f t="shared" si="370"/>
        <v>film &amp; video</v>
      </c>
      <c r="T3957" s="4" t="str">
        <f t="shared" si="371"/>
        <v>television</v>
      </c>
    </row>
    <row r="3958" spans="1:20" ht="42.75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7">
        <f t="shared" si="366"/>
        <v>42484.680555555555</v>
      </c>
      <c r="L3958" s="7">
        <f t="shared" si="367"/>
        <v>42457.598692129628</v>
      </c>
      <c r="M3958" s="4" t="b">
        <v>0</v>
      </c>
      <c r="N3958" s="4">
        <v>182</v>
      </c>
      <c r="O3958" s="4" t="b">
        <v>1</v>
      </c>
      <c r="P3958" s="4" t="s">
        <v>8265</v>
      </c>
      <c r="Q3958" s="9">
        <f t="shared" si="368"/>
        <v>0</v>
      </c>
      <c r="R3958" s="10">
        <f t="shared" si="369"/>
        <v>0</v>
      </c>
      <c r="S3958" s="4" t="str">
        <f t="shared" si="370"/>
        <v>film &amp; video</v>
      </c>
      <c r="T3958" s="4" t="str">
        <f t="shared" si="371"/>
        <v>television</v>
      </c>
    </row>
    <row r="3959" spans="1:20" ht="42.75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7">
        <f t="shared" si="366"/>
        <v>42559.64298611111</v>
      </c>
      <c r="L3959" s="7">
        <f t="shared" si="367"/>
        <v>42513.64298611111</v>
      </c>
      <c r="M3959" s="4" t="b">
        <v>0</v>
      </c>
      <c r="N3959" s="4">
        <v>182</v>
      </c>
      <c r="O3959" s="4" t="b">
        <v>1</v>
      </c>
      <c r="P3959" s="4" t="s">
        <v>8265</v>
      </c>
      <c r="Q3959" s="9">
        <f t="shared" si="368"/>
        <v>2.5000000000000001E-4</v>
      </c>
      <c r="R3959" s="10">
        <f t="shared" si="369"/>
        <v>3.8461538461538464E-2</v>
      </c>
      <c r="S3959" s="4" t="str">
        <f t="shared" si="370"/>
        <v>film &amp; video</v>
      </c>
      <c r="T3959" s="4" t="str">
        <f t="shared" si="371"/>
        <v>television</v>
      </c>
    </row>
    <row r="3960" spans="1:20" ht="42.75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7">
        <f t="shared" si="366"/>
        <v>41853.25</v>
      </c>
      <c r="L3960" s="7">
        <f t="shared" si="367"/>
        <v>41816.617037037031</v>
      </c>
      <c r="M3960" s="4" t="b">
        <v>0</v>
      </c>
      <c r="N3960" s="4">
        <v>182</v>
      </c>
      <c r="O3960" s="4" t="b">
        <v>1</v>
      </c>
      <c r="P3960" s="4" t="s">
        <v>8265</v>
      </c>
      <c r="Q3960" s="9">
        <f t="shared" si="368"/>
        <v>0.32050000000000001</v>
      </c>
      <c r="R3960" s="10">
        <f t="shared" si="369"/>
        <v>3.5219780219780219</v>
      </c>
      <c r="S3960" s="4" t="str">
        <f t="shared" si="370"/>
        <v>film &amp; video</v>
      </c>
      <c r="T3960" s="4" t="str">
        <f t="shared" si="371"/>
        <v>television</v>
      </c>
    </row>
    <row r="3961" spans="1:20" ht="42.75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7">
        <f t="shared" si="366"/>
        <v>41910.455509259256</v>
      </c>
      <c r="L3961" s="7">
        <f t="shared" si="367"/>
        <v>41880.455509259256</v>
      </c>
      <c r="M3961" s="4" t="b">
        <v>0</v>
      </c>
      <c r="N3961" s="4">
        <v>182</v>
      </c>
      <c r="O3961" s="4" t="b">
        <v>1</v>
      </c>
      <c r="P3961" s="4" t="s">
        <v>8265</v>
      </c>
      <c r="Q3961" s="9">
        <f t="shared" si="368"/>
        <v>0.24333333333333335</v>
      </c>
      <c r="R3961" s="10">
        <f t="shared" si="369"/>
        <v>1.6043956043956045</v>
      </c>
      <c r="S3961" s="4" t="str">
        <f t="shared" si="370"/>
        <v>film &amp; video</v>
      </c>
      <c r="T3961" s="4" t="str">
        <f t="shared" si="371"/>
        <v>television</v>
      </c>
    </row>
    <row r="3962" spans="1:20" ht="42.75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7">
        <f t="shared" si="366"/>
        <v>42372.51222222222</v>
      </c>
      <c r="L3962" s="7">
        <f t="shared" si="367"/>
        <v>42342.51222222222</v>
      </c>
      <c r="M3962" s="4" t="b">
        <v>0</v>
      </c>
      <c r="N3962" s="4">
        <v>182</v>
      </c>
      <c r="O3962" s="4" t="b">
        <v>1</v>
      </c>
      <c r="P3962" s="4" t="s">
        <v>8265</v>
      </c>
      <c r="Q3962" s="9">
        <f t="shared" si="368"/>
        <v>1.4999999999999999E-2</v>
      </c>
      <c r="R3962" s="10">
        <f t="shared" si="369"/>
        <v>0.24725274725274726</v>
      </c>
      <c r="S3962" s="4" t="str">
        <f t="shared" si="370"/>
        <v>film &amp; video</v>
      </c>
      <c r="T3962" s="4" t="str">
        <f t="shared" si="371"/>
        <v>television</v>
      </c>
    </row>
    <row r="3963" spans="1:20" ht="42.75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7">
        <f t="shared" si="366"/>
        <v>41767.557986111111</v>
      </c>
      <c r="L3963" s="7">
        <f t="shared" si="367"/>
        <v>41745.557986111111</v>
      </c>
      <c r="M3963" s="4" t="b">
        <v>0</v>
      </c>
      <c r="N3963" s="4">
        <v>182</v>
      </c>
      <c r="O3963" s="4" t="b">
        <v>1</v>
      </c>
      <c r="P3963" s="4" t="s">
        <v>8265</v>
      </c>
      <c r="Q3963" s="9">
        <f t="shared" si="368"/>
        <v>4.1999999999999997E-3</v>
      </c>
      <c r="R3963" s="10">
        <f t="shared" si="369"/>
        <v>0.11538461538461539</v>
      </c>
      <c r="S3963" s="4" t="str">
        <f t="shared" si="370"/>
        <v>film &amp; video</v>
      </c>
      <c r="T3963" s="4" t="str">
        <f t="shared" si="371"/>
        <v>television</v>
      </c>
    </row>
    <row r="3964" spans="1:20" ht="42.75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7">
        <f t="shared" si="366"/>
        <v>42336.288124999999</v>
      </c>
      <c r="L3964" s="7">
        <f t="shared" si="367"/>
        <v>42311.288124999999</v>
      </c>
      <c r="M3964" s="4" t="b">
        <v>0</v>
      </c>
      <c r="N3964" s="4">
        <v>182</v>
      </c>
      <c r="O3964" s="4" t="b">
        <v>1</v>
      </c>
      <c r="P3964" s="4" t="s">
        <v>8265</v>
      </c>
      <c r="Q3964" s="9">
        <f t="shared" si="368"/>
        <v>3.214285714285714E-2</v>
      </c>
      <c r="R3964" s="10">
        <f t="shared" si="369"/>
        <v>0.24725274725274726</v>
      </c>
      <c r="S3964" s="4" t="str">
        <f t="shared" si="370"/>
        <v>film &amp; video</v>
      </c>
      <c r="T3964" s="4" t="str">
        <f t="shared" si="371"/>
        <v>television</v>
      </c>
    </row>
    <row r="3965" spans="1:20" ht="42.75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7">
        <f t="shared" si="366"/>
        <v>42325.862465277773</v>
      </c>
      <c r="L3965" s="7">
        <f t="shared" si="367"/>
        <v>42295.820798611108</v>
      </c>
      <c r="M3965" s="4" t="b">
        <v>0</v>
      </c>
      <c r="N3965" s="4">
        <v>182</v>
      </c>
      <c r="O3965" s="4" t="b">
        <v>1</v>
      </c>
      <c r="P3965" s="4" t="s">
        <v>8265</v>
      </c>
      <c r="Q3965" s="9">
        <f t="shared" si="368"/>
        <v>0</v>
      </c>
      <c r="R3965" s="10">
        <f t="shared" si="369"/>
        <v>0</v>
      </c>
      <c r="S3965" s="4" t="str">
        <f t="shared" si="370"/>
        <v>film &amp; video</v>
      </c>
      <c r="T3965" s="4" t="str">
        <f t="shared" si="371"/>
        <v>television</v>
      </c>
    </row>
    <row r="3966" spans="1:20" ht="42.75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7">
        <f t="shared" si="366"/>
        <v>42113.34706018518</v>
      </c>
      <c r="L3966" s="7">
        <f t="shared" si="367"/>
        <v>42053.388726851852</v>
      </c>
      <c r="M3966" s="4" t="b">
        <v>0</v>
      </c>
      <c r="N3966" s="4">
        <v>182</v>
      </c>
      <c r="O3966" s="4" t="b">
        <v>1</v>
      </c>
      <c r="P3966" s="4" t="s">
        <v>8265</v>
      </c>
      <c r="Q3966" s="9">
        <f t="shared" si="368"/>
        <v>6.3E-2</v>
      </c>
      <c r="R3966" s="10">
        <f t="shared" si="369"/>
        <v>0.69230769230769229</v>
      </c>
      <c r="S3966" s="4" t="str">
        <f t="shared" si="370"/>
        <v>film &amp; video</v>
      </c>
      <c r="T3966" s="4" t="str">
        <f t="shared" si="371"/>
        <v>television</v>
      </c>
    </row>
    <row r="3967" spans="1:20" ht="42.75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7">
        <f t="shared" si="366"/>
        <v>42473.860879629625</v>
      </c>
      <c r="L3967" s="7">
        <f t="shared" si="367"/>
        <v>42413.902546296296</v>
      </c>
      <c r="M3967" s="4" t="b">
        <v>0</v>
      </c>
      <c r="N3967" s="4">
        <v>182</v>
      </c>
      <c r="O3967" s="4" t="b">
        <v>1</v>
      </c>
      <c r="P3967" s="4" t="s">
        <v>8265</v>
      </c>
      <c r="Q3967" s="9">
        <f t="shared" si="368"/>
        <v>0.14249999999999999</v>
      </c>
      <c r="R3967" s="10">
        <f t="shared" si="369"/>
        <v>1.5659340659340659</v>
      </c>
      <c r="S3967" s="4" t="str">
        <f t="shared" si="370"/>
        <v>film &amp; video</v>
      </c>
      <c r="T3967" s="4" t="str">
        <f t="shared" si="371"/>
        <v>television</v>
      </c>
    </row>
    <row r="3968" spans="1:20" ht="42.75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7">
        <f t="shared" si="366"/>
        <v>41843.790972222218</v>
      </c>
      <c r="L3968" s="7">
        <f t="shared" si="367"/>
        <v>41801.378217592588</v>
      </c>
      <c r="M3968" s="4" t="b">
        <v>0</v>
      </c>
      <c r="N3968" s="4">
        <v>182</v>
      </c>
      <c r="O3968" s="4" t="b">
        <v>1</v>
      </c>
      <c r="P3968" s="4" t="s">
        <v>8265</v>
      </c>
      <c r="Q3968" s="9">
        <f t="shared" si="368"/>
        <v>6.0000000000000001E-3</v>
      </c>
      <c r="R3968" s="10">
        <f t="shared" si="369"/>
        <v>0.24725274725274726</v>
      </c>
      <c r="S3968" s="4" t="str">
        <f t="shared" si="370"/>
        <v>film &amp; video</v>
      </c>
      <c r="T3968" s="4" t="str">
        <f t="shared" si="371"/>
        <v>television</v>
      </c>
    </row>
    <row r="3969" spans="1:20" ht="42.75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7">
        <f t="shared" si="366"/>
        <v>42799.957256944443</v>
      </c>
      <c r="L3969" s="7">
        <f t="shared" si="367"/>
        <v>42769.957256944443</v>
      </c>
      <c r="M3969" s="4" t="b">
        <v>0</v>
      </c>
      <c r="N3969" s="4">
        <v>182</v>
      </c>
      <c r="O3969" s="4" t="b">
        <v>1</v>
      </c>
      <c r="P3969" s="4" t="s">
        <v>8265</v>
      </c>
      <c r="Q3969" s="9">
        <f t="shared" si="368"/>
        <v>0.2411764705882353</v>
      </c>
      <c r="R3969" s="10">
        <f t="shared" si="369"/>
        <v>2.2527472527472527</v>
      </c>
      <c r="S3969" s="4" t="str">
        <f t="shared" si="370"/>
        <v>film &amp; video</v>
      </c>
      <c r="T3969" s="4" t="str">
        <f t="shared" si="371"/>
        <v>television</v>
      </c>
    </row>
    <row r="3970" spans="1:20" ht="42.75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7">
        <f t="shared" si="366"/>
        <v>42512.48232638889</v>
      </c>
      <c r="L3970" s="7">
        <f t="shared" si="367"/>
        <v>42452.48232638889</v>
      </c>
      <c r="M3970" s="4" t="b">
        <v>0</v>
      </c>
      <c r="N3970" s="4">
        <v>182</v>
      </c>
      <c r="O3970" s="4" t="b">
        <v>1</v>
      </c>
      <c r="P3970" s="4" t="s">
        <v>8265</v>
      </c>
      <c r="Q3970" s="9">
        <f t="shared" si="368"/>
        <v>0.10539999999999999</v>
      </c>
      <c r="R3970" s="10">
        <f t="shared" si="369"/>
        <v>2.8956043956043955</v>
      </c>
      <c r="S3970" s="4" t="str">
        <f t="shared" si="370"/>
        <v>film &amp; video</v>
      </c>
      <c r="T3970" s="4" t="str">
        <f t="shared" si="371"/>
        <v>television</v>
      </c>
    </row>
    <row r="3971" spans="1:20" ht="42.75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7">
        <f t="shared" ref="K3971:K4034" si="372">(I3971/86400)+25569+(-8/24)</f>
        <v>42610.829861111109</v>
      </c>
      <c r="L3971" s="7">
        <f t="shared" ref="L3971:L4034" si="373">(J3971/86400)+25569+(-8/24)</f>
        <v>42601.521365740737</v>
      </c>
      <c r="M3971" s="4" t="b">
        <v>0</v>
      </c>
      <c r="N3971" s="4">
        <v>182</v>
      </c>
      <c r="O3971" s="4" t="b">
        <v>1</v>
      </c>
      <c r="P3971" s="4" t="s">
        <v>8265</v>
      </c>
      <c r="Q3971" s="9">
        <f t="shared" ref="Q3971:Q4034" si="374">E3971/D3971</f>
        <v>7.4690265486725665E-2</v>
      </c>
      <c r="R3971" s="10">
        <f t="shared" ref="R3971:R4034" si="375">IFERROR(E3971/N3971, "Zero Backers")</f>
        <v>1.1593406593406594</v>
      </c>
      <c r="S3971" s="4" t="str">
        <f t="shared" ref="S3971:S4034" si="376">LEFT(P3971,FIND("/",P3971)-1)</f>
        <v>film &amp; video</v>
      </c>
      <c r="T3971" s="4" t="str">
        <f t="shared" ref="T3971:T4034" si="377">RIGHT(P3971,LEN(P3971)-FIND("/",P3971))</f>
        <v>television</v>
      </c>
    </row>
    <row r="3972" spans="1:20" ht="57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7">
        <f t="shared" si="372"/>
        <v>42477.530219907407</v>
      </c>
      <c r="L3972" s="7">
        <f t="shared" si="373"/>
        <v>42447.530219907407</v>
      </c>
      <c r="M3972" s="4" t="b">
        <v>0</v>
      </c>
      <c r="N3972" s="4">
        <v>182</v>
      </c>
      <c r="O3972" s="4" t="b">
        <v>1</v>
      </c>
      <c r="P3972" s="4" t="s">
        <v>8265</v>
      </c>
      <c r="Q3972" s="9">
        <f t="shared" si="374"/>
        <v>7.3333333333333334E-4</v>
      </c>
      <c r="R3972" s="10">
        <f t="shared" si="375"/>
        <v>6.043956043956044E-2</v>
      </c>
      <c r="S3972" s="4" t="str">
        <f t="shared" si="376"/>
        <v>film &amp; video</v>
      </c>
      <c r="T3972" s="4" t="str">
        <f t="shared" si="377"/>
        <v>television</v>
      </c>
    </row>
    <row r="3973" spans="1:20" ht="42.75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7">
        <f t="shared" si="372"/>
        <v>41841.202847222223</v>
      </c>
      <c r="L3973" s="7">
        <f t="shared" si="373"/>
        <v>41811.202847222223</v>
      </c>
      <c r="M3973" s="4" t="b">
        <v>0</v>
      </c>
      <c r="N3973" s="4">
        <v>182</v>
      </c>
      <c r="O3973" s="4" t="b">
        <v>1</v>
      </c>
      <c r="P3973" s="4" t="s">
        <v>8265</v>
      </c>
      <c r="Q3973" s="9">
        <f t="shared" si="374"/>
        <v>9.7142857142857135E-3</v>
      </c>
      <c r="R3973" s="10">
        <f t="shared" si="375"/>
        <v>0.74725274725274726</v>
      </c>
      <c r="S3973" s="4" t="str">
        <f t="shared" si="376"/>
        <v>film &amp; video</v>
      </c>
      <c r="T3973" s="4" t="str">
        <f t="shared" si="377"/>
        <v>television</v>
      </c>
    </row>
    <row r="3974" spans="1:20" ht="42.7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7">
        <f t="shared" si="372"/>
        <v>42040.734189814808</v>
      </c>
      <c r="L3974" s="7">
        <f t="shared" si="373"/>
        <v>41980.734189814808</v>
      </c>
      <c r="M3974" s="4" t="b">
        <v>0</v>
      </c>
      <c r="N3974" s="4">
        <v>182</v>
      </c>
      <c r="O3974" s="4" t="b">
        <v>1</v>
      </c>
      <c r="P3974" s="4" t="s">
        <v>8265</v>
      </c>
      <c r="Q3974" s="9">
        <f t="shared" si="374"/>
        <v>0.21099999999999999</v>
      </c>
      <c r="R3974" s="10">
        <f t="shared" si="375"/>
        <v>1.1593406593406594</v>
      </c>
      <c r="S3974" s="4" t="str">
        <f t="shared" si="376"/>
        <v>film &amp; video</v>
      </c>
      <c r="T3974" s="4" t="str">
        <f t="shared" si="377"/>
        <v>television</v>
      </c>
    </row>
    <row r="3975" spans="1:20" ht="42.75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7">
        <f t="shared" si="372"/>
        <v>42498.833333333336</v>
      </c>
      <c r="L3975" s="7">
        <f t="shared" si="373"/>
        <v>42469.350810185184</v>
      </c>
      <c r="M3975" s="4" t="b">
        <v>0</v>
      </c>
      <c r="N3975" s="4">
        <v>182</v>
      </c>
      <c r="O3975" s="4" t="b">
        <v>1</v>
      </c>
      <c r="P3975" s="4" t="s">
        <v>8265</v>
      </c>
      <c r="Q3975" s="9">
        <f t="shared" si="374"/>
        <v>0.78100000000000003</v>
      </c>
      <c r="R3975" s="10">
        <f t="shared" si="375"/>
        <v>21.456043956043956</v>
      </c>
      <c r="S3975" s="4" t="str">
        <f t="shared" si="376"/>
        <v>film &amp; video</v>
      </c>
      <c r="T3975" s="4" t="str">
        <f t="shared" si="377"/>
        <v>television</v>
      </c>
    </row>
    <row r="3976" spans="1:20" ht="42.75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7">
        <f t="shared" si="372"/>
        <v>42523.213518518511</v>
      </c>
      <c r="L3976" s="7">
        <f t="shared" si="373"/>
        <v>42493.213518518511</v>
      </c>
      <c r="M3976" s="4" t="b">
        <v>0</v>
      </c>
      <c r="N3976" s="4">
        <v>182</v>
      </c>
      <c r="O3976" s="4" t="b">
        <v>1</v>
      </c>
      <c r="P3976" s="4" t="s">
        <v>8265</v>
      </c>
      <c r="Q3976" s="9">
        <f t="shared" si="374"/>
        <v>0.32</v>
      </c>
      <c r="R3976" s="10">
        <f t="shared" si="375"/>
        <v>1.7582417582417582</v>
      </c>
      <c r="S3976" s="4" t="str">
        <f t="shared" si="376"/>
        <v>film &amp; video</v>
      </c>
      <c r="T3976" s="4" t="str">
        <f t="shared" si="377"/>
        <v>television</v>
      </c>
    </row>
    <row r="3977" spans="1:20" ht="42.75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7">
        <f t="shared" si="372"/>
        <v>42564.533541666664</v>
      </c>
      <c r="L3977" s="7">
        <f t="shared" si="373"/>
        <v>42534.533541666664</v>
      </c>
      <c r="M3977" s="4" t="b">
        <v>0</v>
      </c>
      <c r="N3977" s="4">
        <v>182</v>
      </c>
      <c r="O3977" s="4" t="b">
        <v>1</v>
      </c>
      <c r="P3977" s="4" t="s">
        <v>8265</v>
      </c>
      <c r="Q3977" s="9">
        <f t="shared" si="374"/>
        <v>0</v>
      </c>
      <c r="R3977" s="10">
        <f t="shared" si="375"/>
        <v>0</v>
      </c>
      <c r="S3977" s="4" t="str">
        <f t="shared" si="376"/>
        <v>film &amp; video</v>
      </c>
      <c r="T3977" s="4" t="str">
        <f t="shared" si="377"/>
        <v>television</v>
      </c>
    </row>
    <row r="3978" spans="1:20" ht="42.75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7">
        <f t="shared" si="372"/>
        <v>41851.958333333328</v>
      </c>
      <c r="L3978" s="7">
        <f t="shared" si="373"/>
        <v>41830.525011574071</v>
      </c>
      <c r="M3978" s="4" t="b">
        <v>0</v>
      </c>
      <c r="N3978" s="4">
        <v>182</v>
      </c>
      <c r="O3978" s="4" t="b">
        <v>1</v>
      </c>
      <c r="P3978" s="4" t="s">
        <v>8265</v>
      </c>
      <c r="Q3978" s="9">
        <f t="shared" si="374"/>
        <v>0.47692307692307695</v>
      </c>
      <c r="R3978" s="10">
        <f t="shared" si="375"/>
        <v>3.4065934065934065</v>
      </c>
      <c r="S3978" s="4" t="str">
        <f t="shared" si="376"/>
        <v>film &amp; video</v>
      </c>
      <c r="T3978" s="4" t="str">
        <f t="shared" si="377"/>
        <v>television</v>
      </c>
    </row>
    <row r="3979" spans="1:20" ht="42.75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7">
        <f t="shared" si="372"/>
        <v>42573.455231481479</v>
      </c>
      <c r="L3979" s="7">
        <f t="shared" si="373"/>
        <v>42543.455231481479</v>
      </c>
      <c r="M3979" s="4" t="b">
        <v>0</v>
      </c>
      <c r="N3979" s="4">
        <v>182</v>
      </c>
      <c r="O3979" s="4" t="b">
        <v>1</v>
      </c>
      <c r="P3979" s="4" t="s">
        <v>8265</v>
      </c>
      <c r="Q3979" s="9">
        <f t="shared" si="374"/>
        <v>1.4500000000000001E-2</v>
      </c>
      <c r="R3979" s="10">
        <f t="shared" si="375"/>
        <v>7.1703296703296706</v>
      </c>
      <c r="S3979" s="4" t="str">
        <f t="shared" si="376"/>
        <v>film &amp; video</v>
      </c>
      <c r="T3979" s="4" t="str">
        <f t="shared" si="377"/>
        <v>television</v>
      </c>
    </row>
    <row r="3980" spans="1:20" ht="42.75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7">
        <f t="shared" si="372"/>
        <v>42035.309641203705</v>
      </c>
      <c r="L3980" s="7">
        <f t="shared" si="373"/>
        <v>41975.309641203705</v>
      </c>
      <c r="M3980" s="4" t="b">
        <v>0</v>
      </c>
      <c r="N3980" s="4">
        <v>182</v>
      </c>
      <c r="O3980" s="4" t="b">
        <v>1</v>
      </c>
      <c r="P3980" s="4" t="s">
        <v>8265</v>
      </c>
      <c r="Q3980" s="9">
        <f t="shared" si="374"/>
        <v>0.107</v>
      </c>
      <c r="R3980" s="10">
        <f t="shared" si="375"/>
        <v>1.1758241758241759</v>
      </c>
      <c r="S3980" s="4" t="str">
        <f t="shared" si="376"/>
        <v>film &amp; video</v>
      </c>
      <c r="T3980" s="4" t="str">
        <f t="shared" si="377"/>
        <v>television</v>
      </c>
    </row>
    <row r="3981" spans="1:20" ht="42.75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7">
        <f t="shared" si="372"/>
        <v>42092.499999999993</v>
      </c>
      <c r="L3981" s="7">
        <f t="shared" si="373"/>
        <v>42069.570104166669</v>
      </c>
      <c r="M3981" s="4" t="b">
        <v>0</v>
      </c>
      <c r="N3981" s="4">
        <v>182</v>
      </c>
      <c r="O3981" s="4" t="b">
        <v>1</v>
      </c>
      <c r="P3981" s="4" t="s">
        <v>8265</v>
      </c>
      <c r="Q3981" s="9">
        <f t="shared" si="374"/>
        <v>1.8333333333333333E-2</v>
      </c>
      <c r="R3981" s="10">
        <f t="shared" si="375"/>
        <v>0.60439560439560436</v>
      </c>
      <c r="S3981" s="4" t="str">
        <f t="shared" si="376"/>
        <v>film &amp; video</v>
      </c>
      <c r="T3981" s="4" t="str">
        <f t="shared" si="377"/>
        <v>television</v>
      </c>
    </row>
    <row r="3982" spans="1:20" ht="42.75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7">
        <f t="shared" si="372"/>
        <v>41825.265590277777</v>
      </c>
      <c r="L3982" s="7">
        <f t="shared" si="373"/>
        <v>41795.265590277777</v>
      </c>
      <c r="M3982" s="4" t="b">
        <v>0</v>
      </c>
      <c r="N3982" s="4">
        <v>182</v>
      </c>
      <c r="O3982" s="4" t="b">
        <v>1</v>
      </c>
      <c r="P3982" s="4" t="s">
        <v>8265</v>
      </c>
      <c r="Q3982" s="9">
        <f t="shared" si="374"/>
        <v>0.18</v>
      </c>
      <c r="R3982" s="10">
        <f t="shared" si="375"/>
        <v>2.4725274725274726</v>
      </c>
      <c r="S3982" s="4" t="str">
        <f t="shared" si="376"/>
        <v>film &amp; video</v>
      </c>
      <c r="T3982" s="4" t="str">
        <f t="shared" si="377"/>
        <v>television</v>
      </c>
    </row>
    <row r="3983" spans="1:20" ht="28.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7">
        <f t="shared" si="372"/>
        <v>42567.846631944441</v>
      </c>
      <c r="L3983" s="7">
        <f t="shared" si="373"/>
        <v>42507.846631944441</v>
      </c>
      <c r="M3983" s="4" t="b">
        <v>0</v>
      </c>
      <c r="N3983" s="4">
        <v>182</v>
      </c>
      <c r="O3983" s="4" t="b">
        <v>1</v>
      </c>
      <c r="P3983" s="4" t="s">
        <v>8265</v>
      </c>
      <c r="Q3983" s="9">
        <f t="shared" si="374"/>
        <v>4.0833333333333333E-2</v>
      </c>
      <c r="R3983" s="10">
        <f t="shared" si="375"/>
        <v>6.7307692307692308</v>
      </c>
      <c r="S3983" s="4" t="str">
        <f t="shared" si="376"/>
        <v>film &amp; video</v>
      </c>
      <c r="T3983" s="4" t="str">
        <f t="shared" si="377"/>
        <v>television</v>
      </c>
    </row>
    <row r="3984" spans="1:20" ht="57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7">
        <f t="shared" si="372"/>
        <v>42192.476620370369</v>
      </c>
      <c r="L3984" s="7">
        <f t="shared" si="373"/>
        <v>42132.476620370369</v>
      </c>
      <c r="M3984" s="4" t="b">
        <v>0</v>
      </c>
      <c r="N3984" s="4">
        <v>182</v>
      </c>
      <c r="O3984" s="4" t="b">
        <v>1</v>
      </c>
      <c r="P3984" s="4" t="s">
        <v>8265</v>
      </c>
      <c r="Q3984" s="9">
        <f t="shared" si="374"/>
        <v>0.2</v>
      </c>
      <c r="R3984" s="10">
        <f t="shared" si="375"/>
        <v>0.93406593406593408</v>
      </c>
      <c r="S3984" s="4" t="str">
        <f t="shared" si="376"/>
        <v>film &amp; video</v>
      </c>
      <c r="T3984" s="4" t="str">
        <f t="shared" si="377"/>
        <v>television</v>
      </c>
    </row>
    <row r="3985" spans="1:20" ht="42.75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7">
        <f t="shared" si="372"/>
        <v>41778.957638888889</v>
      </c>
      <c r="L3985" s="7">
        <f t="shared" si="373"/>
        <v>41747.536527777775</v>
      </c>
      <c r="M3985" s="4" t="b">
        <v>0</v>
      </c>
      <c r="N3985" s="4">
        <v>182</v>
      </c>
      <c r="O3985" s="4" t="b">
        <v>1</v>
      </c>
      <c r="P3985" s="4" t="s">
        <v>8265</v>
      </c>
      <c r="Q3985" s="9">
        <f t="shared" si="374"/>
        <v>0.34802513464991025</v>
      </c>
      <c r="R3985" s="10">
        <f t="shared" si="375"/>
        <v>21.302197802197803</v>
      </c>
      <c r="S3985" s="4" t="str">
        <f t="shared" si="376"/>
        <v>film &amp; video</v>
      </c>
      <c r="T3985" s="4" t="str">
        <f t="shared" si="377"/>
        <v>television</v>
      </c>
    </row>
    <row r="3986" spans="1:20" ht="42.75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7">
        <f t="shared" si="372"/>
        <v>41950.666666666664</v>
      </c>
      <c r="L3986" s="7">
        <f t="shared" si="373"/>
        <v>41920.63013888889</v>
      </c>
      <c r="M3986" s="4" t="b">
        <v>0</v>
      </c>
      <c r="N3986" s="4">
        <v>182</v>
      </c>
      <c r="O3986" s="4" t="b">
        <v>1</v>
      </c>
      <c r="P3986" s="4" t="s">
        <v>8265</v>
      </c>
      <c r="Q3986" s="9">
        <f t="shared" si="374"/>
        <v>6.3333333333333339E-2</v>
      </c>
      <c r="R3986" s="10">
        <f t="shared" si="375"/>
        <v>0.52197802197802201</v>
      </c>
      <c r="S3986" s="4" t="str">
        <f t="shared" si="376"/>
        <v>film &amp; video</v>
      </c>
      <c r="T3986" s="4" t="str">
        <f t="shared" si="377"/>
        <v>television</v>
      </c>
    </row>
    <row r="3987" spans="1:20" ht="57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7">
        <f t="shared" si="372"/>
        <v>42420.545138888883</v>
      </c>
      <c r="L3987" s="7">
        <f t="shared" si="373"/>
        <v>42399.374074074069</v>
      </c>
      <c r="M3987" s="4" t="b">
        <v>0</v>
      </c>
      <c r="N3987" s="4">
        <v>182</v>
      </c>
      <c r="O3987" s="4" t="b">
        <v>1</v>
      </c>
      <c r="P3987" s="4" t="s">
        <v>8265</v>
      </c>
      <c r="Q3987" s="9">
        <f t="shared" si="374"/>
        <v>0.32050000000000001</v>
      </c>
      <c r="R3987" s="10">
        <f t="shared" si="375"/>
        <v>3.5219780219780219</v>
      </c>
      <c r="S3987" s="4" t="str">
        <f t="shared" si="376"/>
        <v>film &amp; video</v>
      </c>
      <c r="T3987" s="4" t="str">
        <f t="shared" si="377"/>
        <v>television</v>
      </c>
    </row>
    <row r="3988" spans="1:20" ht="42.75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7">
        <f t="shared" si="372"/>
        <v>42496.211111111108</v>
      </c>
      <c r="L3988" s="7">
        <f t="shared" si="373"/>
        <v>42467.215208333328</v>
      </c>
      <c r="M3988" s="4" t="b">
        <v>0</v>
      </c>
      <c r="N3988" s="4">
        <v>182</v>
      </c>
      <c r="O3988" s="4" t="b">
        <v>1</v>
      </c>
      <c r="P3988" s="4" t="s">
        <v>8265</v>
      </c>
      <c r="Q3988" s="9">
        <f t="shared" si="374"/>
        <v>9.7600000000000006E-2</v>
      </c>
      <c r="R3988" s="10">
        <f t="shared" si="375"/>
        <v>2.6813186813186811</v>
      </c>
      <c r="S3988" s="4" t="str">
        <f t="shared" si="376"/>
        <v>film &amp; video</v>
      </c>
      <c r="T3988" s="4" t="str">
        <f t="shared" si="377"/>
        <v>television</v>
      </c>
    </row>
    <row r="3989" spans="1:20" ht="42.75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7">
        <f t="shared" si="372"/>
        <v>41775.591319444444</v>
      </c>
      <c r="L3989" s="7">
        <f t="shared" si="373"/>
        <v>41765.591319444444</v>
      </c>
      <c r="M3989" s="4" t="b">
        <v>0</v>
      </c>
      <c r="N3989" s="4">
        <v>182</v>
      </c>
      <c r="O3989" s="4" t="b">
        <v>1</v>
      </c>
      <c r="P3989" s="4" t="s">
        <v>8265</v>
      </c>
      <c r="Q3989" s="9">
        <f t="shared" si="374"/>
        <v>0.3775</v>
      </c>
      <c r="R3989" s="10">
        <f t="shared" si="375"/>
        <v>0.82967032967032972</v>
      </c>
      <c r="S3989" s="4" t="str">
        <f t="shared" si="376"/>
        <v>film &amp; video</v>
      </c>
      <c r="T3989" s="4" t="str">
        <f t="shared" si="377"/>
        <v>television</v>
      </c>
    </row>
    <row r="3990" spans="1:20" ht="28.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7">
        <f t="shared" si="372"/>
        <v>42244.747835648144</v>
      </c>
      <c r="L3990" s="7">
        <f t="shared" si="373"/>
        <v>42229.747835648144</v>
      </c>
      <c r="M3990" s="4" t="b">
        <v>0</v>
      </c>
      <c r="N3990" s="4">
        <v>182</v>
      </c>
      <c r="O3990" s="4" t="b">
        <v>1</v>
      </c>
      <c r="P3990" s="4" t="s">
        <v>8265</v>
      </c>
      <c r="Q3990" s="9">
        <f t="shared" si="374"/>
        <v>2.1333333333333333E-2</v>
      </c>
      <c r="R3990" s="10">
        <f t="shared" si="375"/>
        <v>0.17582417582417584</v>
      </c>
      <c r="S3990" s="4" t="str">
        <f t="shared" si="376"/>
        <v>film &amp; video</v>
      </c>
      <c r="T3990" s="4" t="str">
        <f t="shared" si="377"/>
        <v>television</v>
      </c>
    </row>
    <row r="3991" spans="1:20" ht="42.75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7">
        <f t="shared" si="372"/>
        <v>42316.458113425928</v>
      </c>
      <c r="L3991" s="7">
        <f t="shared" si="373"/>
        <v>42286.416446759256</v>
      </c>
      <c r="M3991" s="4" t="b">
        <v>0</v>
      </c>
      <c r="N3991" s="4">
        <v>182</v>
      </c>
      <c r="O3991" s="4" t="b">
        <v>1</v>
      </c>
      <c r="P3991" s="4" t="s">
        <v>8265</v>
      </c>
      <c r="Q3991" s="9">
        <f t="shared" si="374"/>
        <v>0</v>
      </c>
      <c r="R3991" s="10">
        <f t="shared" si="375"/>
        <v>0</v>
      </c>
      <c r="S3991" s="4" t="str">
        <f t="shared" si="376"/>
        <v>film &amp; video</v>
      </c>
      <c r="T3991" s="4" t="str">
        <f t="shared" si="377"/>
        <v>television</v>
      </c>
    </row>
    <row r="3992" spans="1:20" ht="42.75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7">
        <f t="shared" si="372"/>
        <v>42431.339039351849</v>
      </c>
      <c r="L3992" s="7">
        <f t="shared" si="373"/>
        <v>42401.339039351849</v>
      </c>
      <c r="M3992" s="4" t="b">
        <v>0</v>
      </c>
      <c r="N3992" s="4">
        <v>182</v>
      </c>
      <c r="O3992" s="4" t="b">
        <v>1</v>
      </c>
      <c r="P3992" s="4" t="s">
        <v>8265</v>
      </c>
      <c r="Q3992" s="9">
        <f t="shared" si="374"/>
        <v>4.1818181818181817E-2</v>
      </c>
      <c r="R3992" s="10">
        <f t="shared" si="375"/>
        <v>0.37912087912087911</v>
      </c>
      <c r="S3992" s="4" t="str">
        <f t="shared" si="376"/>
        <v>film &amp; video</v>
      </c>
      <c r="T3992" s="4" t="str">
        <f t="shared" si="377"/>
        <v>television</v>
      </c>
    </row>
    <row r="3993" spans="1:20" ht="28.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7">
        <f t="shared" si="372"/>
        <v>42155.311134259253</v>
      </c>
      <c r="L3993" s="7">
        <f t="shared" si="373"/>
        <v>42125.311134259253</v>
      </c>
      <c r="M3993" s="4" t="b">
        <v>0</v>
      </c>
      <c r="N3993" s="4">
        <v>182</v>
      </c>
      <c r="O3993" s="4" t="b">
        <v>1</v>
      </c>
      <c r="P3993" s="4" t="s">
        <v>8265</v>
      </c>
      <c r="Q3993" s="9">
        <f t="shared" si="374"/>
        <v>0.2</v>
      </c>
      <c r="R3993" s="10">
        <f t="shared" si="375"/>
        <v>0.5494505494505495</v>
      </c>
      <c r="S3993" s="4" t="str">
        <f t="shared" si="376"/>
        <v>film &amp; video</v>
      </c>
      <c r="T3993" s="4" t="str">
        <f t="shared" si="377"/>
        <v>television</v>
      </c>
    </row>
    <row r="3994" spans="1:20" ht="42.7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7">
        <f t="shared" si="372"/>
        <v>42349.648831018516</v>
      </c>
      <c r="L3994" s="7">
        <f t="shared" si="373"/>
        <v>42289.607164351844</v>
      </c>
      <c r="M3994" s="4" t="b">
        <v>0</v>
      </c>
      <c r="N3994" s="4">
        <v>182</v>
      </c>
      <c r="O3994" s="4" t="b">
        <v>1</v>
      </c>
      <c r="P3994" s="4" t="s">
        <v>8265</v>
      </c>
      <c r="Q3994" s="9">
        <f t="shared" si="374"/>
        <v>5.4100000000000002E-2</v>
      </c>
      <c r="R3994" s="10">
        <f t="shared" si="375"/>
        <v>2.9725274725274726</v>
      </c>
      <c r="S3994" s="4" t="str">
        <f t="shared" si="376"/>
        <v>film &amp; video</v>
      </c>
      <c r="T3994" s="4" t="str">
        <f t="shared" si="377"/>
        <v>television</v>
      </c>
    </row>
    <row r="3995" spans="1:20" ht="42.75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7">
        <f t="shared" si="372"/>
        <v>42137.531388888885</v>
      </c>
      <c r="L3995" s="7">
        <f t="shared" si="373"/>
        <v>42107.531388888885</v>
      </c>
      <c r="M3995" s="4" t="b">
        <v>0</v>
      </c>
      <c r="N3995" s="4">
        <v>182</v>
      </c>
      <c r="O3995" s="4" t="b">
        <v>1</v>
      </c>
      <c r="P3995" s="4" t="s">
        <v>8265</v>
      </c>
      <c r="Q3995" s="9">
        <f t="shared" si="374"/>
        <v>6.0000000000000002E-5</v>
      </c>
      <c r="R3995" s="10">
        <f t="shared" si="375"/>
        <v>1.6483516483516484E-2</v>
      </c>
      <c r="S3995" s="4" t="str">
        <f t="shared" si="376"/>
        <v>film &amp; video</v>
      </c>
      <c r="T3995" s="4" t="str">
        <f t="shared" si="377"/>
        <v>television</v>
      </c>
    </row>
    <row r="3996" spans="1:20" ht="42.7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7">
        <f t="shared" si="372"/>
        <v>41839.056597222218</v>
      </c>
      <c r="L3996" s="7">
        <f t="shared" si="373"/>
        <v>41809.056597222218</v>
      </c>
      <c r="M3996" s="4" t="b">
        <v>0</v>
      </c>
      <c r="N3996" s="4">
        <v>182</v>
      </c>
      <c r="O3996" s="4" t="b">
        <v>1</v>
      </c>
      <c r="P3996" s="4" t="s">
        <v>8265</v>
      </c>
      <c r="Q3996" s="9">
        <f t="shared" si="374"/>
        <v>2.5000000000000001E-3</v>
      </c>
      <c r="R3996" s="10">
        <f t="shared" si="375"/>
        <v>2.7472527472527472E-2</v>
      </c>
      <c r="S3996" s="4" t="str">
        <f t="shared" si="376"/>
        <v>film &amp; video</v>
      </c>
      <c r="T3996" s="4" t="str">
        <f t="shared" si="377"/>
        <v>television</v>
      </c>
    </row>
    <row r="3997" spans="1:20" ht="42.75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7">
        <f t="shared" si="372"/>
        <v>42049.143749999996</v>
      </c>
      <c r="L3997" s="7">
        <f t="shared" si="373"/>
        <v>42019.350428240738</v>
      </c>
      <c r="M3997" s="4" t="b">
        <v>0</v>
      </c>
      <c r="N3997" s="4">
        <v>182</v>
      </c>
      <c r="O3997" s="4" t="b">
        <v>1</v>
      </c>
      <c r="P3997" s="4" t="s">
        <v>8265</v>
      </c>
      <c r="Q3997" s="9">
        <f t="shared" si="374"/>
        <v>0.35</v>
      </c>
      <c r="R3997" s="10">
        <f t="shared" si="375"/>
        <v>0.38461538461538464</v>
      </c>
      <c r="S3997" s="4" t="str">
        <f t="shared" si="376"/>
        <v>film &amp; video</v>
      </c>
      <c r="T3997" s="4" t="str">
        <f t="shared" si="377"/>
        <v>television</v>
      </c>
    </row>
    <row r="3998" spans="1:20" ht="42.75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7">
        <f t="shared" si="372"/>
        <v>41963.336111111108</v>
      </c>
      <c r="L3998" s="7">
        <f t="shared" si="373"/>
        <v>41949.933611111112</v>
      </c>
      <c r="M3998" s="4" t="b">
        <v>0</v>
      </c>
      <c r="N3998" s="4">
        <v>182</v>
      </c>
      <c r="O3998" s="4" t="b">
        <v>1</v>
      </c>
      <c r="P3998" s="4" t="s">
        <v>8265</v>
      </c>
      <c r="Q3998" s="9">
        <f t="shared" si="374"/>
        <v>0.16566666666666666</v>
      </c>
      <c r="R3998" s="10">
        <f t="shared" si="375"/>
        <v>2.7307692307692308</v>
      </c>
      <c r="S3998" s="4" t="str">
        <f t="shared" si="376"/>
        <v>film &amp; video</v>
      </c>
      <c r="T3998" s="4" t="str">
        <f t="shared" si="377"/>
        <v>television</v>
      </c>
    </row>
    <row r="3999" spans="1:20" ht="42.75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7">
        <f t="shared" si="372"/>
        <v>42099.016446759262</v>
      </c>
      <c r="L3999" s="7">
        <f t="shared" si="373"/>
        <v>42069.058113425919</v>
      </c>
      <c r="M3999" s="4" t="b">
        <v>0</v>
      </c>
      <c r="N3999" s="4">
        <v>182</v>
      </c>
      <c r="O3999" s="4" t="b">
        <v>1</v>
      </c>
      <c r="P3999" s="4" t="s">
        <v>8265</v>
      </c>
      <c r="Q3999" s="9">
        <f t="shared" si="374"/>
        <v>0</v>
      </c>
      <c r="R3999" s="10">
        <f t="shared" si="375"/>
        <v>0</v>
      </c>
      <c r="S3999" s="4" t="str">
        <f t="shared" si="376"/>
        <v>film &amp; video</v>
      </c>
      <c r="T3999" s="4" t="str">
        <f t="shared" si="377"/>
        <v>television</v>
      </c>
    </row>
    <row r="4000" spans="1:20" ht="42.75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7">
        <f t="shared" si="372"/>
        <v>42091.588263888887</v>
      </c>
      <c r="L4000" s="7">
        <f t="shared" si="373"/>
        <v>42061.629930555551</v>
      </c>
      <c r="M4000" s="4" t="b">
        <v>0</v>
      </c>
      <c r="N4000" s="4">
        <v>182</v>
      </c>
      <c r="O4000" s="4" t="b">
        <v>1</v>
      </c>
      <c r="P4000" s="4" t="s">
        <v>8265</v>
      </c>
      <c r="Q4000" s="9">
        <f t="shared" si="374"/>
        <v>0.57199999999999995</v>
      </c>
      <c r="R4000" s="10">
        <f t="shared" si="375"/>
        <v>3.9285714285714284</v>
      </c>
      <c r="S4000" s="4" t="str">
        <f t="shared" si="376"/>
        <v>film &amp; video</v>
      </c>
      <c r="T4000" s="4" t="str">
        <f t="shared" si="377"/>
        <v>television</v>
      </c>
    </row>
    <row r="4001" spans="1:20" ht="42.75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7">
        <f t="shared" si="372"/>
        <v>41882.494317129625</v>
      </c>
      <c r="L4001" s="7">
        <f t="shared" si="373"/>
        <v>41842.495347222219</v>
      </c>
      <c r="M4001" s="4" t="b">
        <v>0</v>
      </c>
      <c r="N4001" s="4">
        <v>182</v>
      </c>
      <c r="O4001" s="4" t="b">
        <v>1</v>
      </c>
      <c r="P4001" s="4" t="s">
        <v>8265</v>
      </c>
      <c r="Q4001" s="9">
        <f t="shared" si="374"/>
        <v>0.16514285714285715</v>
      </c>
      <c r="R4001" s="10">
        <f t="shared" si="375"/>
        <v>6.3516483516483513</v>
      </c>
      <c r="S4001" s="4" t="str">
        <f t="shared" si="376"/>
        <v>film &amp; video</v>
      </c>
      <c r="T4001" s="4" t="str">
        <f t="shared" si="377"/>
        <v>television</v>
      </c>
    </row>
    <row r="4002" spans="1:20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7">
        <f t="shared" si="372"/>
        <v>42497.27034722222</v>
      </c>
      <c r="L4002" s="7">
        <f t="shared" si="373"/>
        <v>42437.312013888884</v>
      </c>
      <c r="M4002" s="4" t="b">
        <v>0</v>
      </c>
      <c r="N4002" s="4">
        <v>182</v>
      </c>
      <c r="O4002" s="4" t="b">
        <v>1</v>
      </c>
      <c r="P4002" s="4" t="s">
        <v>8265</v>
      </c>
      <c r="Q4002" s="9">
        <f t="shared" si="374"/>
        <v>1.25E-3</v>
      </c>
      <c r="R4002" s="10">
        <f t="shared" si="375"/>
        <v>5.4945054945054944E-2</v>
      </c>
      <c r="S4002" s="4" t="str">
        <f t="shared" si="376"/>
        <v>film &amp; video</v>
      </c>
      <c r="T4002" s="4" t="str">
        <f t="shared" si="377"/>
        <v>television</v>
      </c>
    </row>
    <row r="4003" spans="1:20" ht="57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7">
        <f t="shared" si="372"/>
        <v>42795.458333333336</v>
      </c>
      <c r="L4003" s="7">
        <f t="shared" si="373"/>
        <v>42775.630879629629</v>
      </c>
      <c r="M4003" s="4" t="b">
        <v>0</v>
      </c>
      <c r="N4003" s="4">
        <v>182</v>
      </c>
      <c r="O4003" s="4" t="b">
        <v>1</v>
      </c>
      <c r="P4003" s="4" t="s">
        <v>8265</v>
      </c>
      <c r="Q4003" s="9">
        <f t="shared" si="374"/>
        <v>0.3775</v>
      </c>
      <c r="R4003" s="10">
        <f t="shared" si="375"/>
        <v>2.4890109890109891</v>
      </c>
      <c r="S4003" s="4" t="str">
        <f t="shared" si="376"/>
        <v>film &amp; video</v>
      </c>
      <c r="T4003" s="4" t="str">
        <f t="shared" si="377"/>
        <v>television</v>
      </c>
    </row>
    <row r="4004" spans="1:20" ht="42.75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7">
        <f t="shared" si="372"/>
        <v>41908.710196759253</v>
      </c>
      <c r="L4004" s="7">
        <f t="shared" si="373"/>
        <v>41878.710196759253</v>
      </c>
      <c r="M4004" s="4" t="b">
        <v>0</v>
      </c>
      <c r="N4004" s="4">
        <v>182</v>
      </c>
      <c r="O4004" s="4" t="b">
        <v>1</v>
      </c>
      <c r="P4004" s="4" t="s">
        <v>8265</v>
      </c>
      <c r="Q4004" s="9">
        <f t="shared" si="374"/>
        <v>1.84E-2</v>
      </c>
      <c r="R4004" s="10">
        <f t="shared" si="375"/>
        <v>0.12637362637362637</v>
      </c>
      <c r="S4004" s="4" t="str">
        <f t="shared" si="376"/>
        <v>film &amp; video</v>
      </c>
      <c r="T4004" s="4" t="str">
        <f t="shared" si="377"/>
        <v>television</v>
      </c>
    </row>
    <row r="4005" spans="1:20" ht="42.75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7">
        <f t="shared" si="372"/>
        <v>42050.254016203697</v>
      </c>
      <c r="L4005" s="7">
        <f t="shared" si="373"/>
        <v>42020.254016203697</v>
      </c>
      <c r="M4005" s="4" t="b">
        <v>0</v>
      </c>
      <c r="N4005" s="4">
        <v>182</v>
      </c>
      <c r="O4005" s="4" t="b">
        <v>1</v>
      </c>
      <c r="P4005" s="4" t="s">
        <v>8265</v>
      </c>
      <c r="Q4005" s="9">
        <f t="shared" si="374"/>
        <v>0.10050000000000001</v>
      </c>
      <c r="R4005" s="10">
        <f t="shared" si="375"/>
        <v>1.1043956043956045</v>
      </c>
      <c r="S4005" s="4" t="str">
        <f t="shared" si="376"/>
        <v>film &amp; video</v>
      </c>
      <c r="T4005" s="4" t="str">
        <f t="shared" si="377"/>
        <v>television</v>
      </c>
    </row>
    <row r="4006" spans="1:20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7">
        <f t="shared" si="372"/>
        <v>41919.829363425924</v>
      </c>
      <c r="L4006" s="7">
        <f t="shared" si="373"/>
        <v>41889.829363425924</v>
      </c>
      <c r="M4006" s="4" t="b">
        <v>0</v>
      </c>
      <c r="N4006" s="4">
        <v>182</v>
      </c>
      <c r="O4006" s="4" t="b">
        <v>1</v>
      </c>
      <c r="P4006" s="4" t="s">
        <v>8265</v>
      </c>
      <c r="Q4006" s="9">
        <f t="shared" si="374"/>
        <v>2E-3</v>
      </c>
      <c r="R4006" s="10">
        <f t="shared" si="375"/>
        <v>5.4945054945054949E-3</v>
      </c>
      <c r="S4006" s="4" t="str">
        <f t="shared" si="376"/>
        <v>film &amp; video</v>
      </c>
      <c r="T4006" s="4" t="str">
        <f t="shared" si="377"/>
        <v>television</v>
      </c>
    </row>
    <row r="4007" spans="1:20" ht="42.75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7">
        <f t="shared" si="372"/>
        <v>41932.474363425921</v>
      </c>
      <c r="L4007" s="7">
        <f t="shared" si="373"/>
        <v>41872.474363425921</v>
      </c>
      <c r="M4007" s="4" t="b">
        <v>0</v>
      </c>
      <c r="N4007" s="4">
        <v>182</v>
      </c>
      <c r="O4007" s="4" t="b">
        <v>1</v>
      </c>
      <c r="P4007" s="4" t="s">
        <v>8265</v>
      </c>
      <c r="Q4007" s="9">
        <f t="shared" si="374"/>
        <v>1.3333333333333334E-2</v>
      </c>
      <c r="R4007" s="10">
        <f t="shared" si="375"/>
        <v>0.21978021978021978</v>
      </c>
      <c r="S4007" s="4" t="str">
        <f t="shared" si="376"/>
        <v>film &amp; video</v>
      </c>
      <c r="T4007" s="4" t="str">
        <f t="shared" si="377"/>
        <v>television</v>
      </c>
    </row>
    <row r="4008" spans="1:20" ht="42.75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7">
        <f t="shared" si="372"/>
        <v>42416.439664351848</v>
      </c>
      <c r="L4008" s="7">
        <f t="shared" si="373"/>
        <v>42391.439664351848</v>
      </c>
      <c r="M4008" s="4" t="b">
        <v>0</v>
      </c>
      <c r="N4008" s="4">
        <v>182</v>
      </c>
      <c r="O4008" s="4" t="b">
        <v>1</v>
      </c>
      <c r="P4008" s="4" t="s">
        <v>8265</v>
      </c>
      <c r="Q4008" s="9">
        <f t="shared" si="374"/>
        <v>6.666666666666667E-5</v>
      </c>
      <c r="R4008" s="10">
        <f t="shared" si="375"/>
        <v>1.098901098901099E-2</v>
      </c>
      <c r="S4008" s="4" t="str">
        <f t="shared" si="376"/>
        <v>film &amp; video</v>
      </c>
      <c r="T4008" s="4" t="str">
        <f t="shared" si="377"/>
        <v>television</v>
      </c>
    </row>
    <row r="4009" spans="1:20" ht="42.75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7">
        <f t="shared" si="372"/>
        <v>41877.352777777771</v>
      </c>
      <c r="L4009" s="7">
        <f t="shared" si="373"/>
        <v>41848.439594907402</v>
      </c>
      <c r="M4009" s="4" t="b">
        <v>0</v>
      </c>
      <c r="N4009" s="4">
        <v>182</v>
      </c>
      <c r="O4009" s="4" t="b">
        <v>1</v>
      </c>
      <c r="P4009" s="4" t="s">
        <v>8265</v>
      </c>
      <c r="Q4009" s="9">
        <f t="shared" si="374"/>
        <v>2.5000000000000001E-3</v>
      </c>
      <c r="R4009" s="10">
        <f t="shared" si="375"/>
        <v>2.7472527472527472E-2</v>
      </c>
      <c r="S4009" s="4" t="str">
        <f t="shared" si="376"/>
        <v>film &amp; video</v>
      </c>
      <c r="T4009" s="4" t="str">
        <f t="shared" si="377"/>
        <v>television</v>
      </c>
    </row>
    <row r="4010" spans="1:20" ht="42.75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7">
        <f t="shared" si="372"/>
        <v>42207.630868055552</v>
      </c>
      <c r="L4010" s="7">
        <f t="shared" si="373"/>
        <v>42177.630868055552</v>
      </c>
      <c r="M4010" s="4" t="b">
        <v>0</v>
      </c>
      <c r="N4010" s="4">
        <v>182</v>
      </c>
      <c r="O4010" s="4" t="b">
        <v>1</v>
      </c>
      <c r="P4010" s="4" t="s">
        <v>8265</v>
      </c>
      <c r="Q4010" s="9">
        <f t="shared" si="374"/>
        <v>0.06</v>
      </c>
      <c r="R4010" s="10">
        <f t="shared" si="375"/>
        <v>0.32967032967032966</v>
      </c>
      <c r="S4010" s="4" t="str">
        <f t="shared" si="376"/>
        <v>film &amp; video</v>
      </c>
      <c r="T4010" s="4" t="str">
        <f t="shared" si="377"/>
        <v>television</v>
      </c>
    </row>
    <row r="4011" spans="1:20" ht="42.75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7">
        <f t="shared" si="372"/>
        <v>41891.367592592593</v>
      </c>
      <c r="L4011" s="7">
        <f t="shared" si="373"/>
        <v>41851.367592592593</v>
      </c>
      <c r="M4011" s="4" t="b">
        <v>0</v>
      </c>
      <c r="N4011" s="4">
        <v>182</v>
      </c>
      <c r="O4011" s="4" t="b">
        <v>1</v>
      </c>
      <c r="P4011" s="4" t="s">
        <v>8265</v>
      </c>
      <c r="Q4011" s="9">
        <f t="shared" si="374"/>
        <v>3.8860103626943004E-2</v>
      </c>
      <c r="R4011" s="10">
        <f t="shared" si="375"/>
        <v>0.41208791208791207</v>
      </c>
      <c r="S4011" s="4" t="str">
        <f t="shared" si="376"/>
        <v>film &amp; video</v>
      </c>
      <c r="T4011" s="4" t="str">
        <f t="shared" si="377"/>
        <v>television</v>
      </c>
    </row>
    <row r="4012" spans="1:20" ht="42.75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7">
        <f t="shared" si="372"/>
        <v>41938.437106481477</v>
      </c>
      <c r="L4012" s="7">
        <f t="shared" si="373"/>
        <v>41921.437106481477</v>
      </c>
      <c r="M4012" s="4" t="b">
        <v>0</v>
      </c>
      <c r="N4012" s="4">
        <v>182</v>
      </c>
      <c r="O4012" s="4" t="b">
        <v>1</v>
      </c>
      <c r="P4012" s="4" t="s">
        <v>8265</v>
      </c>
      <c r="Q4012" s="9">
        <f t="shared" si="374"/>
        <v>0.24194444444444443</v>
      </c>
      <c r="R4012" s="10">
        <f t="shared" si="375"/>
        <v>9.5714285714285712</v>
      </c>
      <c r="S4012" s="4" t="str">
        <f t="shared" si="376"/>
        <v>film &amp; video</v>
      </c>
      <c r="T4012" s="4" t="str">
        <f t="shared" si="377"/>
        <v>television</v>
      </c>
    </row>
    <row r="4013" spans="1:20" ht="42.75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7">
        <f t="shared" si="372"/>
        <v>42032.211550925924</v>
      </c>
      <c r="L4013" s="7">
        <f t="shared" si="373"/>
        <v>42002.211550925924</v>
      </c>
      <c r="M4013" s="4" t="b">
        <v>0</v>
      </c>
      <c r="N4013" s="4">
        <v>182</v>
      </c>
      <c r="O4013" s="4" t="b">
        <v>1</v>
      </c>
      <c r="P4013" s="4" t="s">
        <v>8265</v>
      </c>
      <c r="Q4013" s="9">
        <f t="shared" si="374"/>
        <v>7.5999999999999998E-2</v>
      </c>
      <c r="R4013" s="10">
        <f t="shared" si="375"/>
        <v>0.1043956043956044</v>
      </c>
      <c r="S4013" s="4" t="str">
        <f t="shared" si="376"/>
        <v>film &amp; video</v>
      </c>
      <c r="T4013" s="4" t="str">
        <f t="shared" si="377"/>
        <v>television</v>
      </c>
    </row>
    <row r="4014" spans="1:20" ht="57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7">
        <f t="shared" si="372"/>
        <v>42126.211215277777</v>
      </c>
      <c r="L4014" s="7">
        <f t="shared" si="373"/>
        <v>42096.211215277777</v>
      </c>
      <c r="M4014" s="4" t="b">
        <v>0</v>
      </c>
      <c r="N4014" s="4">
        <v>182</v>
      </c>
      <c r="O4014" s="4" t="b">
        <v>1</v>
      </c>
      <c r="P4014" s="4" t="s">
        <v>8265</v>
      </c>
      <c r="Q4014" s="9">
        <f t="shared" si="374"/>
        <v>0</v>
      </c>
      <c r="R4014" s="10">
        <f t="shared" si="375"/>
        <v>0</v>
      </c>
      <c r="S4014" s="4" t="str">
        <f t="shared" si="376"/>
        <v>film &amp; video</v>
      </c>
      <c r="T4014" s="4" t="str">
        <f t="shared" si="377"/>
        <v>television</v>
      </c>
    </row>
    <row r="4015" spans="1:20" ht="42.75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7">
        <f t="shared" si="372"/>
        <v>42050.967858796292</v>
      </c>
      <c r="L4015" s="7">
        <f t="shared" si="373"/>
        <v>42020.967858796292</v>
      </c>
      <c r="M4015" s="4" t="b">
        <v>0</v>
      </c>
      <c r="N4015" s="4">
        <v>182</v>
      </c>
      <c r="O4015" s="4" t="b">
        <v>1</v>
      </c>
      <c r="P4015" s="4" t="s">
        <v>8265</v>
      </c>
      <c r="Q4015" s="9">
        <f t="shared" si="374"/>
        <v>1.2999999999999999E-2</v>
      </c>
      <c r="R4015" s="10">
        <f t="shared" si="375"/>
        <v>0.14285714285714285</v>
      </c>
      <c r="S4015" s="4" t="str">
        <f t="shared" si="376"/>
        <v>film &amp; video</v>
      </c>
      <c r="T4015" s="4" t="str">
        <f t="shared" si="377"/>
        <v>television</v>
      </c>
    </row>
    <row r="4016" spans="1:20" ht="42.75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7">
        <f t="shared" si="372"/>
        <v>42433.912835648145</v>
      </c>
      <c r="L4016" s="7">
        <f t="shared" si="373"/>
        <v>42418.912835648145</v>
      </c>
      <c r="M4016" s="4" t="b">
        <v>0</v>
      </c>
      <c r="N4016" s="4">
        <v>182</v>
      </c>
      <c r="O4016" s="4" t="b">
        <v>1</v>
      </c>
      <c r="P4016" s="4" t="s">
        <v>8265</v>
      </c>
      <c r="Q4016" s="9">
        <f t="shared" si="374"/>
        <v>0</v>
      </c>
      <c r="R4016" s="10">
        <f t="shared" si="375"/>
        <v>0</v>
      </c>
      <c r="S4016" s="4" t="str">
        <f t="shared" si="376"/>
        <v>film &amp; video</v>
      </c>
      <c r="T4016" s="4" t="str">
        <f t="shared" si="377"/>
        <v>television</v>
      </c>
    </row>
    <row r="4017" spans="1:20" ht="42.75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7">
        <f t="shared" si="372"/>
        <v>42204.447488425925</v>
      </c>
      <c r="L4017" s="7">
        <f t="shared" si="373"/>
        <v>42174.447488425925</v>
      </c>
      <c r="M4017" s="4" t="b">
        <v>0</v>
      </c>
      <c r="N4017" s="4">
        <v>182</v>
      </c>
      <c r="O4017" s="4" t="b">
        <v>1</v>
      </c>
      <c r="P4017" s="4" t="s">
        <v>8265</v>
      </c>
      <c r="Q4017" s="9">
        <f t="shared" si="374"/>
        <v>1.4285714285714287E-4</v>
      </c>
      <c r="R4017" s="10">
        <f t="shared" si="375"/>
        <v>5.4945054945054949E-3</v>
      </c>
      <c r="S4017" s="4" t="str">
        <f t="shared" si="376"/>
        <v>film &amp; video</v>
      </c>
      <c r="T4017" s="4" t="str">
        <f t="shared" si="377"/>
        <v>television</v>
      </c>
    </row>
    <row r="4018" spans="1:20" ht="42.75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7">
        <f t="shared" si="372"/>
        <v>41899.539351851847</v>
      </c>
      <c r="L4018" s="7">
        <f t="shared" si="373"/>
        <v>41869.539351851847</v>
      </c>
      <c r="M4018" s="4" t="b">
        <v>0</v>
      </c>
      <c r="N4018" s="4">
        <v>182</v>
      </c>
      <c r="O4018" s="4" t="b">
        <v>1</v>
      </c>
      <c r="P4018" s="4" t="s">
        <v>8265</v>
      </c>
      <c r="Q4018" s="9">
        <f t="shared" si="374"/>
        <v>0.14000000000000001</v>
      </c>
      <c r="R4018" s="10">
        <f t="shared" si="375"/>
        <v>0.38461538461538464</v>
      </c>
      <c r="S4018" s="4" t="str">
        <f t="shared" si="376"/>
        <v>film &amp; video</v>
      </c>
      <c r="T4018" s="4" t="str">
        <f t="shared" si="377"/>
        <v>television</v>
      </c>
    </row>
    <row r="4019" spans="1:20" ht="42.75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7">
        <f t="shared" si="372"/>
        <v>41886.338819444441</v>
      </c>
      <c r="L4019" s="7">
        <f t="shared" si="373"/>
        <v>41856.338819444441</v>
      </c>
      <c r="M4019" s="4" t="b">
        <v>0</v>
      </c>
      <c r="N4019" s="4">
        <v>182</v>
      </c>
      <c r="O4019" s="4" t="b">
        <v>1</v>
      </c>
      <c r="P4019" s="4" t="s">
        <v>8265</v>
      </c>
      <c r="Q4019" s="9">
        <f t="shared" si="374"/>
        <v>1.0500000000000001E-2</v>
      </c>
      <c r="R4019" s="10">
        <f t="shared" si="375"/>
        <v>0.57692307692307687</v>
      </c>
      <c r="S4019" s="4" t="str">
        <f t="shared" si="376"/>
        <v>film &amp; video</v>
      </c>
      <c r="T4019" s="4" t="str">
        <f t="shared" si="377"/>
        <v>television</v>
      </c>
    </row>
    <row r="4020" spans="1:20" ht="28.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7">
        <f t="shared" si="372"/>
        <v>42650.577638888884</v>
      </c>
      <c r="L4020" s="7">
        <f t="shared" si="373"/>
        <v>42620.577638888884</v>
      </c>
      <c r="M4020" s="4" t="b">
        <v>0</v>
      </c>
      <c r="N4020" s="4">
        <v>182</v>
      </c>
      <c r="O4020" s="4" t="b">
        <v>1</v>
      </c>
      <c r="P4020" s="4" t="s">
        <v>8265</v>
      </c>
      <c r="Q4020" s="9">
        <f t="shared" si="374"/>
        <v>8.666666666666667E-2</v>
      </c>
      <c r="R4020" s="10">
        <f t="shared" si="375"/>
        <v>0.7142857142857143</v>
      </c>
      <c r="S4020" s="4" t="str">
        <f t="shared" si="376"/>
        <v>film &amp; video</v>
      </c>
      <c r="T4020" s="4" t="str">
        <f t="shared" si="377"/>
        <v>television</v>
      </c>
    </row>
    <row r="4021" spans="1:20" ht="42.75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7">
        <f t="shared" si="372"/>
        <v>42475.352777777771</v>
      </c>
      <c r="L4021" s="7">
        <f t="shared" si="373"/>
        <v>42417.342546296299</v>
      </c>
      <c r="M4021" s="4" t="b">
        <v>0</v>
      </c>
      <c r="N4021" s="4">
        <v>182</v>
      </c>
      <c r="O4021" s="4" t="b">
        <v>1</v>
      </c>
      <c r="P4021" s="4" t="s">
        <v>8265</v>
      </c>
      <c r="Q4021" s="9">
        <f t="shared" si="374"/>
        <v>8.2857142857142851E-3</v>
      </c>
      <c r="R4021" s="10">
        <f t="shared" si="375"/>
        <v>0.15934065934065933</v>
      </c>
      <c r="S4021" s="4" t="str">
        <f t="shared" si="376"/>
        <v>film &amp; video</v>
      </c>
      <c r="T4021" s="4" t="str">
        <f t="shared" si="377"/>
        <v>television</v>
      </c>
    </row>
    <row r="4022" spans="1:20" ht="42.75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7">
        <f t="shared" si="372"/>
        <v>42086.815960648142</v>
      </c>
      <c r="L4022" s="7">
        <f t="shared" si="373"/>
        <v>42056.857627314814</v>
      </c>
      <c r="M4022" s="4" t="b">
        <v>0</v>
      </c>
      <c r="N4022" s="4">
        <v>182</v>
      </c>
      <c r="O4022" s="4" t="b">
        <v>1</v>
      </c>
      <c r="P4022" s="4" t="s">
        <v>8265</v>
      </c>
      <c r="Q4022" s="9">
        <f t="shared" si="374"/>
        <v>0.16666666666666666</v>
      </c>
      <c r="R4022" s="10">
        <f t="shared" si="375"/>
        <v>0.5494505494505495</v>
      </c>
      <c r="S4022" s="4" t="str">
        <f t="shared" si="376"/>
        <v>film &amp; video</v>
      </c>
      <c r="T4022" s="4" t="str">
        <f t="shared" si="377"/>
        <v>television</v>
      </c>
    </row>
    <row r="4023" spans="1:20" ht="42.75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7">
        <f t="shared" si="372"/>
        <v>41938.578217592592</v>
      </c>
      <c r="L4023" s="7">
        <f t="shared" si="373"/>
        <v>41878.578217592592</v>
      </c>
      <c r="M4023" s="4" t="b">
        <v>0</v>
      </c>
      <c r="N4023" s="4">
        <v>182</v>
      </c>
      <c r="O4023" s="4" t="b">
        <v>1</v>
      </c>
      <c r="P4023" s="4" t="s">
        <v>8265</v>
      </c>
      <c r="Q4023" s="9">
        <f t="shared" si="374"/>
        <v>8.3333333333333332E-3</v>
      </c>
      <c r="R4023" s="10">
        <f t="shared" si="375"/>
        <v>0.68681318681318682</v>
      </c>
      <c r="S4023" s="4" t="str">
        <f t="shared" si="376"/>
        <v>film &amp; video</v>
      </c>
      <c r="T4023" s="4" t="str">
        <f t="shared" si="377"/>
        <v>television</v>
      </c>
    </row>
    <row r="4024" spans="1:20" ht="28.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7">
        <f t="shared" si="372"/>
        <v>42035.787499999999</v>
      </c>
      <c r="L4024" s="7">
        <f t="shared" si="373"/>
        <v>41990.250775462962</v>
      </c>
      <c r="M4024" s="4" t="b">
        <v>0</v>
      </c>
      <c r="N4024" s="4">
        <v>182</v>
      </c>
      <c r="O4024" s="4" t="b">
        <v>1</v>
      </c>
      <c r="P4024" s="4" t="s">
        <v>8265</v>
      </c>
      <c r="Q4024" s="9">
        <f t="shared" si="374"/>
        <v>0.69561111111111107</v>
      </c>
      <c r="R4024" s="10">
        <f t="shared" si="375"/>
        <v>68.796703296703299</v>
      </c>
      <c r="S4024" s="4" t="str">
        <f t="shared" si="376"/>
        <v>film &amp; video</v>
      </c>
      <c r="T4024" s="4" t="str">
        <f t="shared" si="377"/>
        <v>television</v>
      </c>
    </row>
    <row r="4025" spans="1:20" ht="42.75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7">
        <f t="shared" si="372"/>
        <v>42453.624571759261</v>
      </c>
      <c r="L4025" s="7">
        <f t="shared" si="373"/>
        <v>42408.666238425925</v>
      </c>
      <c r="M4025" s="4" t="b">
        <v>0</v>
      </c>
      <c r="N4025" s="4">
        <v>182</v>
      </c>
      <c r="O4025" s="4" t="b">
        <v>1</v>
      </c>
      <c r="P4025" s="4" t="s">
        <v>8265</v>
      </c>
      <c r="Q4025" s="9">
        <f t="shared" si="374"/>
        <v>0</v>
      </c>
      <c r="R4025" s="10">
        <f t="shared" si="375"/>
        <v>0</v>
      </c>
      <c r="S4025" s="4" t="str">
        <f t="shared" si="376"/>
        <v>film &amp; video</v>
      </c>
      <c r="T4025" s="4" t="str">
        <f t="shared" si="377"/>
        <v>television</v>
      </c>
    </row>
    <row r="4026" spans="1:20" ht="42.75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7">
        <f t="shared" si="372"/>
        <v>42247.336770833332</v>
      </c>
      <c r="L4026" s="7">
        <f t="shared" si="373"/>
        <v>42217.336770833332</v>
      </c>
      <c r="M4026" s="4" t="b">
        <v>0</v>
      </c>
      <c r="N4026" s="4">
        <v>182</v>
      </c>
      <c r="O4026" s="4" t="b">
        <v>1</v>
      </c>
      <c r="P4026" s="4" t="s">
        <v>8265</v>
      </c>
      <c r="Q4026" s="9">
        <f t="shared" si="374"/>
        <v>1.2500000000000001E-2</v>
      </c>
      <c r="R4026" s="10">
        <f t="shared" si="375"/>
        <v>5.4945054945054944E-2</v>
      </c>
      <c r="S4026" s="4" t="str">
        <f t="shared" si="376"/>
        <v>film &amp; video</v>
      </c>
      <c r="T4026" s="4" t="str">
        <f t="shared" si="377"/>
        <v>television</v>
      </c>
    </row>
    <row r="4027" spans="1:20" ht="42.75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7">
        <f t="shared" si="372"/>
        <v>42210.904351851852</v>
      </c>
      <c r="L4027" s="7">
        <f t="shared" si="373"/>
        <v>42150.904351851852</v>
      </c>
      <c r="M4027" s="4" t="b">
        <v>0</v>
      </c>
      <c r="N4027" s="4">
        <v>182</v>
      </c>
      <c r="O4027" s="4" t="b">
        <v>1</v>
      </c>
      <c r="P4027" s="4" t="s">
        <v>8265</v>
      </c>
      <c r="Q4027" s="9">
        <f t="shared" si="374"/>
        <v>0.05</v>
      </c>
      <c r="R4027" s="10">
        <f t="shared" si="375"/>
        <v>1.3736263736263736</v>
      </c>
      <c r="S4027" s="4" t="str">
        <f t="shared" si="376"/>
        <v>film &amp; video</v>
      </c>
      <c r="T4027" s="4" t="str">
        <f t="shared" si="377"/>
        <v>television</v>
      </c>
    </row>
    <row r="4028" spans="1:20" ht="42.75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7">
        <f t="shared" si="372"/>
        <v>42342.363877314812</v>
      </c>
      <c r="L4028" s="7">
        <f t="shared" si="373"/>
        <v>42282.322210648148</v>
      </c>
      <c r="M4028" s="4" t="b">
        <v>0</v>
      </c>
      <c r="N4028" s="4">
        <v>182</v>
      </c>
      <c r="O4028" s="4" t="b">
        <v>1</v>
      </c>
      <c r="P4028" s="4" t="s">
        <v>8265</v>
      </c>
      <c r="Q4028" s="9">
        <f t="shared" si="374"/>
        <v>0</v>
      </c>
      <c r="R4028" s="10">
        <f t="shared" si="375"/>
        <v>0</v>
      </c>
      <c r="S4028" s="4" t="str">
        <f t="shared" si="376"/>
        <v>film &amp; video</v>
      </c>
      <c r="T4028" s="4" t="str">
        <f t="shared" si="377"/>
        <v>television</v>
      </c>
    </row>
    <row r="4029" spans="1:20" ht="42.75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7">
        <f t="shared" si="372"/>
        <v>42788.708333333336</v>
      </c>
      <c r="L4029" s="7">
        <f t="shared" si="373"/>
        <v>42768.637511574074</v>
      </c>
      <c r="M4029" s="4" t="b">
        <v>0</v>
      </c>
      <c r="N4029" s="4">
        <v>182</v>
      </c>
      <c r="O4029" s="4" t="b">
        <v>1</v>
      </c>
      <c r="P4029" s="4" t="s">
        <v>8265</v>
      </c>
      <c r="Q4029" s="9">
        <f t="shared" si="374"/>
        <v>7.166666666666667E-2</v>
      </c>
      <c r="R4029" s="10">
        <f t="shared" si="375"/>
        <v>1.1813186813186813</v>
      </c>
      <c r="S4029" s="4" t="str">
        <f t="shared" si="376"/>
        <v>film &amp; video</v>
      </c>
      <c r="T4029" s="4" t="str">
        <f t="shared" si="377"/>
        <v>television</v>
      </c>
    </row>
    <row r="4030" spans="1:20" ht="42.75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7">
        <f t="shared" si="372"/>
        <v>41795.605324074073</v>
      </c>
      <c r="L4030" s="7">
        <f t="shared" si="373"/>
        <v>41765.605324074073</v>
      </c>
      <c r="M4030" s="4" t="b">
        <v>0</v>
      </c>
      <c r="N4030" s="4">
        <v>182</v>
      </c>
      <c r="O4030" s="4" t="b">
        <v>1</v>
      </c>
      <c r="P4030" s="4" t="s">
        <v>8265</v>
      </c>
      <c r="Q4030" s="9">
        <f t="shared" si="374"/>
        <v>0.28050000000000003</v>
      </c>
      <c r="R4030" s="10">
        <f t="shared" si="375"/>
        <v>3.0824175824175826</v>
      </c>
      <c r="S4030" s="4" t="str">
        <f t="shared" si="376"/>
        <v>film &amp; video</v>
      </c>
      <c r="T4030" s="4" t="str">
        <f t="shared" si="377"/>
        <v>television</v>
      </c>
    </row>
    <row r="4031" spans="1:20" ht="42.75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7">
        <f t="shared" si="372"/>
        <v>42351.691782407404</v>
      </c>
      <c r="L4031" s="7">
        <f t="shared" si="373"/>
        <v>42321.691782407404</v>
      </c>
      <c r="M4031" s="4" t="b">
        <v>0</v>
      </c>
      <c r="N4031" s="4">
        <v>182</v>
      </c>
      <c r="O4031" s="4" t="b">
        <v>1</v>
      </c>
      <c r="P4031" s="4" t="s">
        <v>8265</v>
      </c>
      <c r="Q4031" s="9">
        <f t="shared" si="374"/>
        <v>0</v>
      </c>
      <c r="R4031" s="10">
        <f t="shared" si="375"/>
        <v>0</v>
      </c>
      <c r="S4031" s="4" t="str">
        <f t="shared" si="376"/>
        <v>film &amp; video</v>
      </c>
      <c r="T4031" s="4" t="str">
        <f t="shared" si="377"/>
        <v>television</v>
      </c>
    </row>
    <row r="4032" spans="1:20" ht="42.75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7">
        <f t="shared" si="372"/>
        <v>42403.450694444444</v>
      </c>
      <c r="L4032" s="7">
        <f t="shared" si="373"/>
        <v>42374.321747685179</v>
      </c>
      <c r="M4032" s="4" t="b">
        <v>0</v>
      </c>
      <c r="N4032" s="4">
        <v>182</v>
      </c>
      <c r="O4032" s="4" t="b">
        <v>1</v>
      </c>
      <c r="P4032" s="4" t="s">
        <v>8265</v>
      </c>
      <c r="Q4032" s="9">
        <f t="shared" si="374"/>
        <v>0.16</v>
      </c>
      <c r="R4032" s="10">
        <f t="shared" si="375"/>
        <v>2.197802197802198</v>
      </c>
      <c r="S4032" s="4" t="str">
        <f t="shared" si="376"/>
        <v>film &amp; video</v>
      </c>
      <c r="T4032" s="4" t="str">
        <f t="shared" si="377"/>
        <v>television</v>
      </c>
    </row>
    <row r="4033" spans="1:20" ht="42.75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7">
        <f t="shared" si="372"/>
        <v>41991.293564814812</v>
      </c>
      <c r="L4033" s="7">
        <f t="shared" si="373"/>
        <v>41941.251898148148</v>
      </c>
      <c r="M4033" s="4" t="b">
        <v>0</v>
      </c>
      <c r="N4033" s="4">
        <v>182</v>
      </c>
      <c r="O4033" s="4" t="b">
        <v>1</v>
      </c>
      <c r="P4033" s="4" t="s">
        <v>8265</v>
      </c>
      <c r="Q4033" s="9">
        <f t="shared" si="374"/>
        <v>0</v>
      </c>
      <c r="R4033" s="10">
        <f t="shared" si="375"/>
        <v>0</v>
      </c>
      <c r="S4033" s="4" t="str">
        <f t="shared" si="376"/>
        <v>film &amp; video</v>
      </c>
      <c r="T4033" s="4" t="str">
        <f t="shared" si="377"/>
        <v>television</v>
      </c>
    </row>
    <row r="4034" spans="1:20" ht="42.75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7">
        <f t="shared" si="372"/>
        <v>42353.517546296294</v>
      </c>
      <c r="L4034" s="7">
        <f t="shared" si="373"/>
        <v>42293.47587962963</v>
      </c>
      <c r="M4034" s="4" t="b">
        <v>0</v>
      </c>
      <c r="N4034" s="4">
        <v>182</v>
      </c>
      <c r="O4034" s="4" t="b">
        <v>1</v>
      </c>
      <c r="P4034" s="4" t="s">
        <v>8265</v>
      </c>
      <c r="Q4034" s="9">
        <f t="shared" si="374"/>
        <v>6.8287037037037035E-2</v>
      </c>
      <c r="R4034" s="10">
        <f t="shared" si="375"/>
        <v>2.2692307692307692</v>
      </c>
      <c r="S4034" s="4" t="str">
        <f t="shared" si="376"/>
        <v>film &amp; video</v>
      </c>
      <c r="T4034" s="4" t="str">
        <f t="shared" si="377"/>
        <v>television</v>
      </c>
    </row>
    <row r="4035" spans="1:20" ht="42.75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7">
        <f t="shared" ref="K4035:K4098" si="378">(I4035/86400)+25569+(-8/24)</f>
        <v>42645.041666666664</v>
      </c>
      <c r="L4035" s="7">
        <f t="shared" ref="L4035:L4098" si="379">(J4035/86400)+25569+(-8/24)</f>
        <v>42613.93546296296</v>
      </c>
      <c r="M4035" s="4" t="b">
        <v>0</v>
      </c>
      <c r="N4035" s="4">
        <v>182</v>
      </c>
      <c r="O4035" s="4" t="b">
        <v>1</v>
      </c>
      <c r="P4035" s="4" t="s">
        <v>8265</v>
      </c>
      <c r="Q4035" s="9">
        <f t="shared" ref="Q4035:Q4098" si="380">E4035/D4035</f>
        <v>0.25698702928870293</v>
      </c>
      <c r="R4035" s="10">
        <f t="shared" ref="R4035:R4098" si="381">IFERROR(E4035/N4035, "Zero Backers")</f>
        <v>33.747197802197803</v>
      </c>
      <c r="S4035" s="4" t="str">
        <f t="shared" ref="S4035:S4098" si="382">LEFT(P4035,FIND("/",P4035)-1)</f>
        <v>film &amp; video</v>
      </c>
      <c r="T4035" s="4" t="str">
        <f t="shared" ref="T4035:T4098" si="383">RIGHT(P4035,LEN(P4035)-FIND("/",P4035))</f>
        <v>television</v>
      </c>
    </row>
    <row r="4036" spans="1:20" ht="42.75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7">
        <f t="shared" si="378"/>
        <v>42097.572337962956</v>
      </c>
      <c r="L4036" s="7">
        <f t="shared" si="379"/>
        <v>42067.614004629628</v>
      </c>
      <c r="M4036" s="4" t="b">
        <v>0</v>
      </c>
      <c r="N4036" s="4">
        <v>182</v>
      </c>
      <c r="O4036" s="4" t="b">
        <v>1</v>
      </c>
      <c r="P4036" s="4" t="s">
        <v>8265</v>
      </c>
      <c r="Q4036" s="9">
        <f t="shared" si="380"/>
        <v>1.4814814814814815E-2</v>
      </c>
      <c r="R4036" s="10">
        <f t="shared" si="381"/>
        <v>1.098901098901099</v>
      </c>
      <c r="S4036" s="4" t="str">
        <f t="shared" si="382"/>
        <v>film &amp; video</v>
      </c>
      <c r="T4036" s="4" t="str">
        <f t="shared" si="383"/>
        <v>television</v>
      </c>
    </row>
    <row r="4037" spans="1:20" ht="28.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7">
        <f t="shared" si="378"/>
        <v>41933.549618055556</v>
      </c>
      <c r="L4037" s="7">
        <f t="shared" si="379"/>
        <v>41903.549618055556</v>
      </c>
      <c r="M4037" s="4" t="b">
        <v>0</v>
      </c>
      <c r="N4037" s="4">
        <v>182</v>
      </c>
      <c r="O4037" s="4" t="b">
        <v>1</v>
      </c>
      <c r="P4037" s="4" t="s">
        <v>8265</v>
      </c>
      <c r="Q4037" s="9">
        <f t="shared" si="380"/>
        <v>0.36849999999999999</v>
      </c>
      <c r="R4037" s="10">
        <f t="shared" si="381"/>
        <v>20.247252747252748</v>
      </c>
      <c r="S4037" s="4" t="str">
        <f t="shared" si="382"/>
        <v>film &amp; video</v>
      </c>
      <c r="T4037" s="4" t="str">
        <f t="shared" si="383"/>
        <v>television</v>
      </c>
    </row>
    <row r="4038" spans="1:20" ht="42.75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7">
        <f t="shared" si="378"/>
        <v>41821.604166666664</v>
      </c>
      <c r="L4038" s="7">
        <f t="shared" si="379"/>
        <v>41804.603750000002</v>
      </c>
      <c r="M4038" s="4" t="b">
        <v>0</v>
      </c>
      <c r="N4038" s="4">
        <v>182</v>
      </c>
      <c r="O4038" s="4" t="b">
        <v>1</v>
      </c>
      <c r="P4038" s="4" t="s">
        <v>8265</v>
      </c>
      <c r="Q4038" s="9">
        <f t="shared" si="380"/>
        <v>0.47049999999999997</v>
      </c>
      <c r="R4038" s="10">
        <f t="shared" si="381"/>
        <v>15.510989010989011</v>
      </c>
      <c r="S4038" s="4" t="str">
        <f t="shared" si="382"/>
        <v>film &amp; video</v>
      </c>
      <c r="T4038" s="4" t="str">
        <f t="shared" si="383"/>
        <v>television</v>
      </c>
    </row>
    <row r="4039" spans="1:20" ht="42.75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7">
        <f t="shared" si="378"/>
        <v>42514.267361111109</v>
      </c>
      <c r="L4039" s="7">
        <f t="shared" si="379"/>
        <v>42496.737442129626</v>
      </c>
      <c r="M4039" s="4" t="b">
        <v>0</v>
      </c>
      <c r="N4039" s="4">
        <v>182</v>
      </c>
      <c r="O4039" s="4" t="b">
        <v>1</v>
      </c>
      <c r="P4039" s="4" t="s">
        <v>8265</v>
      </c>
      <c r="Q4039" s="9">
        <f t="shared" si="380"/>
        <v>0.11428571428571428</v>
      </c>
      <c r="R4039" s="10">
        <f t="shared" si="381"/>
        <v>0.43956043956043955</v>
      </c>
      <c r="S4039" s="4" t="str">
        <f t="shared" si="382"/>
        <v>film &amp; video</v>
      </c>
      <c r="T4039" s="4" t="str">
        <f t="shared" si="383"/>
        <v>television</v>
      </c>
    </row>
    <row r="4040" spans="1:20" ht="42.75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7">
        <f t="shared" si="378"/>
        <v>41929.465393518512</v>
      </c>
      <c r="L4040" s="7">
        <f t="shared" si="379"/>
        <v>41869.465393518512</v>
      </c>
      <c r="M4040" s="4" t="b">
        <v>0</v>
      </c>
      <c r="N4040" s="4">
        <v>182</v>
      </c>
      <c r="O4040" s="4" t="b">
        <v>1</v>
      </c>
      <c r="P4040" s="4" t="s">
        <v>8265</v>
      </c>
      <c r="Q4040" s="9">
        <f t="shared" si="380"/>
        <v>0.12039999999999999</v>
      </c>
      <c r="R4040" s="10">
        <f t="shared" si="381"/>
        <v>1.6538461538461537</v>
      </c>
      <c r="S4040" s="4" t="str">
        <f t="shared" si="382"/>
        <v>film &amp; video</v>
      </c>
      <c r="T4040" s="4" t="str">
        <f t="shared" si="383"/>
        <v>television</v>
      </c>
    </row>
    <row r="4041" spans="1:20" ht="42.7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7">
        <f t="shared" si="378"/>
        <v>42338.915972222218</v>
      </c>
      <c r="L4041" s="7">
        <f t="shared" si="379"/>
        <v>42305.337581018517</v>
      </c>
      <c r="M4041" s="4" t="b">
        <v>0</v>
      </c>
      <c r="N4041" s="4">
        <v>182</v>
      </c>
      <c r="O4041" s="4" t="b">
        <v>1</v>
      </c>
      <c r="P4041" s="4" t="s">
        <v>8265</v>
      </c>
      <c r="Q4041" s="9">
        <f t="shared" si="380"/>
        <v>0.6</v>
      </c>
      <c r="R4041" s="10">
        <f t="shared" si="381"/>
        <v>1.6483516483516483</v>
      </c>
      <c r="S4041" s="4" t="str">
        <f t="shared" si="382"/>
        <v>film &amp; video</v>
      </c>
      <c r="T4041" s="4" t="str">
        <f t="shared" si="383"/>
        <v>television</v>
      </c>
    </row>
    <row r="4042" spans="1:20" ht="42.75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7">
        <f t="shared" si="378"/>
        <v>42202.791666666664</v>
      </c>
      <c r="L4042" s="7">
        <f t="shared" si="379"/>
        <v>42143.898194444446</v>
      </c>
      <c r="M4042" s="4" t="b">
        <v>0</v>
      </c>
      <c r="N4042" s="4">
        <v>182</v>
      </c>
      <c r="O4042" s="4" t="b">
        <v>1</v>
      </c>
      <c r="P4042" s="4" t="s">
        <v>8265</v>
      </c>
      <c r="Q4042" s="9">
        <f t="shared" si="380"/>
        <v>0.3125</v>
      </c>
      <c r="R4042" s="10">
        <f t="shared" si="381"/>
        <v>13.736263736263735</v>
      </c>
      <c r="S4042" s="4" t="str">
        <f t="shared" si="382"/>
        <v>film &amp; video</v>
      </c>
      <c r="T4042" s="4" t="str">
        <f t="shared" si="383"/>
        <v>television</v>
      </c>
    </row>
    <row r="4043" spans="1:20" ht="28.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7">
        <f t="shared" si="378"/>
        <v>42619.140671296293</v>
      </c>
      <c r="L4043" s="7">
        <f t="shared" si="379"/>
        <v>42559.140671296293</v>
      </c>
      <c r="M4043" s="4" t="b">
        <v>0</v>
      </c>
      <c r="N4043" s="4">
        <v>182</v>
      </c>
      <c r="O4043" s="4" t="b">
        <v>1</v>
      </c>
      <c r="P4043" s="4" t="s">
        <v>8265</v>
      </c>
      <c r="Q4043" s="9">
        <f t="shared" si="380"/>
        <v>4.1999999999999997E-3</v>
      </c>
      <c r="R4043" s="10">
        <f t="shared" si="381"/>
        <v>0.11538461538461539</v>
      </c>
      <c r="S4043" s="4" t="str">
        <f t="shared" si="382"/>
        <v>film &amp; video</v>
      </c>
      <c r="T4043" s="4" t="str">
        <f t="shared" si="383"/>
        <v>television</v>
      </c>
    </row>
    <row r="4044" spans="1:20" ht="42.75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7">
        <f t="shared" si="378"/>
        <v>42024.469444444439</v>
      </c>
      <c r="L4044" s="7">
        <f t="shared" si="379"/>
        <v>41994.750740740739</v>
      </c>
      <c r="M4044" s="4" t="b">
        <v>0</v>
      </c>
      <c r="N4044" s="4">
        <v>182</v>
      </c>
      <c r="O4044" s="4" t="b">
        <v>1</v>
      </c>
      <c r="P4044" s="4" t="s">
        <v>8265</v>
      </c>
      <c r="Q4044" s="9">
        <f t="shared" si="380"/>
        <v>2.0999999999999999E-3</v>
      </c>
      <c r="R4044" s="10">
        <f t="shared" si="381"/>
        <v>0.11538461538461539</v>
      </c>
      <c r="S4044" s="4" t="str">
        <f t="shared" si="382"/>
        <v>film &amp; video</v>
      </c>
      <c r="T4044" s="4" t="str">
        <f t="shared" si="383"/>
        <v>television</v>
      </c>
    </row>
    <row r="4045" spans="1:20" ht="42.75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7">
        <f t="shared" si="378"/>
        <v>41963.624131944445</v>
      </c>
      <c r="L4045" s="7">
        <f t="shared" si="379"/>
        <v>41948.624131944445</v>
      </c>
      <c r="M4045" s="4" t="b">
        <v>0</v>
      </c>
      <c r="N4045" s="4">
        <v>182</v>
      </c>
      <c r="O4045" s="4" t="b">
        <v>1</v>
      </c>
      <c r="P4045" s="4" t="s">
        <v>8265</v>
      </c>
      <c r="Q4045" s="9">
        <f t="shared" si="380"/>
        <v>0</v>
      </c>
      <c r="R4045" s="10">
        <f t="shared" si="381"/>
        <v>0</v>
      </c>
      <c r="S4045" s="4" t="str">
        <f t="shared" si="382"/>
        <v>film &amp; video</v>
      </c>
      <c r="T4045" s="4" t="str">
        <f t="shared" si="383"/>
        <v>television</v>
      </c>
    </row>
    <row r="4046" spans="1:20" ht="42.75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7">
        <f t="shared" si="378"/>
        <v>42103.874999999993</v>
      </c>
      <c r="L4046" s="7">
        <f t="shared" si="379"/>
        <v>42073.886365740742</v>
      </c>
      <c r="M4046" s="4" t="b">
        <v>0</v>
      </c>
      <c r="N4046" s="4">
        <v>182</v>
      </c>
      <c r="O4046" s="4" t="b">
        <v>1</v>
      </c>
      <c r="P4046" s="4" t="s">
        <v>8265</v>
      </c>
      <c r="Q4046" s="9">
        <f t="shared" si="380"/>
        <v>0.375</v>
      </c>
      <c r="R4046" s="10">
        <f t="shared" si="381"/>
        <v>1.2362637362637363</v>
      </c>
      <c r="S4046" s="4" t="str">
        <f t="shared" si="382"/>
        <v>film &amp; video</v>
      </c>
      <c r="T4046" s="4" t="str">
        <f t="shared" si="383"/>
        <v>television</v>
      </c>
    </row>
    <row r="4047" spans="1:20" ht="42.75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7">
        <f t="shared" si="378"/>
        <v>41871.867928240739</v>
      </c>
      <c r="L4047" s="7">
        <f t="shared" si="379"/>
        <v>41841.867928240739</v>
      </c>
      <c r="M4047" s="4" t="b">
        <v>0</v>
      </c>
      <c r="N4047" s="4">
        <v>182</v>
      </c>
      <c r="O4047" s="4" t="b">
        <v>1</v>
      </c>
      <c r="P4047" s="4" t="s">
        <v>8265</v>
      </c>
      <c r="Q4047" s="9">
        <f t="shared" si="380"/>
        <v>2.0000000000000001E-4</v>
      </c>
      <c r="R4047" s="10">
        <f t="shared" si="381"/>
        <v>5.4945054945054949E-3</v>
      </c>
      <c r="S4047" s="4" t="str">
        <f t="shared" si="382"/>
        <v>film &amp; video</v>
      </c>
      <c r="T4047" s="4" t="str">
        <f t="shared" si="383"/>
        <v>television</v>
      </c>
    </row>
    <row r="4048" spans="1:20" ht="42.75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7">
        <f t="shared" si="378"/>
        <v>41934.317245370366</v>
      </c>
      <c r="L4048" s="7">
        <f t="shared" si="379"/>
        <v>41904.317245370366</v>
      </c>
      <c r="M4048" s="4" t="b">
        <v>0</v>
      </c>
      <c r="N4048" s="4">
        <v>182</v>
      </c>
      <c r="O4048" s="4" t="b">
        <v>1</v>
      </c>
      <c r="P4048" s="4" t="s">
        <v>8265</v>
      </c>
      <c r="Q4048" s="9">
        <f t="shared" si="380"/>
        <v>8.2142857142857142E-2</v>
      </c>
      <c r="R4048" s="10">
        <f t="shared" si="381"/>
        <v>2.5274725274725274</v>
      </c>
      <c r="S4048" s="4" t="str">
        <f t="shared" si="382"/>
        <v>film &amp; video</v>
      </c>
      <c r="T4048" s="4" t="str">
        <f t="shared" si="383"/>
        <v>television</v>
      </c>
    </row>
    <row r="4049" spans="1:20" ht="42.75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7">
        <f t="shared" si="378"/>
        <v>42014.708333333336</v>
      </c>
      <c r="L4049" s="7">
        <f t="shared" si="379"/>
        <v>41990.689155092587</v>
      </c>
      <c r="M4049" s="4" t="b">
        <v>0</v>
      </c>
      <c r="N4049" s="4">
        <v>182</v>
      </c>
      <c r="O4049" s="4" t="b">
        <v>1</v>
      </c>
      <c r="P4049" s="4" t="s">
        <v>8265</v>
      </c>
      <c r="Q4049" s="9">
        <f t="shared" si="380"/>
        <v>2.1999999999999999E-2</v>
      </c>
      <c r="R4049" s="10">
        <f t="shared" si="381"/>
        <v>0.60439560439560436</v>
      </c>
      <c r="S4049" s="4" t="str">
        <f t="shared" si="382"/>
        <v>film &amp; video</v>
      </c>
      <c r="T4049" s="4" t="str">
        <f t="shared" si="383"/>
        <v>television</v>
      </c>
    </row>
    <row r="4050" spans="1:20" ht="42.75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7">
        <f t="shared" si="378"/>
        <v>42471.134108796294</v>
      </c>
      <c r="L4050" s="7">
        <f t="shared" si="379"/>
        <v>42436.175775462958</v>
      </c>
      <c r="M4050" s="4" t="b">
        <v>0</v>
      </c>
      <c r="N4050" s="4">
        <v>182</v>
      </c>
      <c r="O4050" s="4" t="b">
        <v>1</v>
      </c>
      <c r="P4050" s="4" t="s">
        <v>8265</v>
      </c>
      <c r="Q4050" s="9">
        <f t="shared" si="380"/>
        <v>0.17652941176470588</v>
      </c>
      <c r="R4050" s="10">
        <f t="shared" si="381"/>
        <v>16.489010989010989</v>
      </c>
      <c r="S4050" s="4" t="str">
        <f t="shared" si="382"/>
        <v>film &amp; video</v>
      </c>
      <c r="T4050" s="4" t="str">
        <f t="shared" si="383"/>
        <v>television</v>
      </c>
    </row>
    <row r="4051" spans="1:20" ht="42.75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7">
        <f t="shared" si="378"/>
        <v>42199.625173611108</v>
      </c>
      <c r="L4051" s="7">
        <f t="shared" si="379"/>
        <v>42169.625173611108</v>
      </c>
      <c r="M4051" s="4" t="b">
        <v>0</v>
      </c>
      <c r="N4051" s="4">
        <v>182</v>
      </c>
      <c r="O4051" s="4" t="b">
        <v>1</v>
      </c>
      <c r="P4051" s="4" t="s">
        <v>8265</v>
      </c>
      <c r="Q4051" s="9">
        <f t="shared" si="380"/>
        <v>8.0000000000000004E-4</v>
      </c>
      <c r="R4051" s="10">
        <f t="shared" si="381"/>
        <v>8.7912087912087919E-2</v>
      </c>
      <c r="S4051" s="4" t="str">
        <f t="shared" si="382"/>
        <v>film &amp; video</v>
      </c>
      <c r="T4051" s="4" t="str">
        <f t="shared" si="383"/>
        <v>television</v>
      </c>
    </row>
    <row r="4052" spans="1:20" ht="42.75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7">
        <f t="shared" si="378"/>
        <v>41935.303136574068</v>
      </c>
      <c r="L4052" s="7">
        <f t="shared" si="379"/>
        <v>41905.303136574068</v>
      </c>
      <c r="M4052" s="4" t="b">
        <v>0</v>
      </c>
      <c r="N4052" s="4">
        <v>182</v>
      </c>
      <c r="O4052" s="4" t="b">
        <v>1</v>
      </c>
      <c r="P4052" s="4" t="s">
        <v>8265</v>
      </c>
      <c r="Q4052" s="9">
        <f t="shared" si="380"/>
        <v>6.6666666666666664E-4</v>
      </c>
      <c r="R4052" s="10">
        <f t="shared" si="381"/>
        <v>5.4945054945054949E-3</v>
      </c>
      <c r="S4052" s="4" t="str">
        <f t="shared" si="382"/>
        <v>film &amp; video</v>
      </c>
      <c r="T4052" s="4" t="str">
        <f t="shared" si="383"/>
        <v>television</v>
      </c>
    </row>
    <row r="4053" spans="1:20" ht="42.75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7">
        <f t="shared" si="378"/>
        <v>41767.953472222223</v>
      </c>
      <c r="L4053" s="7">
        <f t="shared" si="379"/>
        <v>41761.476817129624</v>
      </c>
      <c r="M4053" s="4" t="b">
        <v>0</v>
      </c>
      <c r="N4053" s="4">
        <v>182</v>
      </c>
      <c r="O4053" s="4" t="b">
        <v>1</v>
      </c>
      <c r="P4053" s="4" t="s">
        <v>8265</v>
      </c>
      <c r="Q4053" s="9">
        <f t="shared" si="380"/>
        <v>0</v>
      </c>
      <c r="R4053" s="10">
        <f t="shared" si="381"/>
        <v>0</v>
      </c>
      <c r="S4053" s="4" t="str">
        <f t="shared" si="382"/>
        <v>film &amp; video</v>
      </c>
      <c r="T4053" s="4" t="str">
        <f t="shared" si="383"/>
        <v>television</v>
      </c>
    </row>
    <row r="4054" spans="1:20" ht="57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7">
        <f t="shared" si="378"/>
        <v>41925.545324074068</v>
      </c>
      <c r="L4054" s="7">
        <f t="shared" si="379"/>
        <v>41865.545324074068</v>
      </c>
      <c r="M4054" s="4" t="b">
        <v>0</v>
      </c>
      <c r="N4054" s="4">
        <v>182</v>
      </c>
      <c r="O4054" s="4" t="b">
        <v>1</v>
      </c>
      <c r="P4054" s="4" t="s">
        <v>8265</v>
      </c>
      <c r="Q4054" s="9">
        <f t="shared" si="380"/>
        <v>0.37533333333333335</v>
      </c>
      <c r="R4054" s="10">
        <f t="shared" si="381"/>
        <v>6.186813186813187</v>
      </c>
      <c r="S4054" s="4" t="str">
        <f t="shared" si="382"/>
        <v>film &amp; video</v>
      </c>
      <c r="T4054" s="4" t="str">
        <f t="shared" si="383"/>
        <v>television</v>
      </c>
    </row>
    <row r="4055" spans="1:20" ht="42.75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7">
        <f t="shared" si="378"/>
        <v>41958.499999999993</v>
      </c>
      <c r="L4055" s="7">
        <f t="shared" si="379"/>
        <v>41928.356805555552</v>
      </c>
      <c r="M4055" s="4" t="b">
        <v>0</v>
      </c>
      <c r="N4055" s="4">
        <v>182</v>
      </c>
      <c r="O4055" s="4" t="b">
        <v>1</v>
      </c>
      <c r="P4055" s="4" t="s">
        <v>8265</v>
      </c>
      <c r="Q4055" s="9">
        <f t="shared" si="380"/>
        <v>0.22</v>
      </c>
      <c r="R4055" s="10">
        <f t="shared" si="381"/>
        <v>0.60439560439560436</v>
      </c>
      <c r="S4055" s="4" t="str">
        <f t="shared" si="382"/>
        <v>film &amp; video</v>
      </c>
      <c r="T4055" s="4" t="str">
        <f t="shared" si="383"/>
        <v>television</v>
      </c>
    </row>
    <row r="4056" spans="1:20" ht="42.75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7">
        <f t="shared" si="378"/>
        <v>42643.833333333336</v>
      </c>
      <c r="L4056" s="7">
        <f t="shared" si="379"/>
        <v>42613.507928240739</v>
      </c>
      <c r="M4056" s="4" t="b">
        <v>0</v>
      </c>
      <c r="N4056" s="4">
        <v>182</v>
      </c>
      <c r="O4056" s="4" t="b">
        <v>1</v>
      </c>
      <c r="P4056" s="4" t="s">
        <v>8265</v>
      </c>
      <c r="Q4056" s="9">
        <f t="shared" si="380"/>
        <v>0</v>
      </c>
      <c r="R4056" s="10">
        <f t="shared" si="381"/>
        <v>0</v>
      </c>
      <c r="S4056" s="4" t="str">
        <f t="shared" si="382"/>
        <v>film &amp; video</v>
      </c>
      <c r="T4056" s="4" t="str">
        <f t="shared" si="383"/>
        <v>television</v>
      </c>
    </row>
    <row r="4057" spans="1:20" ht="42.75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7">
        <f t="shared" si="378"/>
        <v>41809.31517361111</v>
      </c>
      <c r="L4057" s="7">
        <f t="shared" si="379"/>
        <v>41779.31517361111</v>
      </c>
      <c r="M4057" s="4" t="b">
        <v>0</v>
      </c>
      <c r="N4057" s="4">
        <v>182</v>
      </c>
      <c r="O4057" s="4" t="b">
        <v>1</v>
      </c>
      <c r="P4057" s="4" t="s">
        <v>8265</v>
      </c>
      <c r="Q4057" s="9">
        <f t="shared" si="380"/>
        <v>0.1762</v>
      </c>
      <c r="R4057" s="10">
        <f t="shared" si="381"/>
        <v>4.8406593406593403</v>
      </c>
      <c r="S4057" s="4" t="str">
        <f t="shared" si="382"/>
        <v>film &amp; video</v>
      </c>
      <c r="T4057" s="4" t="str">
        <f t="shared" si="383"/>
        <v>television</v>
      </c>
    </row>
    <row r="4058" spans="1:20" ht="42.75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7">
        <f t="shared" si="378"/>
        <v>42554.499305555553</v>
      </c>
      <c r="L4058" s="7">
        <f t="shared" si="379"/>
        <v>42534.599988425922</v>
      </c>
      <c r="M4058" s="4" t="b">
        <v>0</v>
      </c>
      <c r="N4058" s="4">
        <v>182</v>
      </c>
      <c r="O4058" s="4" t="b">
        <v>1</v>
      </c>
      <c r="P4058" s="4" t="s">
        <v>8265</v>
      </c>
      <c r="Q4058" s="9">
        <f t="shared" si="380"/>
        <v>0.53</v>
      </c>
      <c r="R4058" s="10">
        <f t="shared" si="381"/>
        <v>4.3681318681318677</v>
      </c>
      <c r="S4058" s="4" t="str">
        <f t="shared" si="382"/>
        <v>film &amp; video</v>
      </c>
      <c r="T4058" s="4" t="str">
        <f t="shared" si="383"/>
        <v>television</v>
      </c>
    </row>
    <row r="4059" spans="1:20" ht="42.75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7">
        <f t="shared" si="378"/>
        <v>42333.624999999993</v>
      </c>
      <c r="L4059" s="7">
        <f t="shared" si="379"/>
        <v>42310.635185185187</v>
      </c>
      <c r="M4059" s="4" t="b">
        <v>0</v>
      </c>
      <c r="N4059" s="4">
        <v>182</v>
      </c>
      <c r="O4059" s="4" t="b">
        <v>1</v>
      </c>
      <c r="P4059" s="4" t="s">
        <v>8265</v>
      </c>
      <c r="Q4059" s="9">
        <f t="shared" si="380"/>
        <v>0.22142857142857142</v>
      </c>
      <c r="R4059" s="10">
        <f t="shared" si="381"/>
        <v>4.2582417582417582</v>
      </c>
      <c r="S4059" s="4" t="str">
        <f t="shared" si="382"/>
        <v>film &amp; video</v>
      </c>
      <c r="T4059" s="4" t="str">
        <f t="shared" si="383"/>
        <v>television</v>
      </c>
    </row>
    <row r="4060" spans="1:20" ht="42.75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7">
        <f t="shared" si="378"/>
        <v>42460.832638888889</v>
      </c>
      <c r="L4060" s="7">
        <f t="shared" si="379"/>
        <v>42445.727361111109</v>
      </c>
      <c r="M4060" s="4" t="b">
        <v>0</v>
      </c>
      <c r="N4060" s="4">
        <v>182</v>
      </c>
      <c r="O4060" s="4" t="b">
        <v>1</v>
      </c>
      <c r="P4060" s="4" t="s">
        <v>8265</v>
      </c>
      <c r="Q4060" s="9">
        <f t="shared" si="380"/>
        <v>2.5333333333333333E-2</v>
      </c>
      <c r="R4060" s="10">
        <f t="shared" si="381"/>
        <v>0.52197802197802201</v>
      </c>
      <c r="S4060" s="4" t="str">
        <f t="shared" si="382"/>
        <v>film &amp; video</v>
      </c>
      <c r="T4060" s="4" t="str">
        <f t="shared" si="383"/>
        <v>television</v>
      </c>
    </row>
    <row r="4061" spans="1:20" ht="42.75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7">
        <f t="shared" si="378"/>
        <v>41897.791666666664</v>
      </c>
      <c r="L4061" s="7">
        <f t="shared" si="379"/>
        <v>41866.307314814811</v>
      </c>
      <c r="M4061" s="4" t="b">
        <v>0</v>
      </c>
      <c r="N4061" s="4">
        <v>182</v>
      </c>
      <c r="O4061" s="4" t="b">
        <v>1</v>
      </c>
      <c r="P4061" s="4" t="s">
        <v>8265</v>
      </c>
      <c r="Q4061" s="9">
        <f t="shared" si="380"/>
        <v>2.5000000000000001E-2</v>
      </c>
      <c r="R4061" s="10">
        <f t="shared" si="381"/>
        <v>1.3736263736263736</v>
      </c>
      <c r="S4061" s="4" t="str">
        <f t="shared" si="382"/>
        <v>film &amp; video</v>
      </c>
      <c r="T4061" s="4" t="str">
        <f t="shared" si="383"/>
        <v>television</v>
      </c>
    </row>
    <row r="4062" spans="1:20" ht="42.75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7">
        <f t="shared" si="378"/>
        <v>41813.333333333328</v>
      </c>
      <c r="L4062" s="7">
        <f t="shared" si="379"/>
        <v>41779.361759259256</v>
      </c>
      <c r="M4062" s="4" t="b">
        <v>0</v>
      </c>
      <c r="N4062" s="4">
        <v>182</v>
      </c>
      <c r="O4062" s="4" t="b">
        <v>1</v>
      </c>
      <c r="P4062" s="4" t="s">
        <v>8265</v>
      </c>
      <c r="Q4062" s="9">
        <f t="shared" si="380"/>
        <v>2.8500000000000001E-2</v>
      </c>
      <c r="R4062" s="10">
        <f t="shared" si="381"/>
        <v>1.5659340659340659</v>
      </c>
      <c r="S4062" s="4" t="str">
        <f t="shared" si="382"/>
        <v>film &amp; video</v>
      </c>
      <c r="T4062" s="4" t="str">
        <f t="shared" si="383"/>
        <v>television</v>
      </c>
    </row>
    <row r="4063" spans="1:20" ht="28.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7">
        <f t="shared" si="378"/>
        <v>42480.766469907401</v>
      </c>
      <c r="L4063" s="7">
        <f t="shared" si="379"/>
        <v>42420.808136574073</v>
      </c>
      <c r="M4063" s="4" t="b">
        <v>0</v>
      </c>
      <c r="N4063" s="4">
        <v>182</v>
      </c>
      <c r="O4063" s="4" t="b">
        <v>1</v>
      </c>
      <c r="P4063" s="4" t="s">
        <v>8265</v>
      </c>
      <c r="Q4063" s="9">
        <f t="shared" si="380"/>
        <v>0</v>
      </c>
      <c r="R4063" s="10">
        <f t="shared" si="381"/>
        <v>0</v>
      </c>
      <c r="S4063" s="4" t="str">
        <f t="shared" si="382"/>
        <v>film &amp; video</v>
      </c>
      <c r="T4063" s="4" t="str">
        <f t="shared" si="383"/>
        <v>television</v>
      </c>
    </row>
    <row r="4064" spans="1:20" ht="42.75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7">
        <f t="shared" si="378"/>
        <v>42553.405879629623</v>
      </c>
      <c r="L4064" s="7">
        <f t="shared" si="379"/>
        <v>42523.405879629623</v>
      </c>
      <c r="M4064" s="4" t="b">
        <v>0</v>
      </c>
      <c r="N4064" s="4">
        <v>182</v>
      </c>
      <c r="O4064" s="4" t="b">
        <v>1</v>
      </c>
      <c r="P4064" s="4" t="s">
        <v>8265</v>
      </c>
      <c r="Q4064" s="9">
        <f t="shared" si="380"/>
        <v>2.4500000000000001E-2</v>
      </c>
      <c r="R4064" s="10">
        <f t="shared" si="381"/>
        <v>2.6923076923076925</v>
      </c>
      <c r="S4064" s="4" t="str">
        <f t="shared" si="382"/>
        <v>film &amp; video</v>
      </c>
      <c r="T4064" s="4" t="str">
        <f t="shared" si="383"/>
        <v>television</v>
      </c>
    </row>
    <row r="4065" spans="1:20" ht="42.75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7">
        <f t="shared" si="378"/>
        <v>41817.348194444443</v>
      </c>
      <c r="L4065" s="7">
        <f t="shared" si="379"/>
        <v>41787.348194444443</v>
      </c>
      <c r="M4065" s="4" t="b">
        <v>0</v>
      </c>
      <c r="N4065" s="4">
        <v>182</v>
      </c>
      <c r="O4065" s="4" t="b">
        <v>1</v>
      </c>
      <c r="P4065" s="4" t="s">
        <v>8265</v>
      </c>
      <c r="Q4065" s="9">
        <f t="shared" si="380"/>
        <v>1.4210526315789474E-2</v>
      </c>
      <c r="R4065" s="10">
        <f t="shared" si="381"/>
        <v>0.74175824175824179</v>
      </c>
      <c r="S4065" s="4" t="str">
        <f t="shared" si="382"/>
        <v>film &amp; video</v>
      </c>
      <c r="T4065" s="4" t="str">
        <f t="shared" si="383"/>
        <v>television</v>
      </c>
    </row>
    <row r="4066" spans="1:20" ht="42.75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7">
        <f t="shared" si="378"/>
        <v>42123.254930555551</v>
      </c>
      <c r="L4066" s="7">
        <f t="shared" si="379"/>
        <v>42093.254930555551</v>
      </c>
      <c r="M4066" s="4" t="b">
        <v>0</v>
      </c>
      <c r="N4066" s="4">
        <v>182</v>
      </c>
      <c r="O4066" s="4" t="b">
        <v>1</v>
      </c>
      <c r="P4066" s="4" t="s">
        <v>8265</v>
      </c>
      <c r="Q4066" s="9">
        <f t="shared" si="380"/>
        <v>0.1925</v>
      </c>
      <c r="R4066" s="10">
        <f t="shared" si="381"/>
        <v>2.1153846153846154</v>
      </c>
      <c r="S4066" s="4" t="str">
        <f t="shared" si="382"/>
        <v>film &amp; video</v>
      </c>
      <c r="T4066" s="4" t="str">
        <f t="shared" si="383"/>
        <v>television</v>
      </c>
    </row>
    <row r="4067" spans="1:20" ht="28.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7">
        <f t="shared" si="378"/>
        <v>41863.61818287037</v>
      </c>
      <c r="L4067" s="7">
        <f t="shared" si="379"/>
        <v>41833.61818287037</v>
      </c>
      <c r="M4067" s="4" t="b">
        <v>0</v>
      </c>
      <c r="N4067" s="4">
        <v>182</v>
      </c>
      <c r="O4067" s="4" t="b">
        <v>1</v>
      </c>
      <c r="P4067" s="4" t="s">
        <v>8265</v>
      </c>
      <c r="Q4067" s="9">
        <f t="shared" si="380"/>
        <v>6.7499999999999999E-3</v>
      </c>
      <c r="R4067" s="10">
        <f t="shared" si="381"/>
        <v>0.14835164835164835</v>
      </c>
      <c r="S4067" s="4" t="str">
        <f t="shared" si="382"/>
        <v>film &amp; video</v>
      </c>
      <c r="T4067" s="4" t="str">
        <f t="shared" si="383"/>
        <v>television</v>
      </c>
    </row>
    <row r="4068" spans="1:20" ht="57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7">
        <f t="shared" si="378"/>
        <v>42508.705879629626</v>
      </c>
      <c r="L4068" s="7">
        <f t="shared" si="379"/>
        <v>42478.705879629626</v>
      </c>
      <c r="M4068" s="4" t="b">
        <v>0</v>
      </c>
      <c r="N4068" s="4">
        <v>182</v>
      </c>
      <c r="O4068" s="4" t="b">
        <v>1</v>
      </c>
      <c r="P4068" s="4" t="s">
        <v>8265</v>
      </c>
      <c r="Q4068" s="9">
        <f t="shared" si="380"/>
        <v>1.6666666666666668E-3</v>
      </c>
      <c r="R4068" s="10">
        <f t="shared" si="381"/>
        <v>0.13736263736263737</v>
      </c>
      <c r="S4068" s="4" t="str">
        <f t="shared" si="382"/>
        <v>film &amp; video</v>
      </c>
      <c r="T4068" s="4" t="str">
        <f t="shared" si="383"/>
        <v>television</v>
      </c>
    </row>
    <row r="4069" spans="1:20" ht="42.75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7">
        <f t="shared" si="378"/>
        <v>42274.784143518518</v>
      </c>
      <c r="L4069" s="7">
        <f t="shared" si="379"/>
        <v>42234.784143518518</v>
      </c>
      <c r="M4069" s="4" t="b">
        <v>0</v>
      </c>
      <c r="N4069" s="4">
        <v>182</v>
      </c>
      <c r="O4069" s="4" t="b">
        <v>1</v>
      </c>
      <c r="P4069" s="4" t="s">
        <v>8265</v>
      </c>
      <c r="Q4069" s="9">
        <f t="shared" si="380"/>
        <v>0.60899999999999999</v>
      </c>
      <c r="R4069" s="10">
        <f t="shared" si="381"/>
        <v>16.73076923076923</v>
      </c>
      <c r="S4069" s="4" t="str">
        <f t="shared" si="382"/>
        <v>film &amp; video</v>
      </c>
      <c r="T4069" s="4" t="str">
        <f t="shared" si="383"/>
        <v>television</v>
      </c>
    </row>
    <row r="4070" spans="1:20" ht="28.5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7">
        <f t="shared" si="378"/>
        <v>42748.628472222219</v>
      </c>
      <c r="L4070" s="7">
        <f t="shared" si="379"/>
        <v>42718.630266203698</v>
      </c>
      <c r="M4070" s="4" t="b">
        <v>0</v>
      </c>
      <c r="N4070" s="4">
        <v>182</v>
      </c>
      <c r="O4070" s="4" t="b">
        <v>1</v>
      </c>
      <c r="P4070" s="4" t="s">
        <v>8265</v>
      </c>
      <c r="Q4070" s="9">
        <f t="shared" si="380"/>
        <v>0.01</v>
      </c>
      <c r="R4070" s="10">
        <f t="shared" si="381"/>
        <v>0.19203296703296704</v>
      </c>
      <c r="S4070" s="4" t="str">
        <f t="shared" si="382"/>
        <v>film &amp; video</v>
      </c>
      <c r="T4070" s="4" t="str">
        <f t="shared" si="383"/>
        <v>television</v>
      </c>
    </row>
    <row r="4071" spans="1:20" ht="42.75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7">
        <f t="shared" si="378"/>
        <v>42063.166666666664</v>
      </c>
      <c r="L4071" s="7">
        <f t="shared" si="379"/>
        <v>42022.328194444439</v>
      </c>
      <c r="M4071" s="4" t="b">
        <v>0</v>
      </c>
      <c r="N4071" s="4">
        <v>182</v>
      </c>
      <c r="O4071" s="4" t="b">
        <v>1</v>
      </c>
      <c r="P4071" s="4" t="s">
        <v>8265</v>
      </c>
      <c r="Q4071" s="9">
        <f t="shared" si="380"/>
        <v>0.34399999999999997</v>
      </c>
      <c r="R4071" s="10">
        <f t="shared" si="381"/>
        <v>2.3626373626373627</v>
      </c>
      <c r="S4071" s="4" t="str">
        <f t="shared" si="382"/>
        <v>film &amp; video</v>
      </c>
      <c r="T4071" s="4" t="str">
        <f t="shared" si="383"/>
        <v>television</v>
      </c>
    </row>
    <row r="4072" spans="1:20" ht="28.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7">
        <f t="shared" si="378"/>
        <v>42063.791666666664</v>
      </c>
      <c r="L4072" s="7">
        <f t="shared" si="379"/>
        <v>42031.333564814813</v>
      </c>
      <c r="M4072" s="4" t="b">
        <v>0</v>
      </c>
      <c r="N4072" s="4">
        <v>182</v>
      </c>
      <c r="O4072" s="4" t="b">
        <v>1</v>
      </c>
      <c r="P4072" s="4" t="s">
        <v>8265</v>
      </c>
      <c r="Q4072" s="9">
        <f t="shared" si="380"/>
        <v>0.16500000000000001</v>
      </c>
      <c r="R4072" s="10">
        <f t="shared" si="381"/>
        <v>0.90659340659340659</v>
      </c>
      <c r="S4072" s="4" t="str">
        <f t="shared" si="382"/>
        <v>film &amp; video</v>
      </c>
      <c r="T4072" s="4" t="str">
        <f t="shared" si="383"/>
        <v>television</v>
      </c>
    </row>
    <row r="4073" spans="1:20" ht="57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7">
        <f t="shared" si="378"/>
        <v>42730.47142361111</v>
      </c>
      <c r="L4073" s="7">
        <f t="shared" si="379"/>
        <v>42700.47142361111</v>
      </c>
      <c r="M4073" s="4" t="b">
        <v>0</v>
      </c>
      <c r="N4073" s="4">
        <v>182</v>
      </c>
      <c r="O4073" s="4" t="b">
        <v>1</v>
      </c>
      <c r="P4073" s="4" t="s">
        <v>8265</v>
      </c>
      <c r="Q4073" s="9">
        <f t="shared" si="380"/>
        <v>0</v>
      </c>
      <c r="R4073" s="10">
        <f t="shared" si="381"/>
        <v>0</v>
      </c>
      <c r="S4073" s="4" t="str">
        <f t="shared" si="382"/>
        <v>film &amp; video</v>
      </c>
      <c r="T4073" s="4" t="str">
        <f t="shared" si="383"/>
        <v>television</v>
      </c>
    </row>
    <row r="4074" spans="1:20" ht="57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7">
        <f t="shared" si="378"/>
        <v>41872.441099537034</v>
      </c>
      <c r="L4074" s="7">
        <f t="shared" si="379"/>
        <v>41812.441099537034</v>
      </c>
      <c r="M4074" s="4" t="b">
        <v>0</v>
      </c>
      <c r="N4074" s="4">
        <v>182</v>
      </c>
      <c r="O4074" s="4" t="b">
        <v>1</v>
      </c>
      <c r="P4074" s="4" t="s">
        <v>8265</v>
      </c>
      <c r="Q4074" s="9">
        <f t="shared" si="380"/>
        <v>4.0000000000000001E-3</v>
      </c>
      <c r="R4074" s="10">
        <f t="shared" si="381"/>
        <v>2.197802197802198E-2</v>
      </c>
      <c r="S4074" s="4" t="str">
        <f t="shared" si="382"/>
        <v>film &amp; video</v>
      </c>
      <c r="T4074" s="4" t="str">
        <f t="shared" si="383"/>
        <v>television</v>
      </c>
    </row>
    <row r="4075" spans="1:20" ht="42.75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7">
        <f t="shared" si="378"/>
        <v>42132.833333333336</v>
      </c>
      <c r="L4075" s="7">
        <f t="shared" si="379"/>
        <v>42078.011874999997</v>
      </c>
      <c r="M4075" s="4" t="b">
        <v>0</v>
      </c>
      <c r="N4075" s="4">
        <v>182</v>
      </c>
      <c r="O4075" s="4" t="b">
        <v>1</v>
      </c>
      <c r="P4075" s="4" t="s">
        <v>8265</v>
      </c>
      <c r="Q4075" s="9">
        <f t="shared" si="380"/>
        <v>1.0571428571428572E-2</v>
      </c>
      <c r="R4075" s="10">
        <f t="shared" si="381"/>
        <v>0.2032967032967033</v>
      </c>
      <c r="S4075" s="4" t="str">
        <f t="shared" si="382"/>
        <v>film &amp; video</v>
      </c>
      <c r="T4075" s="4" t="str">
        <f t="shared" si="383"/>
        <v>television</v>
      </c>
    </row>
    <row r="4076" spans="1:20" ht="42.75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7">
        <f t="shared" si="378"/>
        <v>42313.261284722219</v>
      </c>
      <c r="L4076" s="7">
        <f t="shared" si="379"/>
        <v>42283.219618055555</v>
      </c>
      <c r="M4076" s="4" t="b">
        <v>0</v>
      </c>
      <c r="N4076" s="4">
        <v>182</v>
      </c>
      <c r="O4076" s="4" t="b">
        <v>1</v>
      </c>
      <c r="P4076" s="4" t="s">
        <v>8265</v>
      </c>
      <c r="Q4076" s="9">
        <f t="shared" si="380"/>
        <v>0.26727272727272727</v>
      </c>
      <c r="R4076" s="10">
        <f t="shared" si="381"/>
        <v>4.0384615384615383</v>
      </c>
      <c r="S4076" s="4" t="str">
        <f t="shared" si="382"/>
        <v>film &amp; video</v>
      </c>
      <c r="T4076" s="4" t="str">
        <f t="shared" si="383"/>
        <v>television</v>
      </c>
    </row>
    <row r="4077" spans="1:20" ht="42.75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7">
        <f t="shared" si="378"/>
        <v>41820.394444444442</v>
      </c>
      <c r="L4077" s="7">
        <f t="shared" si="379"/>
        <v>41778.712604166663</v>
      </c>
      <c r="M4077" s="4" t="b">
        <v>0</v>
      </c>
      <c r="N4077" s="4">
        <v>182</v>
      </c>
      <c r="O4077" s="4" t="b">
        <v>1</v>
      </c>
      <c r="P4077" s="4" t="s">
        <v>8265</v>
      </c>
      <c r="Q4077" s="9">
        <f t="shared" si="380"/>
        <v>0.28799999999999998</v>
      </c>
      <c r="R4077" s="10">
        <f t="shared" si="381"/>
        <v>3.1648351648351647</v>
      </c>
      <c r="S4077" s="4" t="str">
        <f t="shared" si="382"/>
        <v>film &amp; video</v>
      </c>
      <c r="T4077" s="4" t="str">
        <f t="shared" si="383"/>
        <v>television</v>
      </c>
    </row>
    <row r="4078" spans="1:20" ht="42.75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7">
        <f t="shared" si="378"/>
        <v>41933.493750000001</v>
      </c>
      <c r="L4078" s="7">
        <f t="shared" si="379"/>
        <v>41905.462372685179</v>
      </c>
      <c r="M4078" s="4" t="b">
        <v>0</v>
      </c>
      <c r="N4078" s="4">
        <v>182</v>
      </c>
      <c r="O4078" s="4" t="b">
        <v>1</v>
      </c>
      <c r="P4078" s="4" t="s">
        <v>8265</v>
      </c>
      <c r="Q4078" s="9">
        <f t="shared" si="380"/>
        <v>0</v>
      </c>
      <c r="R4078" s="10">
        <f t="shared" si="381"/>
        <v>0</v>
      </c>
      <c r="S4078" s="4" t="str">
        <f t="shared" si="382"/>
        <v>film &amp; video</v>
      </c>
      <c r="T4078" s="4" t="str">
        <f t="shared" si="383"/>
        <v>television</v>
      </c>
    </row>
    <row r="4079" spans="1:20" ht="42.75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7">
        <f t="shared" si="378"/>
        <v>42725.377245370364</v>
      </c>
      <c r="L4079" s="7">
        <f t="shared" si="379"/>
        <v>42695.377245370364</v>
      </c>
      <c r="M4079" s="4" t="b">
        <v>0</v>
      </c>
      <c r="N4079" s="4">
        <v>182</v>
      </c>
      <c r="O4079" s="4" t="b">
        <v>1</v>
      </c>
      <c r="P4079" s="4" t="s">
        <v>8265</v>
      </c>
      <c r="Q4079" s="9">
        <f t="shared" si="380"/>
        <v>8.8999999999999996E-2</v>
      </c>
      <c r="R4079" s="10">
        <f t="shared" si="381"/>
        <v>7.3351648351648349</v>
      </c>
      <c r="S4079" s="4" t="str">
        <f t="shared" si="382"/>
        <v>film &amp; video</v>
      </c>
      <c r="T4079" s="4" t="str">
        <f t="shared" si="383"/>
        <v>television</v>
      </c>
    </row>
    <row r="4080" spans="1:20" ht="42.75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7">
        <f t="shared" si="378"/>
        <v>42762.454189814809</v>
      </c>
      <c r="L4080" s="7">
        <f t="shared" si="379"/>
        <v>42732.454189814809</v>
      </c>
      <c r="M4080" s="4" t="b">
        <v>0</v>
      </c>
      <c r="N4080" s="4">
        <v>182</v>
      </c>
      <c r="O4080" s="4" t="b">
        <v>1</v>
      </c>
      <c r="P4080" s="4" t="s">
        <v>8265</v>
      </c>
      <c r="Q4080" s="9">
        <f t="shared" si="380"/>
        <v>0</v>
      </c>
      <c r="R4080" s="10">
        <f t="shared" si="381"/>
        <v>0</v>
      </c>
      <c r="S4080" s="4" t="str">
        <f t="shared" si="382"/>
        <v>film &amp; video</v>
      </c>
      <c r="T4080" s="4" t="str">
        <f t="shared" si="383"/>
        <v>television</v>
      </c>
    </row>
    <row r="4081" spans="1:20" ht="42.75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7">
        <f t="shared" si="378"/>
        <v>42540.605567129627</v>
      </c>
      <c r="L4081" s="7">
        <f t="shared" si="379"/>
        <v>42510.605567129627</v>
      </c>
      <c r="M4081" s="4" t="b">
        <v>0</v>
      </c>
      <c r="N4081" s="4">
        <v>182</v>
      </c>
      <c r="O4081" s="4" t="b">
        <v>1</v>
      </c>
      <c r="P4081" s="4" t="s">
        <v>8265</v>
      </c>
      <c r="Q4081" s="9">
        <f t="shared" si="380"/>
        <v>1.6666666666666668E-3</v>
      </c>
      <c r="R4081" s="10">
        <f t="shared" si="381"/>
        <v>2.7472527472527472E-2</v>
      </c>
      <c r="S4081" s="4" t="str">
        <f t="shared" si="382"/>
        <v>film &amp; video</v>
      </c>
      <c r="T4081" s="4" t="str">
        <f t="shared" si="383"/>
        <v>television</v>
      </c>
    </row>
    <row r="4082" spans="1:20" ht="42.75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7">
        <f t="shared" si="378"/>
        <v>42535.454166666663</v>
      </c>
      <c r="L4082" s="7">
        <f t="shared" si="379"/>
        <v>42511.364768518521</v>
      </c>
      <c r="M4082" s="4" t="b">
        <v>0</v>
      </c>
      <c r="N4082" s="4">
        <v>182</v>
      </c>
      <c r="O4082" s="4" t="b">
        <v>1</v>
      </c>
      <c r="P4082" s="4" t="s">
        <v>8265</v>
      </c>
      <c r="Q4082" s="9">
        <f t="shared" si="380"/>
        <v>0</v>
      </c>
      <c r="R4082" s="10">
        <f t="shared" si="381"/>
        <v>0</v>
      </c>
      <c r="S4082" s="4" t="str">
        <f t="shared" si="382"/>
        <v>film &amp; video</v>
      </c>
      <c r="T4082" s="4" t="str">
        <f t="shared" si="383"/>
        <v>television</v>
      </c>
    </row>
    <row r="4083" spans="1:20" ht="42.75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7">
        <f t="shared" si="378"/>
        <v>42071.206307870372</v>
      </c>
      <c r="L4083" s="7">
        <f t="shared" si="379"/>
        <v>42041.247974537029</v>
      </c>
      <c r="M4083" s="4" t="b">
        <v>0</v>
      </c>
      <c r="N4083" s="4">
        <v>182</v>
      </c>
      <c r="O4083" s="4" t="b">
        <v>1</v>
      </c>
      <c r="P4083" s="4" t="s">
        <v>8265</v>
      </c>
      <c r="Q4083" s="9">
        <f t="shared" si="380"/>
        <v>0.15737410071942445</v>
      </c>
      <c r="R4083" s="10">
        <f t="shared" si="381"/>
        <v>1.9230769230769231</v>
      </c>
      <c r="S4083" s="4" t="str">
        <f t="shared" si="382"/>
        <v>film &amp; video</v>
      </c>
      <c r="T4083" s="4" t="str">
        <f t="shared" si="383"/>
        <v>television</v>
      </c>
    </row>
    <row r="4084" spans="1:20" ht="42.75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7">
        <f t="shared" si="378"/>
        <v>42322.624999999993</v>
      </c>
      <c r="L4084" s="7">
        <f t="shared" si="379"/>
        <v>42306.855937499997</v>
      </c>
      <c r="M4084" s="4" t="b">
        <v>0</v>
      </c>
      <c r="N4084" s="4">
        <v>182</v>
      </c>
      <c r="O4084" s="4" t="b">
        <v>1</v>
      </c>
      <c r="P4084" s="4" t="s">
        <v>8265</v>
      </c>
      <c r="Q4084" s="9">
        <f t="shared" si="380"/>
        <v>0.02</v>
      </c>
      <c r="R4084" s="10">
        <f t="shared" si="381"/>
        <v>1.6483516483516484E-2</v>
      </c>
      <c r="S4084" s="4" t="str">
        <f t="shared" si="382"/>
        <v>film &amp; video</v>
      </c>
      <c r="T4084" s="4" t="str">
        <f t="shared" si="383"/>
        <v>television</v>
      </c>
    </row>
    <row r="4085" spans="1:20" ht="42.75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7">
        <f t="shared" si="378"/>
        <v>42383.428425925922</v>
      </c>
      <c r="L4085" s="7">
        <f t="shared" si="379"/>
        <v>42353.428425925922</v>
      </c>
      <c r="M4085" s="4" t="b">
        <v>0</v>
      </c>
      <c r="N4085" s="4">
        <v>182</v>
      </c>
      <c r="O4085" s="4" t="b">
        <v>1</v>
      </c>
      <c r="P4085" s="4" t="s">
        <v>8265</v>
      </c>
      <c r="Q4085" s="9">
        <f t="shared" si="380"/>
        <v>0.21685714285714286</v>
      </c>
      <c r="R4085" s="10">
        <f t="shared" si="381"/>
        <v>4.1703296703296706</v>
      </c>
      <c r="S4085" s="4" t="str">
        <f t="shared" si="382"/>
        <v>film &amp; video</v>
      </c>
      <c r="T4085" s="4" t="str">
        <f t="shared" si="383"/>
        <v>television</v>
      </c>
    </row>
    <row r="4086" spans="1:20" ht="57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7">
        <f t="shared" si="378"/>
        <v>42652.103078703702</v>
      </c>
      <c r="L4086" s="7">
        <f t="shared" si="379"/>
        <v>42622.103078703702</v>
      </c>
      <c r="M4086" s="4" t="b">
        <v>0</v>
      </c>
      <c r="N4086" s="4">
        <v>182</v>
      </c>
      <c r="O4086" s="4" t="b">
        <v>1</v>
      </c>
      <c r="P4086" s="4" t="s">
        <v>8265</v>
      </c>
      <c r="Q4086" s="9">
        <f t="shared" si="380"/>
        <v>3.3333333333333335E-3</v>
      </c>
      <c r="R4086" s="10">
        <f t="shared" si="381"/>
        <v>5.4945054945054944E-2</v>
      </c>
      <c r="S4086" s="4" t="str">
        <f t="shared" si="382"/>
        <v>film &amp; video</v>
      </c>
      <c r="T4086" s="4" t="str">
        <f t="shared" si="383"/>
        <v>television</v>
      </c>
    </row>
    <row r="4087" spans="1:20" ht="42.75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7">
        <f t="shared" si="378"/>
        <v>42086.832638888889</v>
      </c>
      <c r="L4087" s="7">
        <f t="shared" si="379"/>
        <v>42058.270543981482</v>
      </c>
      <c r="M4087" s="4" t="b">
        <v>0</v>
      </c>
      <c r="N4087" s="4">
        <v>182</v>
      </c>
      <c r="O4087" s="4" t="b">
        <v>1</v>
      </c>
      <c r="P4087" s="4" t="s">
        <v>8265</v>
      </c>
      <c r="Q4087" s="9">
        <f t="shared" si="380"/>
        <v>2.8571428571428571E-3</v>
      </c>
      <c r="R4087" s="10">
        <f t="shared" si="381"/>
        <v>5.4945054945054944E-2</v>
      </c>
      <c r="S4087" s="4" t="str">
        <f t="shared" si="382"/>
        <v>film &amp; video</v>
      </c>
      <c r="T4087" s="4" t="str">
        <f t="shared" si="383"/>
        <v>television</v>
      </c>
    </row>
    <row r="4088" spans="1:20" ht="42.75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7">
        <f t="shared" si="378"/>
        <v>42328.833333333336</v>
      </c>
      <c r="L4088" s="7">
        <f t="shared" si="379"/>
        <v>42304.607627314814</v>
      </c>
      <c r="M4088" s="4" t="b">
        <v>0</v>
      </c>
      <c r="N4088" s="4">
        <v>182</v>
      </c>
      <c r="O4088" s="4" t="b">
        <v>1</v>
      </c>
      <c r="P4088" s="4" t="s">
        <v>8265</v>
      </c>
      <c r="Q4088" s="9">
        <f t="shared" si="380"/>
        <v>4.7E-2</v>
      </c>
      <c r="R4088" s="10">
        <f t="shared" si="381"/>
        <v>0.25824175824175827</v>
      </c>
      <c r="S4088" s="4" t="str">
        <f t="shared" si="382"/>
        <v>film &amp; video</v>
      </c>
      <c r="T4088" s="4" t="str">
        <f t="shared" si="383"/>
        <v>television</v>
      </c>
    </row>
    <row r="4089" spans="1:20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7">
        <f t="shared" si="378"/>
        <v>42568.40956018518</v>
      </c>
      <c r="L4089" s="7">
        <f t="shared" si="379"/>
        <v>42538.40956018518</v>
      </c>
      <c r="M4089" s="4" t="b">
        <v>0</v>
      </c>
      <c r="N4089" s="4">
        <v>182</v>
      </c>
      <c r="O4089" s="4" t="b">
        <v>1</v>
      </c>
      <c r="P4089" s="4" t="s">
        <v>8265</v>
      </c>
      <c r="Q4089" s="9">
        <f t="shared" si="380"/>
        <v>0</v>
      </c>
      <c r="R4089" s="10">
        <f t="shared" si="381"/>
        <v>0</v>
      </c>
      <c r="S4089" s="4" t="str">
        <f t="shared" si="382"/>
        <v>film &amp; video</v>
      </c>
      <c r="T4089" s="4" t="str">
        <f t="shared" si="383"/>
        <v>television</v>
      </c>
    </row>
    <row r="4090" spans="1:20" ht="42.75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7">
        <f t="shared" si="378"/>
        <v>42020.101388888885</v>
      </c>
      <c r="L4090" s="7">
        <f t="shared" si="379"/>
        <v>41990.27921296296</v>
      </c>
      <c r="M4090" s="4" t="b">
        <v>0</v>
      </c>
      <c r="N4090" s="4">
        <v>182</v>
      </c>
      <c r="O4090" s="4" t="b">
        <v>1</v>
      </c>
      <c r="P4090" s="4" t="s">
        <v>8265</v>
      </c>
      <c r="Q4090" s="9">
        <f t="shared" si="380"/>
        <v>0.108</v>
      </c>
      <c r="R4090" s="10">
        <f t="shared" si="381"/>
        <v>1.1868131868131868</v>
      </c>
      <c r="S4090" s="4" t="str">
        <f t="shared" si="382"/>
        <v>film &amp; video</v>
      </c>
      <c r="T4090" s="4" t="str">
        <f t="shared" si="383"/>
        <v>television</v>
      </c>
    </row>
    <row r="4091" spans="1:20" ht="42.75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7">
        <f t="shared" si="378"/>
        <v>42155.399305555555</v>
      </c>
      <c r="L4091" s="7">
        <f t="shared" si="379"/>
        <v>42122.399166666662</v>
      </c>
      <c r="M4091" s="4" t="b">
        <v>0</v>
      </c>
      <c r="N4091" s="4">
        <v>182</v>
      </c>
      <c r="O4091" s="4" t="b">
        <v>1</v>
      </c>
      <c r="P4091" s="4" t="s">
        <v>8265</v>
      </c>
      <c r="Q4091" s="9">
        <f t="shared" si="380"/>
        <v>4.8000000000000001E-2</v>
      </c>
      <c r="R4091" s="10">
        <f t="shared" si="381"/>
        <v>1.3186813186813187</v>
      </c>
      <c r="S4091" s="4" t="str">
        <f t="shared" si="382"/>
        <v>film &amp; video</v>
      </c>
      <c r="T4091" s="4" t="str">
        <f t="shared" si="383"/>
        <v>television</v>
      </c>
    </row>
    <row r="4092" spans="1:20" ht="42.75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7">
        <f t="shared" si="378"/>
        <v>42223.291666666664</v>
      </c>
      <c r="L4092" s="7">
        <f t="shared" si="379"/>
        <v>42209.339548611104</v>
      </c>
      <c r="M4092" s="4" t="b">
        <v>0</v>
      </c>
      <c r="N4092" s="4">
        <v>182</v>
      </c>
      <c r="O4092" s="4" t="b">
        <v>1</v>
      </c>
      <c r="P4092" s="4" t="s">
        <v>8265</v>
      </c>
      <c r="Q4092" s="9">
        <f t="shared" si="380"/>
        <v>3.2000000000000001E-2</v>
      </c>
      <c r="R4092" s="10">
        <f t="shared" si="381"/>
        <v>0.17582417582417584</v>
      </c>
      <c r="S4092" s="4" t="str">
        <f t="shared" si="382"/>
        <v>film &amp; video</v>
      </c>
      <c r="T4092" s="4" t="str">
        <f t="shared" si="383"/>
        <v>television</v>
      </c>
    </row>
    <row r="4093" spans="1:20" ht="42.75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7">
        <f t="shared" si="378"/>
        <v>42020.173043981478</v>
      </c>
      <c r="L4093" s="7">
        <f t="shared" si="379"/>
        <v>41990.173043981478</v>
      </c>
      <c r="M4093" s="4" t="b">
        <v>0</v>
      </c>
      <c r="N4093" s="4">
        <v>182</v>
      </c>
      <c r="O4093" s="4" t="b">
        <v>1</v>
      </c>
      <c r="P4093" s="4" t="s">
        <v>8265</v>
      </c>
      <c r="Q4093" s="9">
        <f t="shared" si="380"/>
        <v>0.1275</v>
      </c>
      <c r="R4093" s="10">
        <f t="shared" si="381"/>
        <v>1.1208791208791209</v>
      </c>
      <c r="S4093" s="4" t="str">
        <f t="shared" si="382"/>
        <v>film &amp; video</v>
      </c>
      <c r="T4093" s="4" t="str">
        <f t="shared" si="383"/>
        <v>television</v>
      </c>
    </row>
    <row r="4094" spans="1:20" ht="42.75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7">
        <f t="shared" si="378"/>
        <v>42098.819988425923</v>
      </c>
      <c r="L4094" s="7">
        <f t="shared" si="379"/>
        <v>42038.861655092587</v>
      </c>
      <c r="M4094" s="4" t="b">
        <v>0</v>
      </c>
      <c r="N4094" s="4">
        <v>182</v>
      </c>
      <c r="O4094" s="4" t="b">
        <v>1</v>
      </c>
      <c r="P4094" s="4" t="s">
        <v>8265</v>
      </c>
      <c r="Q4094" s="9">
        <f t="shared" si="380"/>
        <v>1.8181818181818181E-4</v>
      </c>
      <c r="R4094" s="10">
        <f t="shared" si="381"/>
        <v>0.10989010989010989</v>
      </c>
      <c r="S4094" s="4" t="str">
        <f t="shared" si="382"/>
        <v>film &amp; video</v>
      </c>
      <c r="T4094" s="4" t="str">
        <f t="shared" si="383"/>
        <v>television</v>
      </c>
    </row>
    <row r="4095" spans="1:20" ht="42.75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7">
        <f t="shared" si="378"/>
        <v>42238.482557870368</v>
      </c>
      <c r="L4095" s="7">
        <f t="shared" si="379"/>
        <v>42178.482557870368</v>
      </c>
      <c r="M4095" s="4" t="b">
        <v>0</v>
      </c>
      <c r="N4095" s="4">
        <v>182</v>
      </c>
      <c r="O4095" s="4" t="b">
        <v>1</v>
      </c>
      <c r="P4095" s="4" t="s">
        <v>8265</v>
      </c>
      <c r="Q4095" s="9">
        <f t="shared" si="380"/>
        <v>2.4E-2</v>
      </c>
      <c r="R4095" s="10">
        <f t="shared" si="381"/>
        <v>0.32967032967032966</v>
      </c>
      <c r="S4095" s="4" t="str">
        <f t="shared" si="382"/>
        <v>film &amp; video</v>
      </c>
      <c r="T4095" s="4" t="str">
        <f t="shared" si="383"/>
        <v>television</v>
      </c>
    </row>
    <row r="4096" spans="1:20" ht="42.75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7">
        <f t="shared" si="378"/>
        <v>41933.874305555553</v>
      </c>
      <c r="L4096" s="7">
        <f t="shared" si="379"/>
        <v>41889.753472222219</v>
      </c>
      <c r="M4096" s="4" t="b">
        <v>0</v>
      </c>
      <c r="N4096" s="4">
        <v>182</v>
      </c>
      <c r="O4096" s="4" t="b">
        <v>1</v>
      </c>
      <c r="P4096" s="4" t="s">
        <v>8265</v>
      </c>
      <c r="Q4096" s="9">
        <f t="shared" si="380"/>
        <v>0.36499999999999999</v>
      </c>
      <c r="R4096" s="10">
        <f t="shared" si="381"/>
        <v>4.0109890109890109</v>
      </c>
      <c r="S4096" s="4" t="str">
        <f t="shared" si="382"/>
        <v>film &amp; video</v>
      </c>
      <c r="T4096" s="4" t="str">
        <f t="shared" si="383"/>
        <v>television</v>
      </c>
    </row>
    <row r="4097" spans="1:20" ht="28.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7">
        <f t="shared" si="378"/>
        <v>42722.698495370372</v>
      </c>
      <c r="L4097" s="7">
        <f t="shared" si="379"/>
        <v>42692.698495370372</v>
      </c>
      <c r="M4097" s="4" t="b">
        <v>0</v>
      </c>
      <c r="N4097" s="4">
        <v>182</v>
      </c>
      <c r="O4097" s="4" t="b">
        <v>1</v>
      </c>
      <c r="P4097" s="4" t="s">
        <v>8265</v>
      </c>
      <c r="Q4097" s="9">
        <f t="shared" si="380"/>
        <v>2.6666666666666668E-2</v>
      </c>
      <c r="R4097" s="10">
        <f t="shared" si="381"/>
        <v>4.395604395604396</v>
      </c>
      <c r="S4097" s="4" t="str">
        <f t="shared" si="382"/>
        <v>film &amp; video</v>
      </c>
      <c r="T4097" s="4" t="str">
        <f t="shared" si="383"/>
        <v>television</v>
      </c>
    </row>
    <row r="4098" spans="1:20" ht="42.75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7">
        <f t="shared" si="378"/>
        <v>42794.035416666666</v>
      </c>
      <c r="L4098" s="7">
        <f t="shared" si="379"/>
        <v>42750.196979166663</v>
      </c>
      <c r="M4098" s="4" t="b">
        <v>0</v>
      </c>
      <c r="N4098" s="4">
        <v>182</v>
      </c>
      <c r="O4098" s="4" t="b">
        <v>1</v>
      </c>
      <c r="P4098" s="4" t="s">
        <v>8265</v>
      </c>
      <c r="Q4098" s="9">
        <f t="shared" si="380"/>
        <v>0.11428571428571428</v>
      </c>
      <c r="R4098" s="10">
        <f t="shared" si="381"/>
        <v>2.197802197802198</v>
      </c>
      <c r="S4098" s="4" t="str">
        <f t="shared" si="382"/>
        <v>film &amp; video</v>
      </c>
      <c r="T4098" s="4" t="str">
        <f t="shared" si="383"/>
        <v>television</v>
      </c>
    </row>
    <row r="4099" spans="1:20" ht="42.75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7">
        <f t="shared" ref="K4099:K4115" si="384">(I4099/86400)+25569+(-8/24)</f>
        <v>42400.663194444445</v>
      </c>
      <c r="L4099" s="7">
        <f t="shared" ref="L4099:L4115" si="385">(J4099/86400)+25569+(-8/24)</f>
        <v>42344.491168981483</v>
      </c>
      <c r="M4099" s="4" t="b">
        <v>0</v>
      </c>
      <c r="N4099" s="4">
        <v>182</v>
      </c>
      <c r="O4099" s="4" t="b">
        <v>1</v>
      </c>
      <c r="P4099" s="4" t="s">
        <v>8265</v>
      </c>
      <c r="Q4099" s="9">
        <f t="shared" ref="Q4099:Q4115" si="386">E4099/D4099</f>
        <v>0</v>
      </c>
      <c r="R4099" s="10">
        <f t="shared" ref="R4099:R4115" si="387">IFERROR(E4099/N4099, "Zero Backers")</f>
        <v>0</v>
      </c>
      <c r="S4099" s="4" t="str">
        <f t="shared" ref="S4099:S4115" si="388">LEFT(P4099,FIND("/",P4099)-1)</f>
        <v>film &amp; video</v>
      </c>
      <c r="T4099" s="4" t="str">
        <f t="shared" ref="T4099:T4115" si="389">RIGHT(P4099,LEN(P4099)-FIND("/",P4099))</f>
        <v>television</v>
      </c>
    </row>
    <row r="4100" spans="1:20" ht="42.75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7">
        <f t="shared" si="384"/>
        <v>42525.38885416666</v>
      </c>
      <c r="L4100" s="7">
        <f t="shared" si="385"/>
        <v>42495.38885416666</v>
      </c>
      <c r="M4100" s="4" t="b">
        <v>0</v>
      </c>
      <c r="N4100" s="4">
        <v>182</v>
      </c>
      <c r="O4100" s="4" t="b">
        <v>1</v>
      </c>
      <c r="P4100" s="4" t="s">
        <v>8265</v>
      </c>
      <c r="Q4100" s="9">
        <f t="shared" si="386"/>
        <v>0</v>
      </c>
      <c r="R4100" s="10">
        <f t="shared" si="387"/>
        <v>0</v>
      </c>
      <c r="S4100" s="4" t="str">
        <f t="shared" si="388"/>
        <v>film &amp; video</v>
      </c>
      <c r="T4100" s="4" t="str">
        <f t="shared" si="389"/>
        <v>television</v>
      </c>
    </row>
    <row r="4101" spans="1:20" ht="42.75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7">
        <f t="shared" si="384"/>
        <v>42615.517048611109</v>
      </c>
      <c r="L4101" s="7">
        <f t="shared" si="385"/>
        <v>42570.517048611109</v>
      </c>
      <c r="M4101" s="4" t="b">
        <v>0</v>
      </c>
      <c r="N4101" s="4">
        <v>182</v>
      </c>
      <c r="O4101" s="4" t="b">
        <v>1</v>
      </c>
      <c r="P4101" s="4" t="s">
        <v>8265</v>
      </c>
      <c r="Q4101" s="9">
        <f t="shared" si="386"/>
        <v>1.1111111111111112E-2</v>
      </c>
      <c r="R4101" s="10">
        <f t="shared" si="387"/>
        <v>0.27472527472527475</v>
      </c>
      <c r="S4101" s="4" t="str">
        <f t="shared" si="388"/>
        <v>film &amp; video</v>
      </c>
      <c r="T4101" s="4" t="str">
        <f t="shared" si="389"/>
        <v>television</v>
      </c>
    </row>
    <row r="4102" spans="1:20" ht="28.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7">
        <f t="shared" si="384"/>
        <v>41936.791550925926</v>
      </c>
      <c r="L4102" s="7">
        <f t="shared" si="385"/>
        <v>41926.791550925926</v>
      </c>
      <c r="M4102" s="4" t="b">
        <v>0</v>
      </c>
      <c r="N4102" s="4">
        <v>182</v>
      </c>
      <c r="O4102" s="4" t="b">
        <v>1</v>
      </c>
      <c r="P4102" s="4" t="s">
        <v>8265</v>
      </c>
      <c r="Q4102" s="9">
        <f t="shared" si="386"/>
        <v>0</v>
      </c>
      <c r="R4102" s="10">
        <f t="shared" si="387"/>
        <v>0</v>
      </c>
      <c r="S4102" s="4" t="str">
        <f t="shared" si="388"/>
        <v>film &amp; video</v>
      </c>
      <c r="T4102" s="4" t="str">
        <f t="shared" si="389"/>
        <v>television</v>
      </c>
    </row>
    <row r="4103" spans="1:20" ht="42.75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7">
        <f t="shared" si="384"/>
        <v>42760.570393518516</v>
      </c>
      <c r="L4103" s="7">
        <f t="shared" si="385"/>
        <v>42730.570393518516</v>
      </c>
      <c r="M4103" s="4" t="b">
        <v>0</v>
      </c>
      <c r="N4103" s="4">
        <v>182</v>
      </c>
      <c r="O4103" s="4" t="b">
        <v>1</v>
      </c>
      <c r="P4103" s="4" t="s">
        <v>8265</v>
      </c>
      <c r="Q4103" s="9">
        <f t="shared" si="386"/>
        <v>0</v>
      </c>
      <c r="R4103" s="10">
        <f t="shared" si="387"/>
        <v>0</v>
      </c>
      <c r="S4103" s="4" t="str">
        <f t="shared" si="388"/>
        <v>film &amp; video</v>
      </c>
      <c r="T4103" s="4" t="str">
        <f t="shared" si="389"/>
        <v>television</v>
      </c>
    </row>
    <row r="4104" spans="1:20" ht="42.75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7">
        <f t="shared" si="384"/>
        <v>42505.514733796292</v>
      </c>
      <c r="L4104" s="7">
        <f t="shared" si="385"/>
        <v>42475.514733796292</v>
      </c>
      <c r="M4104" s="4" t="b">
        <v>0</v>
      </c>
      <c r="N4104" s="4">
        <v>182</v>
      </c>
      <c r="O4104" s="4" t="b">
        <v>1</v>
      </c>
      <c r="P4104" s="4" t="s">
        <v>8265</v>
      </c>
      <c r="Q4104" s="9">
        <f t="shared" si="386"/>
        <v>0.27400000000000002</v>
      </c>
      <c r="R4104" s="10">
        <f t="shared" si="387"/>
        <v>0.75274725274725274</v>
      </c>
      <c r="S4104" s="4" t="str">
        <f t="shared" si="388"/>
        <v>film &amp; video</v>
      </c>
      <c r="T4104" s="4" t="str">
        <f t="shared" si="389"/>
        <v>television</v>
      </c>
    </row>
    <row r="4105" spans="1:20" ht="42.75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7">
        <f t="shared" si="384"/>
        <v>42242.438888888886</v>
      </c>
      <c r="L4105" s="7">
        <f t="shared" si="385"/>
        <v>42188.499606481484</v>
      </c>
      <c r="M4105" s="4" t="b">
        <v>0</v>
      </c>
      <c r="N4105" s="4">
        <v>182</v>
      </c>
      <c r="O4105" s="4" t="b">
        <v>1</v>
      </c>
      <c r="P4105" s="4" t="s">
        <v>8265</v>
      </c>
      <c r="Q4105" s="9">
        <f t="shared" si="386"/>
        <v>0.1</v>
      </c>
      <c r="R4105" s="10">
        <f t="shared" si="387"/>
        <v>0.5494505494505495</v>
      </c>
      <c r="S4105" s="4" t="str">
        <f t="shared" si="388"/>
        <v>film &amp; video</v>
      </c>
      <c r="T4105" s="4" t="str">
        <f t="shared" si="389"/>
        <v>television</v>
      </c>
    </row>
    <row r="4106" spans="1:20" ht="42.75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7">
        <f t="shared" si="384"/>
        <v>42669.944837962961</v>
      </c>
      <c r="L4106" s="7">
        <f t="shared" si="385"/>
        <v>42639.944837962961</v>
      </c>
      <c r="M4106" s="4" t="b">
        <v>0</v>
      </c>
      <c r="N4106" s="4">
        <v>182</v>
      </c>
      <c r="O4106" s="4" t="b">
        <v>1</v>
      </c>
      <c r="P4106" s="4" t="s">
        <v>8265</v>
      </c>
      <c r="Q4106" s="9">
        <f t="shared" si="386"/>
        <v>0.21366666666666667</v>
      </c>
      <c r="R4106" s="10">
        <f t="shared" si="387"/>
        <v>3.5219780219780219</v>
      </c>
      <c r="S4106" s="4" t="str">
        <f t="shared" si="388"/>
        <v>film &amp; video</v>
      </c>
      <c r="T4106" s="4" t="str">
        <f t="shared" si="389"/>
        <v>television</v>
      </c>
    </row>
    <row r="4107" spans="1:20" ht="42.75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7">
        <f t="shared" si="384"/>
        <v>42729.677187499998</v>
      </c>
      <c r="L4107" s="7">
        <f t="shared" si="385"/>
        <v>42696.677187499998</v>
      </c>
      <c r="M4107" s="4" t="b">
        <v>0</v>
      </c>
      <c r="N4107" s="4">
        <v>182</v>
      </c>
      <c r="O4107" s="4" t="b">
        <v>1</v>
      </c>
      <c r="P4107" s="4" t="s">
        <v>8265</v>
      </c>
      <c r="Q4107" s="9">
        <f t="shared" si="386"/>
        <v>6.9696969696969702E-2</v>
      </c>
      <c r="R4107" s="10">
        <f t="shared" si="387"/>
        <v>12.637362637362637</v>
      </c>
      <c r="S4107" s="4" t="str">
        <f t="shared" si="388"/>
        <v>film &amp; video</v>
      </c>
      <c r="T4107" s="4" t="str">
        <f t="shared" si="389"/>
        <v>television</v>
      </c>
    </row>
    <row r="4108" spans="1:20" ht="42.75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7">
        <f t="shared" si="384"/>
        <v>42095.708333333336</v>
      </c>
      <c r="L4108" s="7">
        <f t="shared" si="385"/>
        <v>42052.716041666667</v>
      </c>
      <c r="M4108" s="4" t="b">
        <v>0</v>
      </c>
      <c r="N4108" s="4">
        <v>182</v>
      </c>
      <c r="O4108" s="4" t="b">
        <v>1</v>
      </c>
      <c r="P4108" s="4" t="s">
        <v>8265</v>
      </c>
      <c r="Q4108" s="9">
        <f t="shared" si="386"/>
        <v>0.70599999999999996</v>
      </c>
      <c r="R4108" s="10">
        <f t="shared" si="387"/>
        <v>19.395604395604394</v>
      </c>
      <c r="S4108" s="4" t="str">
        <f t="shared" si="388"/>
        <v>film &amp; video</v>
      </c>
      <c r="T4108" s="4" t="str">
        <f t="shared" si="389"/>
        <v>television</v>
      </c>
    </row>
    <row r="4109" spans="1:20" ht="42.75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7">
        <f t="shared" si="384"/>
        <v>41906.583344907405</v>
      </c>
      <c r="L4109" s="7">
        <f t="shared" si="385"/>
        <v>41883.583344907405</v>
      </c>
      <c r="M4109" s="4" t="b">
        <v>0</v>
      </c>
      <c r="N4109" s="4">
        <v>182</v>
      </c>
      <c r="O4109" s="4" t="b">
        <v>1</v>
      </c>
      <c r="P4109" s="4" t="s">
        <v>8265</v>
      </c>
      <c r="Q4109" s="9">
        <f t="shared" si="386"/>
        <v>2.0500000000000001E-2</v>
      </c>
      <c r="R4109" s="10">
        <f t="shared" si="387"/>
        <v>0.22527472527472528</v>
      </c>
      <c r="S4109" s="4" t="str">
        <f t="shared" si="388"/>
        <v>film &amp; video</v>
      </c>
      <c r="T4109" s="4" t="str">
        <f t="shared" si="389"/>
        <v>television</v>
      </c>
    </row>
    <row r="4110" spans="1:20" ht="42.75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7">
        <f t="shared" si="384"/>
        <v>42796.874999999993</v>
      </c>
      <c r="L4110" s="7">
        <f t="shared" si="385"/>
        <v>42766.698344907403</v>
      </c>
      <c r="M4110" s="4" t="b">
        <v>0</v>
      </c>
      <c r="N4110" s="4">
        <v>182</v>
      </c>
      <c r="O4110" s="4" t="b">
        <v>1</v>
      </c>
      <c r="P4110" s="4" t="s">
        <v>8265</v>
      </c>
      <c r="Q4110" s="9">
        <f t="shared" si="386"/>
        <v>1.9666666666666666E-2</v>
      </c>
      <c r="R4110" s="10">
        <f t="shared" si="387"/>
        <v>0.32417582417582419</v>
      </c>
      <c r="S4110" s="4" t="str">
        <f t="shared" si="388"/>
        <v>film &amp; video</v>
      </c>
      <c r="T4110" s="4" t="str">
        <f t="shared" si="389"/>
        <v>television</v>
      </c>
    </row>
    <row r="4111" spans="1:20" ht="42.75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7">
        <f t="shared" si="384"/>
        <v>42337.247731481482</v>
      </c>
      <c r="L4111" s="7">
        <f t="shared" si="385"/>
        <v>42307.206064814811</v>
      </c>
      <c r="M4111" s="4" t="b">
        <v>0</v>
      </c>
      <c r="N4111" s="4">
        <v>182</v>
      </c>
      <c r="O4111" s="4" t="b">
        <v>1</v>
      </c>
      <c r="P4111" s="4" t="s">
        <v>8265</v>
      </c>
      <c r="Q4111" s="9">
        <f t="shared" si="386"/>
        <v>0</v>
      </c>
      <c r="R4111" s="10">
        <f t="shared" si="387"/>
        <v>0</v>
      </c>
      <c r="S4111" s="4" t="str">
        <f t="shared" si="388"/>
        <v>film &amp; video</v>
      </c>
      <c r="T4111" s="4" t="str">
        <f t="shared" si="389"/>
        <v>television</v>
      </c>
    </row>
    <row r="4112" spans="1:20" ht="42.75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7">
        <f t="shared" si="384"/>
        <v>42572.293414351851</v>
      </c>
      <c r="L4112" s="7">
        <f t="shared" si="385"/>
        <v>42512.293414351851</v>
      </c>
      <c r="M4112" s="4" t="b">
        <v>0</v>
      </c>
      <c r="N4112" s="4">
        <v>182</v>
      </c>
      <c r="O4112" s="4" t="b">
        <v>1</v>
      </c>
      <c r="P4112" s="4" t="s">
        <v>8265</v>
      </c>
      <c r="Q4112" s="9">
        <f t="shared" si="386"/>
        <v>0.28666666666666668</v>
      </c>
      <c r="R4112" s="10">
        <f t="shared" si="387"/>
        <v>0.47252747252747251</v>
      </c>
      <c r="S4112" s="4" t="str">
        <f t="shared" si="388"/>
        <v>film &amp; video</v>
      </c>
      <c r="T4112" s="4" t="str">
        <f t="shared" si="389"/>
        <v>television</v>
      </c>
    </row>
    <row r="4113" spans="1:20" ht="42.75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7">
        <f t="shared" si="384"/>
        <v>42058.802546296291</v>
      </c>
      <c r="L4113" s="7">
        <f t="shared" si="385"/>
        <v>42028.802546296291</v>
      </c>
      <c r="M4113" s="4" t="b">
        <v>0</v>
      </c>
      <c r="N4113" s="4">
        <v>182</v>
      </c>
      <c r="O4113" s="4" t="b">
        <v>1</v>
      </c>
      <c r="P4113" s="4" t="s">
        <v>8265</v>
      </c>
      <c r="Q4113" s="9">
        <f t="shared" si="386"/>
        <v>3.1333333333333331E-2</v>
      </c>
      <c r="R4113" s="10">
        <f t="shared" si="387"/>
        <v>0.51648351648351654</v>
      </c>
      <c r="S4113" s="4" t="str">
        <f t="shared" si="388"/>
        <v>film &amp; video</v>
      </c>
      <c r="T4113" s="4" t="str">
        <f t="shared" si="389"/>
        <v>television</v>
      </c>
    </row>
    <row r="4114" spans="1:20" ht="42.75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7">
        <f t="shared" si="384"/>
        <v>42427.666666666664</v>
      </c>
      <c r="L4114" s="7">
        <f t="shared" si="385"/>
        <v>42400.613263888888</v>
      </c>
      <c r="M4114" s="4" t="b">
        <v>0</v>
      </c>
      <c r="N4114" s="4">
        <v>182</v>
      </c>
      <c r="O4114" s="4" t="b">
        <v>1</v>
      </c>
      <c r="P4114" s="4" t="s">
        <v>8265</v>
      </c>
      <c r="Q4114" s="9">
        <f t="shared" si="386"/>
        <v>4.0000000000000002E-4</v>
      </c>
      <c r="R4114" s="10">
        <f t="shared" si="387"/>
        <v>5.4945054945054949E-3</v>
      </c>
      <c r="S4114" s="4" t="str">
        <f t="shared" si="388"/>
        <v>film &amp; video</v>
      </c>
      <c r="T4114" s="4" t="str">
        <f t="shared" si="389"/>
        <v>television</v>
      </c>
    </row>
    <row r="4115" spans="1:20" ht="42.75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7">
        <f t="shared" si="384"/>
        <v>42376.94027777778</v>
      </c>
      <c r="L4115" s="7">
        <f t="shared" si="385"/>
        <v>42358.239849537036</v>
      </c>
      <c r="M4115" s="4" t="b">
        <v>0</v>
      </c>
      <c r="N4115" s="4">
        <v>182</v>
      </c>
      <c r="O4115" s="4" t="b">
        <v>1</v>
      </c>
      <c r="P4115" s="4" t="s">
        <v>8265</v>
      </c>
      <c r="Q4115" s="9">
        <f t="shared" si="386"/>
        <v>2E-3</v>
      </c>
      <c r="R4115" s="10">
        <f t="shared" si="387"/>
        <v>1.6483516483516484E-2</v>
      </c>
      <c r="S4115" s="4" t="str">
        <f t="shared" si="388"/>
        <v>film &amp; video</v>
      </c>
      <c r="T4115" s="4" t="str">
        <f t="shared" si="389"/>
        <v>television</v>
      </c>
    </row>
  </sheetData>
  <autoFilter ref="A1:T4115" xr:uid="{0F2C8652-5814-4058-BA11-7BDF4E3AF1FF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</conditionalFormatting>
  <conditionalFormatting sqref="R1:T1 Q1:Q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A09D-FA64-4E9D-BCC9-5D063F2EE3E4}">
  <dimension ref="A1:F14"/>
  <sheetViews>
    <sheetView workbookViewId="0">
      <selection activeCell="O32" sqref="O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8223</v>
      </c>
      <c r="B1" t="s">
        <v>8283</v>
      </c>
    </row>
    <row r="3" spans="1:6" x14ac:dyDescent="0.45">
      <c r="A3" s="11" t="s">
        <v>8281</v>
      </c>
      <c r="B3" s="11" t="s">
        <v>8282</v>
      </c>
    </row>
    <row r="4" spans="1:6" x14ac:dyDescent="0.45">
      <c r="A4" s="11" t="s">
        <v>8270</v>
      </c>
      <c r="B4" t="s">
        <v>8220</v>
      </c>
      <c r="C4" t="s">
        <v>8221</v>
      </c>
      <c r="D4" t="s">
        <v>8222</v>
      </c>
      <c r="E4" t="s">
        <v>8219</v>
      </c>
      <c r="F4" t="s">
        <v>8280</v>
      </c>
    </row>
    <row r="5" spans="1:6" x14ac:dyDescent="0.45">
      <c r="A5" s="12" t="s">
        <v>8271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8272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8273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8274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8275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8276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8277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8278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8279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8280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4C82-3B26-4602-9D58-03B0C2B554F3}">
  <dimension ref="A1:F15"/>
  <sheetViews>
    <sheetView topLeftCell="A4" workbookViewId="0">
      <selection activeCell="A5" sqref="A5:F46"/>
    </sheetView>
  </sheetViews>
  <sheetFormatPr defaultRowHeight="14.25" x14ac:dyDescent="0.45"/>
  <cols>
    <col min="1" max="1" width="18.86328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6" x14ac:dyDescent="0.45">
      <c r="A1" s="11" t="s">
        <v>8223</v>
      </c>
      <c r="B1" t="s">
        <v>8283</v>
      </c>
    </row>
    <row r="2" spans="1:6" x14ac:dyDescent="0.45">
      <c r="A2" s="11" t="s">
        <v>8268</v>
      </c>
      <c r="B2" t="s">
        <v>8275</v>
      </c>
    </row>
    <row r="4" spans="1:6" x14ac:dyDescent="0.45">
      <c r="A4" s="11" t="s">
        <v>8293</v>
      </c>
      <c r="B4" s="11" t="s">
        <v>8282</v>
      </c>
    </row>
    <row r="5" spans="1:6" x14ac:dyDescent="0.45">
      <c r="A5" s="11" t="s">
        <v>8270</v>
      </c>
      <c r="B5" t="s">
        <v>8220</v>
      </c>
      <c r="C5" t="s">
        <v>8221</v>
      </c>
      <c r="D5" t="s">
        <v>8222</v>
      </c>
      <c r="E5" t="s">
        <v>8219</v>
      </c>
      <c r="F5" t="s">
        <v>8280</v>
      </c>
    </row>
    <row r="6" spans="1:6" x14ac:dyDescent="0.45">
      <c r="A6" s="12" t="s">
        <v>8284</v>
      </c>
      <c r="B6" s="13"/>
      <c r="C6" s="13"/>
      <c r="D6" s="13"/>
      <c r="E6" s="13">
        <v>40</v>
      </c>
      <c r="F6" s="13">
        <v>40</v>
      </c>
    </row>
    <row r="7" spans="1:6" x14ac:dyDescent="0.45">
      <c r="A7" s="12" t="s">
        <v>8285</v>
      </c>
      <c r="B7" s="13"/>
      <c r="C7" s="13"/>
      <c r="D7" s="13"/>
      <c r="E7" s="13">
        <v>40</v>
      </c>
      <c r="F7" s="13">
        <v>40</v>
      </c>
    </row>
    <row r="8" spans="1:6" x14ac:dyDescent="0.45">
      <c r="A8" s="12" t="s">
        <v>8286</v>
      </c>
      <c r="B8" s="13"/>
      <c r="C8" s="13">
        <v>40</v>
      </c>
      <c r="D8" s="13">
        <v>20</v>
      </c>
      <c r="E8" s="13"/>
      <c r="F8" s="13">
        <v>60</v>
      </c>
    </row>
    <row r="9" spans="1:6" x14ac:dyDescent="0.45">
      <c r="A9" s="12" t="s">
        <v>8287</v>
      </c>
      <c r="B9" s="13"/>
      <c r="C9" s="13">
        <v>20</v>
      </c>
      <c r="D9" s="13"/>
      <c r="E9" s="13">
        <v>140</v>
      </c>
      <c r="F9" s="13">
        <v>160</v>
      </c>
    </row>
    <row r="10" spans="1:6" x14ac:dyDescent="0.45">
      <c r="A10" s="12" t="s">
        <v>8288</v>
      </c>
      <c r="B10" s="13"/>
      <c r="C10" s="13">
        <v>60</v>
      </c>
      <c r="D10" s="13"/>
      <c r="E10" s="13"/>
      <c r="F10" s="13">
        <v>60</v>
      </c>
    </row>
    <row r="11" spans="1:6" x14ac:dyDescent="0.45">
      <c r="A11" s="12" t="s">
        <v>8289</v>
      </c>
      <c r="B11" s="13"/>
      <c r="C11" s="13"/>
      <c r="D11" s="13"/>
      <c r="E11" s="13">
        <v>20</v>
      </c>
      <c r="F11" s="13">
        <v>20</v>
      </c>
    </row>
    <row r="12" spans="1:6" x14ac:dyDescent="0.45">
      <c r="A12" s="12" t="s">
        <v>8290</v>
      </c>
      <c r="B12" s="13"/>
      <c r="C12" s="13"/>
      <c r="D12" s="13"/>
      <c r="E12" s="13">
        <v>40</v>
      </c>
      <c r="F12" s="13">
        <v>40</v>
      </c>
    </row>
    <row r="13" spans="1:6" x14ac:dyDescent="0.45">
      <c r="A13" s="12" t="s">
        <v>8291</v>
      </c>
      <c r="B13" s="13"/>
      <c r="C13" s="13"/>
      <c r="D13" s="13"/>
      <c r="E13" s="13">
        <v>260</v>
      </c>
      <c r="F13" s="13">
        <v>260</v>
      </c>
    </row>
    <row r="14" spans="1:6" x14ac:dyDescent="0.45">
      <c r="A14" s="12" t="s">
        <v>8292</v>
      </c>
      <c r="B14" s="13">
        <v>20</v>
      </c>
      <c r="C14" s="13"/>
      <c r="D14" s="13"/>
      <c r="E14" s="13"/>
      <c r="F14" s="13">
        <v>20</v>
      </c>
    </row>
    <row r="15" spans="1:6" x14ac:dyDescent="0.45">
      <c r="A15" s="12" t="s">
        <v>8280</v>
      </c>
      <c r="B15" s="13">
        <v>20</v>
      </c>
      <c r="C15" s="13">
        <v>120</v>
      </c>
      <c r="D15" s="13">
        <v>20</v>
      </c>
      <c r="E15" s="13">
        <v>540</v>
      </c>
      <c r="F15" s="13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CDEB-B8FF-437E-83F4-206BA35459EC}">
  <dimension ref="A1:E22"/>
  <sheetViews>
    <sheetView workbookViewId="0">
      <selection activeCell="C12" sqref="C1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8268</v>
      </c>
      <c r="B1" t="s">
        <v>8283</v>
      </c>
    </row>
    <row r="2" spans="1:5" x14ac:dyDescent="0.45">
      <c r="A2" s="11" t="s">
        <v>8313</v>
      </c>
      <c r="B2" t="s">
        <v>8305</v>
      </c>
    </row>
    <row r="4" spans="1:5" x14ac:dyDescent="0.45">
      <c r="A4" s="11" t="s">
        <v>8281</v>
      </c>
      <c r="B4" s="11" t="s">
        <v>8282</v>
      </c>
    </row>
    <row r="5" spans="1:5" x14ac:dyDescent="0.45">
      <c r="A5" s="11" t="s">
        <v>8270</v>
      </c>
      <c r="B5" t="s">
        <v>8220</v>
      </c>
      <c r="C5" t="s">
        <v>8221</v>
      </c>
      <c r="D5" t="s">
        <v>8219</v>
      </c>
      <c r="E5" t="s">
        <v>8280</v>
      </c>
    </row>
    <row r="6" spans="1:5" x14ac:dyDescent="0.45">
      <c r="A6" s="12" t="s">
        <v>8306</v>
      </c>
      <c r="B6" s="13"/>
      <c r="C6" s="13">
        <v>2</v>
      </c>
      <c r="D6" s="13">
        <v>12</v>
      </c>
      <c r="E6" s="13">
        <v>14</v>
      </c>
    </row>
    <row r="7" spans="1:5" x14ac:dyDescent="0.45">
      <c r="A7" s="14" t="s">
        <v>8307</v>
      </c>
      <c r="B7" s="13"/>
      <c r="C7" s="13">
        <v>1</v>
      </c>
      <c r="D7" s="13">
        <v>3</v>
      </c>
      <c r="E7" s="13">
        <v>4</v>
      </c>
    </row>
    <row r="8" spans="1:5" x14ac:dyDescent="0.45">
      <c r="A8" s="14" t="s">
        <v>8308</v>
      </c>
      <c r="B8" s="13"/>
      <c r="C8" s="13"/>
      <c r="D8" s="13">
        <v>3</v>
      </c>
      <c r="E8" s="13">
        <v>3</v>
      </c>
    </row>
    <row r="9" spans="1:5" x14ac:dyDescent="0.45">
      <c r="A9" s="14" t="s">
        <v>8309</v>
      </c>
      <c r="B9" s="13"/>
      <c r="C9" s="13">
        <v>1</v>
      </c>
      <c r="D9" s="13">
        <v>6</v>
      </c>
      <c r="E9" s="13">
        <v>7</v>
      </c>
    </row>
    <row r="10" spans="1:5" x14ac:dyDescent="0.45">
      <c r="A10" s="12" t="s">
        <v>8296</v>
      </c>
      <c r="B10" s="13"/>
      <c r="C10" s="13">
        <v>7</v>
      </c>
      <c r="D10" s="13">
        <v>14</v>
      </c>
      <c r="E10" s="13">
        <v>21</v>
      </c>
    </row>
    <row r="11" spans="1:5" x14ac:dyDescent="0.45">
      <c r="A11" s="14" t="s">
        <v>8310</v>
      </c>
      <c r="B11" s="13"/>
      <c r="C11" s="13">
        <v>1</v>
      </c>
      <c r="D11" s="13">
        <v>2</v>
      </c>
      <c r="E11" s="13">
        <v>3</v>
      </c>
    </row>
    <row r="12" spans="1:5" x14ac:dyDescent="0.45">
      <c r="A12" s="14" t="s">
        <v>8297</v>
      </c>
      <c r="B12" s="13"/>
      <c r="C12" s="13">
        <v>2</v>
      </c>
      <c r="D12" s="13">
        <v>4</v>
      </c>
      <c r="E12" s="13">
        <v>6</v>
      </c>
    </row>
    <row r="13" spans="1:5" x14ac:dyDescent="0.45">
      <c r="A13" s="14" t="s">
        <v>8311</v>
      </c>
      <c r="B13" s="13"/>
      <c r="C13" s="13">
        <v>4</v>
      </c>
      <c r="D13" s="13">
        <v>8</v>
      </c>
      <c r="E13" s="13">
        <v>12</v>
      </c>
    </row>
    <row r="14" spans="1:5" x14ac:dyDescent="0.45">
      <c r="A14" s="12" t="s">
        <v>8298</v>
      </c>
      <c r="B14" s="13">
        <v>1</v>
      </c>
      <c r="C14" s="13">
        <v>3</v>
      </c>
      <c r="D14" s="13">
        <v>7</v>
      </c>
      <c r="E14" s="13">
        <v>11</v>
      </c>
    </row>
    <row r="15" spans="1:5" x14ac:dyDescent="0.45">
      <c r="A15" s="14" t="s">
        <v>8299</v>
      </c>
      <c r="B15" s="13"/>
      <c r="C15" s="13"/>
      <c r="D15" s="13">
        <v>3</v>
      </c>
      <c r="E15" s="13">
        <v>3</v>
      </c>
    </row>
    <row r="16" spans="1:5" x14ac:dyDescent="0.45">
      <c r="A16" s="14" t="s">
        <v>8300</v>
      </c>
      <c r="B16" s="13">
        <v>1</v>
      </c>
      <c r="C16" s="13"/>
      <c r="D16" s="13">
        <v>2</v>
      </c>
      <c r="E16" s="13">
        <v>3</v>
      </c>
    </row>
    <row r="17" spans="1:5" x14ac:dyDescent="0.45">
      <c r="A17" s="14" t="s">
        <v>8301</v>
      </c>
      <c r="B17" s="13"/>
      <c r="C17" s="13">
        <v>3</v>
      </c>
      <c r="D17" s="13">
        <v>2</v>
      </c>
      <c r="E17" s="13">
        <v>5</v>
      </c>
    </row>
    <row r="18" spans="1:5" x14ac:dyDescent="0.45">
      <c r="A18" s="12" t="s">
        <v>8302</v>
      </c>
      <c r="B18" s="13"/>
      <c r="C18" s="13">
        <v>3</v>
      </c>
      <c r="D18" s="13">
        <v>16</v>
      </c>
      <c r="E18" s="13">
        <v>19</v>
      </c>
    </row>
    <row r="19" spans="1:5" x14ac:dyDescent="0.45">
      <c r="A19" s="14" t="s">
        <v>8303</v>
      </c>
      <c r="B19" s="13"/>
      <c r="C19" s="13">
        <v>1</v>
      </c>
      <c r="D19" s="13">
        <v>6</v>
      </c>
      <c r="E19" s="13">
        <v>7</v>
      </c>
    </row>
    <row r="20" spans="1:5" x14ac:dyDescent="0.45">
      <c r="A20" s="14" t="s">
        <v>8304</v>
      </c>
      <c r="B20" s="13"/>
      <c r="C20" s="13">
        <v>2</v>
      </c>
      <c r="D20" s="13">
        <v>3</v>
      </c>
      <c r="E20" s="13">
        <v>5</v>
      </c>
    </row>
    <row r="21" spans="1:5" x14ac:dyDescent="0.45">
      <c r="A21" s="14" t="s">
        <v>8312</v>
      </c>
      <c r="B21" s="13"/>
      <c r="C21" s="13"/>
      <c r="D21" s="13">
        <v>7</v>
      </c>
      <c r="E21" s="13">
        <v>7</v>
      </c>
    </row>
    <row r="22" spans="1:5" x14ac:dyDescent="0.45">
      <c r="A22" s="12" t="s">
        <v>8280</v>
      </c>
      <c r="B22" s="13">
        <v>1</v>
      </c>
      <c r="C22" s="13">
        <v>15</v>
      </c>
      <c r="D22" s="13">
        <v>49</v>
      </c>
      <c r="E22" s="13">
        <v>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2CBB0-B05B-4DC4-ABF6-1015B5DC9A99}">
  <dimension ref="B2:I14"/>
  <sheetViews>
    <sheetView workbookViewId="0">
      <selection activeCell="K22" sqref="K22"/>
    </sheetView>
  </sheetViews>
  <sheetFormatPr defaultRowHeight="14.25" x14ac:dyDescent="0.45"/>
  <cols>
    <col min="2" max="10" width="15.33203125" customWidth="1"/>
  </cols>
  <sheetData>
    <row r="2" spans="2:9" ht="28.5" x14ac:dyDescent="0.45">
      <c r="B2" s="15" t="s">
        <v>8314</v>
      </c>
      <c r="C2" s="15" t="s">
        <v>8315</v>
      </c>
      <c r="D2" s="15" t="s">
        <v>8316</v>
      </c>
      <c r="E2" s="15" t="s">
        <v>8317</v>
      </c>
      <c r="F2" s="15" t="s">
        <v>8318</v>
      </c>
      <c r="G2" s="15" t="s">
        <v>8319</v>
      </c>
      <c r="H2" s="15" t="s">
        <v>8320</v>
      </c>
      <c r="I2" s="15" t="s">
        <v>8321</v>
      </c>
    </row>
    <row r="3" spans="2:9" x14ac:dyDescent="0.45">
      <c r="B3" s="15" t="s">
        <v>8322</v>
      </c>
      <c r="C3" s="5">
        <f>COUNTIFS(kickstart_data!$F:$F,"successful",kickstart_data!$D:$D,"&lt;1000")</f>
        <v>322</v>
      </c>
      <c r="D3" s="5">
        <f>COUNTIFS(kickstart_data!$F:$F,"failed",kickstart_data!$D:$D,"&lt;1000")</f>
        <v>113</v>
      </c>
      <c r="E3" s="5">
        <f>COUNTIFS(kickstart_data!$F:$F,"canceled",kickstart_data!$D:$D,"&lt;1000")</f>
        <v>18</v>
      </c>
      <c r="F3" s="5">
        <f>SUM(C3:E3)</f>
        <v>453</v>
      </c>
      <c r="G3" s="16">
        <f>C3/F3</f>
        <v>0.71081677704194257</v>
      </c>
      <c r="H3" s="16">
        <f>D3/F3</f>
        <v>0.24944812362030905</v>
      </c>
      <c r="I3" s="16">
        <f>E3/F3</f>
        <v>3.9735099337748346E-2</v>
      </c>
    </row>
    <row r="4" spans="2:9" x14ac:dyDescent="0.45">
      <c r="B4" s="15" t="s">
        <v>8323</v>
      </c>
      <c r="C4" s="5">
        <f>COUNTIFS(kickstart_data!$F:$F,"successful",kickstart_data!$D:$D,"&gt;1000",kickstart_data!$D:$D,"&lt;4999")</f>
        <v>815</v>
      </c>
      <c r="D4" s="5">
        <f>COUNTIFS(kickstart_data!$F:$F,"failed",kickstart_data!$D:$D,"&gt;1000",kickstart_data!$D:$D,"&lt;4999")</f>
        <v>357</v>
      </c>
      <c r="E4" s="5">
        <f>COUNTIFS(kickstart_data!$F:$F,"canceled",kickstart_data!$D:$D,"&gt;1000",kickstart_data!$D:$D,"&lt;4999")</f>
        <v>52</v>
      </c>
      <c r="F4" s="5">
        <f t="shared" ref="F4:F14" si="0">SUM(C4:E4)</f>
        <v>1224</v>
      </c>
      <c r="G4" s="16">
        <f t="shared" ref="G4:G14" si="1">C4/F4</f>
        <v>0.66584967320261434</v>
      </c>
      <c r="H4" s="16">
        <f t="shared" ref="H4:H14" si="2">D4/F4</f>
        <v>0.29166666666666669</v>
      </c>
      <c r="I4" s="16">
        <f t="shared" ref="I4:I14" si="3">E4/F4</f>
        <v>4.2483660130718956E-2</v>
      </c>
    </row>
    <row r="5" spans="2:9" x14ac:dyDescent="0.45">
      <c r="B5" s="15" t="s">
        <v>8324</v>
      </c>
      <c r="C5" s="5">
        <f>COUNTIFS(kickstart_data!$F:$F,"successful",kickstart_data!$D:$D,"&gt;5000",kickstart_data!$D:$D,"&lt;9999")</f>
        <v>230</v>
      </c>
      <c r="D5" s="5">
        <f>COUNTIFS(kickstart_data!$F:$F,"failed",kickstart_data!$D:$D,"&gt;5000",kickstart_data!$D:$D,"&lt;9999")</f>
        <v>160</v>
      </c>
      <c r="E5" s="5">
        <f>COUNTIFS(kickstart_data!$F:$F,"canceled",kickstart_data!$D:$D,"&gt;5000",kickstart_data!$D:$D,"&lt;9999")</f>
        <v>27</v>
      </c>
      <c r="F5" s="5">
        <f t="shared" si="0"/>
        <v>417</v>
      </c>
      <c r="G5" s="16">
        <f t="shared" si="1"/>
        <v>0.55155875299760193</v>
      </c>
      <c r="H5" s="16">
        <f t="shared" si="2"/>
        <v>0.38369304556354916</v>
      </c>
      <c r="I5" s="16">
        <f t="shared" si="3"/>
        <v>6.4748201438848921E-2</v>
      </c>
    </row>
    <row r="6" spans="2:9" x14ac:dyDescent="0.45">
      <c r="B6" s="15" t="s">
        <v>8325</v>
      </c>
      <c r="C6" s="5">
        <f>COUNTIFS(kickstart_data!$F:$F,"successful",kickstart_data!$D:$D,"&gt;10000",kickstart_data!$D:$D,"&lt;14999")</f>
        <v>65</v>
      </c>
      <c r="D6" s="5">
        <f>COUNTIFS(kickstart_data!$F:$F,"failed",kickstart_data!$D:$D,"&gt;10000",kickstart_data!$D:$D,"&lt;14999")</f>
        <v>59</v>
      </c>
      <c r="E6" s="5">
        <f>COUNTIFS(kickstart_data!$F:$F,"canceled",kickstart_data!$D:$D,"&gt;10000",kickstart_data!$D:$D,"&lt;14999")</f>
        <v>12</v>
      </c>
      <c r="F6" s="5">
        <f t="shared" si="0"/>
        <v>136</v>
      </c>
      <c r="G6" s="16">
        <f t="shared" si="1"/>
        <v>0.47794117647058826</v>
      </c>
      <c r="H6" s="16">
        <f t="shared" si="2"/>
        <v>0.43382352941176472</v>
      </c>
      <c r="I6" s="16">
        <f t="shared" si="3"/>
        <v>8.8235294117647065E-2</v>
      </c>
    </row>
    <row r="7" spans="2:9" x14ac:dyDescent="0.45">
      <c r="B7" s="15" t="s">
        <v>8326</v>
      </c>
      <c r="C7" s="5">
        <f>COUNTIFS(kickstart_data!$F:$F,"successful",kickstart_data!$D:$D,"&gt;15000",kickstart_data!$D:$D,"&lt;19999")</f>
        <v>38</v>
      </c>
      <c r="D7" s="5">
        <f>COUNTIFS(kickstart_data!$F:$F,"failed",kickstart_data!$D:$D,"&gt;15000",kickstart_data!$D:$D,"&lt;19999")</f>
        <v>32</v>
      </c>
      <c r="E7" s="5">
        <f>COUNTIFS(kickstart_data!$F:$F,"canceled",kickstart_data!$D:$D,"&gt;15000",kickstart_data!$D:$D,"&lt;19999")</f>
        <v>4</v>
      </c>
      <c r="F7" s="5">
        <f t="shared" si="0"/>
        <v>74</v>
      </c>
      <c r="G7" s="16">
        <f t="shared" si="1"/>
        <v>0.51351351351351349</v>
      </c>
      <c r="H7" s="16">
        <f t="shared" si="2"/>
        <v>0.43243243243243246</v>
      </c>
      <c r="I7" s="16">
        <f t="shared" si="3"/>
        <v>5.4054054054054057E-2</v>
      </c>
    </row>
    <row r="8" spans="2:9" x14ac:dyDescent="0.45">
      <c r="B8" s="15" t="s">
        <v>8327</v>
      </c>
      <c r="C8" s="5">
        <f>COUNTIFS(kickstart_data!$F:$F,"successful",kickstart_data!$D:$D,"&gt;20000",kickstart_data!$D:$D,"&lt;24999")</f>
        <v>18</v>
      </c>
      <c r="D8" s="5">
        <f>COUNTIFS(kickstart_data!$F:$F,"failed",kickstart_data!$D:$D,"&gt;20000",kickstart_data!$D:$D,"&lt;24999")</f>
        <v>16</v>
      </c>
      <c r="E8" s="5">
        <f>COUNTIFS(kickstart_data!$F:$F,"canceled",kickstart_data!$D:$D,"&gt;20000",kickstart_data!$D:$D,"&lt;24999")</f>
        <v>1</v>
      </c>
      <c r="F8" s="5">
        <f t="shared" si="0"/>
        <v>35</v>
      </c>
      <c r="G8" s="16">
        <f t="shared" si="1"/>
        <v>0.51428571428571423</v>
      </c>
      <c r="H8" s="16">
        <f t="shared" si="2"/>
        <v>0.45714285714285713</v>
      </c>
      <c r="I8" s="16">
        <f t="shared" si="3"/>
        <v>2.8571428571428571E-2</v>
      </c>
    </row>
    <row r="9" spans="2:9" x14ac:dyDescent="0.45">
      <c r="B9" s="15" t="s">
        <v>8328</v>
      </c>
      <c r="C9" s="5">
        <f>COUNTIFS(kickstart_data!$F:$F,"successful",kickstart_data!$D:$D,"&gt;25000",kickstart_data!$D:$D,"&lt;29999")</f>
        <v>8</v>
      </c>
      <c r="D9" s="5">
        <f>COUNTIFS(kickstart_data!$F:$F,"failed",kickstart_data!$D:$D,"&gt;25000",kickstart_data!$D:$D,"&lt;29999")</f>
        <v>15</v>
      </c>
      <c r="E9" s="5">
        <f>COUNTIFS(kickstart_data!$F:$F,"canceled",kickstart_data!$D:$D,"&gt;25000",kickstart_data!$D:$D,"&lt;29999")</f>
        <v>1</v>
      </c>
      <c r="F9" s="5">
        <f t="shared" si="0"/>
        <v>24</v>
      </c>
      <c r="G9" s="16">
        <f t="shared" si="1"/>
        <v>0.33333333333333331</v>
      </c>
      <c r="H9" s="16">
        <f t="shared" si="2"/>
        <v>0.625</v>
      </c>
      <c r="I9" s="16">
        <f t="shared" si="3"/>
        <v>4.1666666666666664E-2</v>
      </c>
    </row>
    <row r="10" spans="2:9" x14ac:dyDescent="0.45">
      <c r="B10" s="15" t="s">
        <v>8329</v>
      </c>
      <c r="C10" s="5">
        <f>COUNTIFS(kickstart_data!$F:$F,"successful",kickstart_data!$D:$D,"&gt;30000",kickstart_data!$D:$D,"&lt;34999")</f>
        <v>6</v>
      </c>
      <c r="D10" s="5">
        <f>COUNTIFS(kickstart_data!$F:$F,"failed",kickstart_data!$D:$D,"&gt;30000",kickstart_data!$D:$D,"&lt;34999")</f>
        <v>6</v>
      </c>
      <c r="E10" s="5">
        <f>COUNTIFS(kickstart_data!$F:$F,"canceled",kickstart_data!$D:$D,"&gt;30000",kickstart_data!$D:$D,"&lt;34999")</f>
        <v>1</v>
      </c>
      <c r="F10" s="5">
        <f t="shared" si="0"/>
        <v>13</v>
      </c>
      <c r="G10" s="16">
        <f t="shared" si="1"/>
        <v>0.46153846153846156</v>
      </c>
      <c r="H10" s="16">
        <f t="shared" si="2"/>
        <v>0.46153846153846156</v>
      </c>
      <c r="I10" s="16">
        <f t="shared" si="3"/>
        <v>7.6923076923076927E-2</v>
      </c>
    </row>
    <row r="11" spans="2:9" x14ac:dyDescent="0.45">
      <c r="B11" s="15" t="s">
        <v>8330</v>
      </c>
      <c r="C11" s="5">
        <f>COUNTIFS(kickstart_data!$F:$F,"successful",kickstart_data!$D:$D,"&gt;35000",kickstart_data!$D:$D,"&lt;39999")</f>
        <v>4</v>
      </c>
      <c r="D11" s="5">
        <f>COUNTIFS(kickstart_data!$F:$F,"failed",kickstart_data!$D:$D,"&gt;35000",kickstart_data!$D:$D,"&lt;39999")</f>
        <v>8</v>
      </c>
      <c r="E11" s="5">
        <f>COUNTIFS(kickstart_data!$F:$F,"canceled",kickstart_data!$D:$D,"&gt;35000",kickstart_data!$D:$D,"&lt;39999")</f>
        <v>2</v>
      </c>
      <c r="F11" s="5">
        <f t="shared" si="0"/>
        <v>14</v>
      </c>
      <c r="G11" s="16">
        <f t="shared" si="1"/>
        <v>0.2857142857142857</v>
      </c>
      <c r="H11" s="16">
        <f t="shared" si="2"/>
        <v>0.5714285714285714</v>
      </c>
      <c r="I11" s="16">
        <f t="shared" si="3"/>
        <v>0.14285714285714285</v>
      </c>
    </row>
    <row r="12" spans="2:9" x14ac:dyDescent="0.45">
      <c r="B12" s="15" t="s">
        <v>8331</v>
      </c>
      <c r="C12" s="5">
        <f>COUNTIFS(kickstart_data!$F:$F,"successful",kickstart_data!$D:$D,"&gt;40000",kickstart_data!$D:$D,"&lt;44999")</f>
        <v>5</v>
      </c>
      <c r="D12" s="5">
        <f>COUNTIFS(kickstart_data!$F:$F,"failed",kickstart_data!$D:$D,"&gt;40000",kickstart_data!$D:$D,"&lt;44999")</f>
        <v>3</v>
      </c>
      <c r="E12" s="5">
        <f>COUNTIFS(kickstart_data!$F:$F,"canceled",kickstart_data!$D:$D,"&gt;40000",kickstart_data!$D:$D,"&lt;44999")</f>
        <v>0</v>
      </c>
      <c r="F12" s="5">
        <f t="shared" si="0"/>
        <v>8</v>
      </c>
      <c r="G12" s="16">
        <f t="shared" si="1"/>
        <v>0.625</v>
      </c>
      <c r="H12" s="16">
        <f t="shared" si="2"/>
        <v>0.375</v>
      </c>
      <c r="I12" s="16">
        <f t="shared" si="3"/>
        <v>0</v>
      </c>
    </row>
    <row r="13" spans="2:9" x14ac:dyDescent="0.45">
      <c r="B13" s="15" t="s">
        <v>8332</v>
      </c>
      <c r="C13" s="5">
        <f>COUNTIFS(kickstart_data!$F:$F,"successful",kickstart_data!$D:$D,"&gt;45000",kickstart_data!$D:$D,"&lt;49999")</f>
        <v>3</v>
      </c>
      <c r="D13" s="5">
        <f>COUNTIFS(kickstart_data!$F:$F,"failed",kickstart_data!$D:$D,"&gt;45000",kickstart_data!$D:$D,"&lt;49999")</f>
        <v>5</v>
      </c>
      <c r="E13" s="5">
        <f>COUNTIFS(kickstart_data!$F:$F,"canceled",kickstart_data!$D:$D,"&gt;45000",kickstart_data!$D:$D,"&lt;49999")</f>
        <v>2</v>
      </c>
      <c r="F13" s="5">
        <f t="shared" si="0"/>
        <v>10</v>
      </c>
      <c r="G13" s="16">
        <f t="shared" si="1"/>
        <v>0.3</v>
      </c>
      <c r="H13" s="16">
        <f t="shared" si="2"/>
        <v>0.5</v>
      </c>
      <c r="I13" s="16">
        <f t="shared" si="3"/>
        <v>0.2</v>
      </c>
    </row>
    <row r="14" spans="2:9" ht="28.5" x14ac:dyDescent="0.45">
      <c r="B14" s="15" t="s">
        <v>8333</v>
      </c>
      <c r="C14" s="5">
        <f>COUNTIFS(kickstart_data!$F:$F,"successful",kickstart_data!$D:$D,"&gt;50000")</f>
        <v>55</v>
      </c>
      <c r="D14" s="5">
        <f>COUNTIFS(kickstart_data!$F:$F,"failed",kickstart_data!$D:$D,"&gt;50000")</f>
        <v>198</v>
      </c>
      <c r="E14" s="5">
        <f>COUNTIFS(kickstart_data!$F:$F,"canceled",kickstart_data!$D:$D,"&gt;50000")</f>
        <v>83</v>
      </c>
      <c r="F14" s="5">
        <f t="shared" si="0"/>
        <v>336</v>
      </c>
      <c r="G14" s="16">
        <f t="shared" si="1"/>
        <v>0.16369047619047619</v>
      </c>
      <c r="H14" s="16">
        <f t="shared" si="2"/>
        <v>0.5892857142857143</v>
      </c>
      <c r="I14" s="16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kickstart_data</vt:lpstr>
      <vt:lpstr>kick_pivot_1</vt:lpstr>
      <vt:lpstr>kick_pivot_2</vt:lpstr>
      <vt:lpstr>kick_pivot_3</vt:lpstr>
      <vt:lpstr>bonus_by_size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Read</cp:lastModifiedBy>
  <dcterms:created xsi:type="dcterms:W3CDTF">2017-04-20T15:17:24Z</dcterms:created>
  <dcterms:modified xsi:type="dcterms:W3CDTF">2019-01-14T21:19:21Z</dcterms:modified>
</cp:coreProperties>
</file>