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MENTA\Task\MENTA_Task\"/>
    </mc:Choice>
  </mc:AlternateContent>
  <bookViews>
    <workbookView xWindow="30765" yWindow="1455" windowWidth="23805" windowHeight="14955"/>
    <workbookView xWindow="0" yWindow="0" windowWidth="22185" windowHeight="11505" firstSheet="3" activeTab="4"/>
  </bookViews>
  <sheets>
    <sheet name="表紙" sheetId="125" r:id="rId1"/>
    <sheet name="更新履歴" sheetId="126" r:id="rId2"/>
    <sheet name="テーブル一覧" sheetId="127" r:id="rId3"/>
    <sheet name="ビュー一覧" sheetId="150" r:id="rId4"/>
    <sheet name="ビュー定義" sheetId="151" r:id="rId5"/>
    <sheet name="ER図" sheetId="159" r:id="rId6"/>
    <sheet name="inf_kouji" sheetId="129" r:id="rId7"/>
    <sheet name="inf_jdn_mmt" sheetId="209" r:id="rId8"/>
    <sheet name="SQL Server フィールド型種類" sheetId="207" r:id="rId9"/>
    <sheet name="SQL Server To .NET" sheetId="208" r:id="rId10"/>
  </sheets>
  <externalReferences>
    <externalReference r:id="rId11"/>
    <externalReference r:id="rId12"/>
  </externalReferences>
  <definedNames>
    <definedName name="_Regression_X" localSheetId="7" hidden="1">#REF!</definedName>
    <definedName name="_Regression_X" hidden="1">#REF!</definedName>
    <definedName name="a" localSheetId="7" hidden="1">#REF!</definedName>
    <definedName name="a" hidden="1">#REF!</definedName>
    <definedName name="aaaa" localSheetId="7">#REF!,#REF!,#REF!,#REF!,#REF!,#REF!,#REF!,#REF!,#REF!</definedName>
    <definedName name="aaaa">#REF!,#REF!,#REF!,#REF!,#REF!,#REF!,#REF!,#REF!,#REF!</definedName>
    <definedName name="aaaaa" localSheetId="7">#REF!,#REF!,#REF!,#REF!,#REF!,#REF!,#REF!,#REF!,#REF!</definedName>
    <definedName name="aaaaa">#REF!,#REF!,#REF!,#REF!,#REF!,#REF!,#REF!,#REF!,#REF!</definedName>
    <definedName name="_xlnm.Criteria" localSheetId="7">#REF!</definedName>
    <definedName name="_xlnm.Criteria">#REF!</definedName>
    <definedName name="_xlnm.Database" localSheetId="7">#REF!</definedName>
    <definedName name="_xlnm.Database">#REF!</definedName>
    <definedName name="DB名" localSheetId="7">#REF!</definedName>
    <definedName name="DB名">#REF!</definedName>
    <definedName name="ENID" localSheetId="7">#REF!</definedName>
    <definedName name="ENID">#REF!</definedName>
    <definedName name="_xlnm.Extract" localSheetId="7">#REF!</definedName>
    <definedName name="_xlnm.Extract">#REF!</definedName>
    <definedName name="hani" localSheetId="7">[1]DDICT!#REF!</definedName>
    <definedName name="hani">[1]DDICT!#REF!</definedName>
    <definedName name="IKOH_M_CODE" localSheetId="7">#REF!</definedName>
    <definedName name="IKOH_M_CODE">#REF!</definedName>
    <definedName name="Keiyaku" localSheetId="7">#REF!</definedName>
    <definedName name="Keiyaku">#REF!</definedName>
    <definedName name="KeiyakuItiran" localSheetId="7">#REF!</definedName>
    <definedName name="KeiyakuItiran">#REF!</definedName>
    <definedName name="Method1" localSheetId="7">#REF!</definedName>
    <definedName name="Method1">#REF!</definedName>
    <definedName name="Method1Def" localSheetId="7">#REF!</definedName>
    <definedName name="Method1Def">#REF!</definedName>
    <definedName name="NOTNULL" localSheetId="7">#REF!</definedName>
    <definedName name="NOTNULL">#REF!</definedName>
    <definedName name="Print_Area_MI" localSheetId="7">#REF!</definedName>
    <definedName name="Print_Area_MI">#REF!</definedName>
    <definedName name="PRINT_AREA_MI1" localSheetId="7">#REF!</definedName>
    <definedName name="PRINT_AREA_MI1">#REF!</definedName>
    <definedName name="_xlnm.Print_Titles" localSheetId="5">ER図!$1:$2</definedName>
    <definedName name="_xlnm.Print_Titles" localSheetId="7">inf_jdn_mmt!$1:$2</definedName>
    <definedName name="_xlnm.Print_Titles" localSheetId="6">inf_kouji!$1:$2</definedName>
    <definedName name="SendArea" localSheetId="7">#REF!,#REF!,#REF!,#REF!,#REF!,#REF!,#REF!,#REF!,#REF!</definedName>
    <definedName name="SendArea">#REF!,#REF!,#REF!,#REF!,#REF!,#REF!,#REF!,#REF!,#REF!</definedName>
    <definedName name="TABLE_ENT" localSheetId="7">#REF!</definedName>
    <definedName name="TABLE_ENT">#REF!</definedName>
    <definedName name="TABLE_NAME" localSheetId="7">#REF!</definedName>
    <definedName name="TABLE_NAME">#REF!</definedName>
    <definedName name="あ" localSheetId="7" hidden="1">#REF!</definedName>
    <definedName name="あ" hidden="1">#REF!</definedName>
    <definedName name="ああ" localSheetId="7" hidden="1">#REF!</definedName>
    <definedName name="ああ" hidden="1">#REF!</definedName>
    <definedName name="あああ" localSheetId="7" hidden="1">#REF!</definedName>
    <definedName name="あああ" hidden="1">#REF!</definedName>
    <definedName name="あああああ" localSheetId="7">#REF!,#REF!,#REF!,#REF!,#REF!,#REF!,#REF!,#REF!,#REF!</definedName>
    <definedName name="あああああ">#REF!,#REF!,#REF!,#REF!,#REF!,#REF!,#REF!,#REF!,#REF!</definedName>
    <definedName name="サブシステム名" localSheetId="7">#REF!</definedName>
    <definedName name="サブシステム名">#REF!</definedName>
    <definedName name="システム名" localSheetId="7">#REF!</definedName>
    <definedName name="システム名">#REF!</definedName>
    <definedName name="データ名" localSheetId="7">#REF!</definedName>
    <definedName name="データ名">#REF!</definedName>
    <definedName name="稼働日" localSheetId="7">#REF!</definedName>
    <definedName name="稼働日">#REF!</definedName>
    <definedName name="会社名" localSheetId="7">#REF!</definedName>
    <definedName name="会社名">#REF!</definedName>
    <definedName name="関連表" localSheetId="7" hidden="1">#REF!</definedName>
    <definedName name="関連表" hidden="1">#REF!</definedName>
    <definedName name="基本キー" localSheetId="7">#REF!</definedName>
    <definedName name="基本キー">#REF!</definedName>
    <definedName name="更新者" localSheetId="7">#REF!</definedName>
    <definedName name="更新者">#REF!</definedName>
    <definedName name="更新日" localSheetId="7">#REF!</definedName>
    <definedName name="更新日">#REF!</definedName>
    <definedName name="行長" localSheetId="7">#REF!</definedName>
    <definedName name="行長">#REF!</definedName>
    <definedName name="項目ID" localSheetId="7">#REF!</definedName>
    <definedName name="項目ID">#REF!</definedName>
    <definedName name="項目No" localSheetId="7">#REF!</definedName>
    <definedName name="項目No">#REF!</definedName>
    <definedName name="項目名" localSheetId="7">#REF!</definedName>
    <definedName name="項目名">#REF!</definedName>
    <definedName name="作成者" localSheetId="7">#REF!</definedName>
    <definedName name="作成者">#REF!</definedName>
    <definedName name="作成日" localSheetId="7">#REF!</definedName>
    <definedName name="作成日">#REF!</definedName>
    <definedName name="索引1" localSheetId="7">#REF!</definedName>
    <definedName name="索引1">#REF!</definedName>
    <definedName name="索引2" localSheetId="7">#REF!</definedName>
    <definedName name="索引2">#REF!</definedName>
    <definedName name="索引3" localSheetId="7">#REF!</definedName>
    <definedName name="索引3">#REF!</definedName>
    <definedName name="索引4" localSheetId="7">#REF!</definedName>
    <definedName name="索引4">#REF!</definedName>
    <definedName name="索引5" localSheetId="7">#REF!</definedName>
    <definedName name="索引5">#REF!</definedName>
    <definedName name="索引6" localSheetId="7">#REF!</definedName>
    <definedName name="索引6">#REF!</definedName>
    <definedName name="索引7" localSheetId="7">#REF!</definedName>
    <definedName name="索引7">#REF!</definedName>
    <definedName name="索引P" localSheetId="7">#REF!</definedName>
    <definedName name="索引P">#REF!</definedName>
    <definedName name="産廃種類" localSheetId="7">#REF!</definedName>
    <definedName name="産廃種類">#REF!</definedName>
    <definedName name="始業時間">[2]初期値!$C$3</definedName>
    <definedName name="終業時間">[2]初期値!$F$3</definedName>
    <definedName name="小数桁数" localSheetId="7">#REF!</definedName>
    <definedName name="小数桁数">#REF!</definedName>
    <definedName name="深夜開始">[2]初期値!$G$3</definedName>
    <definedName name="選択" localSheetId="7">#REF!</definedName>
    <definedName name="選択">#REF!</definedName>
    <definedName name="属性" localSheetId="7">#REF!</definedName>
    <definedName name="属性">#REF!</definedName>
    <definedName name="備考" localSheetId="7">#REF!</definedName>
    <definedName name="備考">#REF!</definedName>
    <definedName name="表ID" localSheetId="7">#REF!</definedName>
    <definedName name="表ID">#REF!</definedName>
    <definedName name="表の備考" localSheetId="7">#REF!</definedName>
    <definedName name="表の備考">#REF!</definedName>
    <definedName name="表名" localSheetId="7">#REF!</definedName>
    <definedName name="表名">#REF!</definedName>
    <definedName name="文書名" localSheetId="7">#REF!</definedName>
    <definedName name="文書名">#REF!</definedName>
    <definedName name="並べ替え" localSheetId="7">#REF!</definedName>
    <definedName name="並べ替え">#REF!</definedName>
    <definedName name="変更20040716_01" localSheetId="7">#REF!</definedName>
    <definedName name="変更20040716_01">#REF!</definedName>
    <definedName name="明細エリア" localSheetId="7">#REF!</definedName>
    <definedName name="明細エリア">#REF!</definedName>
    <definedName name="有効桁数" localSheetId="7">#REF!</definedName>
    <definedName name="有効桁数">#REF!</definedName>
    <definedName name="有無" localSheetId="7">#REF!</definedName>
    <definedName name="有無">#REF!</definedName>
    <definedName name="曜日" localSheetId="7">#REF!</definedName>
    <definedName name="曜日">#REF!</definedName>
    <definedName name="列長" localSheetId="7">#REF!</definedName>
    <definedName name="列長">#REF!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74" i="151" l="1"/>
  <c r="BD75" i="151"/>
  <c r="BD24" i="151"/>
  <c r="BD25" i="151"/>
  <c r="BD26" i="151"/>
  <c r="BD27" i="151"/>
  <c r="BD28" i="151"/>
  <c r="BD29" i="151"/>
  <c r="BD30" i="151"/>
  <c r="BD31" i="151"/>
  <c r="BD32" i="151"/>
  <c r="BD33" i="151"/>
  <c r="BD34" i="151"/>
  <c r="BD35" i="151"/>
  <c r="BD36" i="151"/>
  <c r="BD37" i="151"/>
  <c r="BD38" i="151"/>
  <c r="BD39" i="151"/>
  <c r="BD40" i="151"/>
  <c r="BD41" i="151"/>
  <c r="BD42" i="151"/>
  <c r="BD77" i="151"/>
  <c r="BD76" i="151"/>
  <c r="BD48" i="151"/>
  <c r="BD49" i="151"/>
  <c r="BD50" i="151"/>
  <c r="BD51" i="151"/>
  <c r="BD52" i="151"/>
  <c r="BD53" i="151"/>
  <c r="BD54" i="151"/>
  <c r="BD55" i="151"/>
  <c r="BD56" i="151"/>
  <c r="BD57" i="151"/>
  <c r="BD58" i="151"/>
  <c r="BD59" i="151"/>
  <c r="BD60" i="151"/>
  <c r="BD61" i="151"/>
  <c r="BD62" i="151"/>
  <c r="BD63" i="151"/>
  <c r="BD64" i="151"/>
  <c r="BD65" i="151"/>
  <c r="BD66" i="151"/>
  <c r="BD67" i="151"/>
  <c r="BD69" i="151"/>
  <c r="AL68" i="151"/>
  <c r="BD68" i="151" s="1"/>
  <c r="BD43" i="151"/>
  <c r="BD44" i="151"/>
  <c r="BD23" i="151"/>
  <c r="BD22" i="151"/>
  <c r="BD21" i="151"/>
  <c r="BD20" i="151"/>
  <c r="BD18" i="151"/>
  <c r="BD17" i="151"/>
  <c r="BD16" i="151"/>
  <c r="BD15" i="151"/>
  <c r="BD14" i="151"/>
  <c r="BD13" i="151"/>
  <c r="BD11" i="151"/>
  <c r="BD10" i="151"/>
  <c r="B63" i="209"/>
  <c r="B62" i="209"/>
  <c r="B61" i="209"/>
  <c r="B60" i="209"/>
  <c r="B59" i="209"/>
  <c r="B58" i="209"/>
  <c r="B57" i="209"/>
  <c r="B56" i="209"/>
  <c r="B55" i="209"/>
  <c r="B54" i="209"/>
  <c r="B53" i="209"/>
  <c r="B52" i="209"/>
  <c r="B51" i="209"/>
  <c r="B50" i="209"/>
  <c r="B49" i="209"/>
  <c r="B48" i="209"/>
  <c r="B45" i="209"/>
  <c r="B44" i="209"/>
  <c r="B43" i="209"/>
  <c r="B42" i="209"/>
  <c r="BC40" i="209"/>
  <c r="BB40" i="209"/>
  <c r="B40" i="209"/>
  <c r="BB39" i="209"/>
  <c r="B39" i="209"/>
  <c r="BB38" i="209"/>
  <c r="B38" i="209"/>
  <c r="B36" i="209"/>
  <c r="B37" i="209" s="1"/>
  <c r="BC34" i="209"/>
  <c r="BC33" i="209"/>
  <c r="BX32" i="209"/>
  <c r="BC32" i="209"/>
  <c r="X32" i="209"/>
  <c r="BX31" i="209"/>
  <c r="BC31" i="209" s="1"/>
  <c r="X31" i="209"/>
  <c r="BX30" i="209"/>
  <c r="BC30" i="209"/>
  <c r="X30" i="209"/>
  <c r="BX29" i="209"/>
  <c r="BC29" i="209" s="1"/>
  <c r="X29" i="209"/>
  <c r="BX28" i="209"/>
  <c r="BC28" i="209" s="1"/>
  <c r="X28" i="209"/>
  <c r="BX27" i="209"/>
  <c r="BC27" i="209" s="1"/>
  <c r="X27" i="209"/>
  <c r="BX26" i="209"/>
  <c r="BC26" i="209" s="1"/>
  <c r="X26" i="209"/>
  <c r="BX25" i="209"/>
  <c r="BC25" i="209" s="1"/>
  <c r="X25" i="209"/>
  <c r="BX24" i="209"/>
  <c r="BC24" i="209" s="1"/>
  <c r="X24" i="209"/>
  <c r="BX23" i="209"/>
  <c r="BC23" i="209" s="1"/>
  <c r="X23" i="209"/>
  <c r="BX22" i="209"/>
  <c r="BC22" i="209" s="1"/>
  <c r="X22" i="209"/>
  <c r="BX21" i="209"/>
  <c r="BC21" i="209" s="1"/>
  <c r="X21" i="209"/>
  <c r="BX20" i="209"/>
  <c r="BC20" i="209" s="1"/>
  <c r="X20" i="209"/>
  <c r="BX19" i="209"/>
  <c r="BC19" i="209" s="1"/>
  <c r="X19" i="209"/>
  <c r="BX18" i="209"/>
  <c r="BC18" i="209" s="1"/>
  <c r="X18" i="209"/>
  <c r="BX17" i="209"/>
  <c r="BC17" i="209" s="1"/>
  <c r="X17" i="209"/>
  <c r="BX16" i="209"/>
  <c r="BC16" i="209" s="1"/>
  <c r="X16" i="209"/>
  <c r="BX15" i="209"/>
  <c r="BC15" i="209" s="1"/>
  <c r="X15" i="209"/>
  <c r="BX14" i="209"/>
  <c r="BC14" i="209" s="1"/>
  <c r="X14" i="209"/>
  <c r="BX13" i="209"/>
  <c r="BC13" i="209" s="1"/>
  <c r="X13" i="209"/>
  <c r="BX12" i="209"/>
  <c r="BC12" i="209"/>
  <c r="X12" i="209"/>
  <c r="BX11" i="209"/>
  <c r="BC11" i="209" s="1"/>
  <c r="X11" i="209"/>
  <c r="BX10" i="209"/>
  <c r="BC10" i="209" s="1"/>
  <c r="X10" i="209"/>
  <c r="BX9" i="209"/>
  <c r="BC9" i="209" s="1"/>
  <c r="X9" i="209"/>
  <c r="B9" i="209"/>
  <c r="B10" i="209" s="1"/>
  <c r="BB5" i="209"/>
  <c r="AE2" i="209"/>
  <c r="BB4" i="209" s="1"/>
  <c r="BB36" i="209" s="1"/>
  <c r="R2" i="209"/>
  <c r="F2" i="209"/>
  <c r="AE1" i="209"/>
  <c r="F1" i="209"/>
  <c r="BB8" i="209" l="1"/>
  <c r="BB7" i="209"/>
  <c r="BV5" i="209"/>
  <c r="BB37" i="209" s="1"/>
  <c r="B11" i="209"/>
  <c r="B12" i="209"/>
  <c r="B13" i="209" s="1"/>
  <c r="BC53" i="129"/>
  <c r="BC54" i="129"/>
  <c r="BC55" i="129"/>
  <c r="BC56" i="129"/>
  <c r="BC57" i="129"/>
  <c r="BC58" i="129"/>
  <c r="BC59" i="129"/>
  <c r="BC60" i="129"/>
  <c r="BC61" i="129"/>
  <c r="BC62" i="129"/>
  <c r="BC63" i="129"/>
  <c r="B82" i="129"/>
  <c r="B83" i="129"/>
  <c r="B84" i="129"/>
  <c r="B85" i="129"/>
  <c r="B86" i="129"/>
  <c r="B87" i="129"/>
  <c r="B88" i="129"/>
  <c r="B89" i="129"/>
  <c r="B90" i="129"/>
  <c r="B91" i="129"/>
  <c r="B92" i="129"/>
  <c r="B93" i="129"/>
  <c r="B94" i="129"/>
  <c r="B80" i="129"/>
  <c r="B81" i="129"/>
  <c r="B79" i="129"/>
  <c r="B14" i="209" l="1"/>
  <c r="X53" i="129"/>
  <c r="X52" i="129"/>
  <c r="X51" i="129"/>
  <c r="X50" i="129"/>
  <c r="X49" i="129"/>
  <c r="X48" i="129"/>
  <c r="X37" i="129"/>
  <c r="X38" i="129"/>
  <c r="X39" i="129"/>
  <c r="X40" i="129"/>
  <c r="X41" i="129"/>
  <c r="X42" i="129"/>
  <c r="X43" i="129"/>
  <c r="X44" i="129"/>
  <c r="X45" i="129"/>
  <c r="X46" i="129"/>
  <c r="X47" i="129"/>
  <c r="X54" i="129"/>
  <c r="X55" i="129"/>
  <c r="X56" i="129"/>
  <c r="X57" i="129"/>
  <c r="X58" i="129"/>
  <c r="X59" i="129"/>
  <c r="X60" i="129"/>
  <c r="X61" i="129"/>
  <c r="X62" i="129"/>
  <c r="X63" i="129"/>
  <c r="X10" i="129"/>
  <c r="X11" i="129"/>
  <c r="X12" i="129"/>
  <c r="X13" i="129"/>
  <c r="X14" i="129"/>
  <c r="X15" i="129"/>
  <c r="X16" i="129"/>
  <c r="X17" i="129"/>
  <c r="X18" i="129"/>
  <c r="X19" i="129"/>
  <c r="X20" i="129"/>
  <c r="X21" i="129"/>
  <c r="X22" i="129"/>
  <c r="X23" i="129"/>
  <c r="X24" i="129"/>
  <c r="X25" i="129"/>
  <c r="X26" i="129"/>
  <c r="X27" i="129"/>
  <c r="X28" i="129"/>
  <c r="X29" i="129"/>
  <c r="X30" i="129"/>
  <c r="X31" i="129"/>
  <c r="X32" i="129"/>
  <c r="X9" i="129"/>
  <c r="B15" i="209" l="1"/>
  <c r="B16" i="209" s="1"/>
  <c r="BX59" i="129"/>
  <c r="BX58" i="129"/>
  <c r="BX57" i="129"/>
  <c r="BC65" i="129"/>
  <c r="BX63" i="129"/>
  <c r="B63" i="129"/>
  <c r="BX62" i="129"/>
  <c r="BX61" i="129"/>
  <c r="BX60" i="129"/>
  <c r="BX56" i="129"/>
  <c r="B56" i="129"/>
  <c r="BX55" i="129"/>
  <c r="B55" i="129"/>
  <c r="BX54" i="129"/>
  <c r="B54" i="129"/>
  <c r="BX53" i="129"/>
  <c r="BX52" i="129"/>
  <c r="BC52" i="129" s="1"/>
  <c r="BX51" i="129"/>
  <c r="BC51" i="129" s="1"/>
  <c r="BX50" i="129"/>
  <c r="BC50" i="129" s="1"/>
  <c r="BX49" i="129"/>
  <c r="BC49" i="129" s="1"/>
  <c r="BX48" i="129"/>
  <c r="BC48" i="129" s="1"/>
  <c r="BX47" i="129"/>
  <c r="BC47" i="129" s="1"/>
  <c r="BX46" i="129"/>
  <c r="BC46" i="129" s="1"/>
  <c r="BX45" i="129"/>
  <c r="BC45" i="129" s="1"/>
  <c r="BX44" i="129"/>
  <c r="BC44" i="129" s="1"/>
  <c r="BX43" i="129"/>
  <c r="BC43" i="129" s="1"/>
  <c r="BX42" i="129"/>
  <c r="BC42" i="129" s="1"/>
  <c r="BX41" i="129"/>
  <c r="BC41" i="129" s="1"/>
  <c r="BX40" i="129"/>
  <c r="BC40" i="129" s="1"/>
  <c r="BX39" i="129"/>
  <c r="BC39" i="129" s="1"/>
  <c r="BX38" i="129"/>
  <c r="BC38" i="129" s="1"/>
  <c r="BX37" i="129"/>
  <c r="BC37" i="129" s="1"/>
  <c r="BX26" i="129"/>
  <c r="BC26" i="129" s="1"/>
  <c r="BX25" i="129"/>
  <c r="BC25" i="129" s="1"/>
  <c r="BX24" i="129"/>
  <c r="BC24" i="129" s="1"/>
  <c r="F1" i="126"/>
  <c r="BX30" i="129"/>
  <c r="BC30" i="129" s="1"/>
  <c r="BX29" i="129"/>
  <c r="BC29" i="129" s="1"/>
  <c r="BX28" i="129"/>
  <c r="BC28" i="129" s="1"/>
  <c r="BX27" i="129"/>
  <c r="BC27" i="129" s="1"/>
  <c r="BX23" i="129"/>
  <c r="BC23" i="129" s="1"/>
  <c r="BX22" i="129"/>
  <c r="BC22" i="129" s="1"/>
  <c r="BX21" i="129"/>
  <c r="BC21" i="129" s="1"/>
  <c r="BX20" i="129"/>
  <c r="BC20" i="129" s="1"/>
  <c r="BX19" i="129"/>
  <c r="BC19" i="129" s="1"/>
  <c r="B17" i="209" l="1"/>
  <c r="B18" i="209" s="1"/>
  <c r="B19" i="209" l="1"/>
  <c r="B20" i="209" s="1"/>
  <c r="B21" i="209" s="1"/>
  <c r="B22" i="209" l="1"/>
  <c r="B23" i="209" s="1"/>
  <c r="B76" i="129"/>
  <c r="B75" i="129"/>
  <c r="B74" i="129"/>
  <c r="B73" i="129"/>
  <c r="BC71" i="129"/>
  <c r="BB71" i="129"/>
  <c r="B71" i="129"/>
  <c r="BB70" i="129"/>
  <c r="B70" i="129"/>
  <c r="BB69" i="129"/>
  <c r="B69" i="129"/>
  <c r="B67" i="129"/>
  <c r="B68" i="129" s="1"/>
  <c r="BC33" i="129"/>
  <c r="BX32" i="129"/>
  <c r="BC32" i="129" s="1"/>
  <c r="BX31" i="129"/>
  <c r="BC31" i="129" s="1"/>
  <c r="BX18" i="129"/>
  <c r="BC18" i="129" s="1"/>
  <c r="BX17" i="129"/>
  <c r="BC17" i="129" s="1"/>
  <c r="BX16" i="129"/>
  <c r="BC16" i="129" s="1"/>
  <c r="BX15" i="129"/>
  <c r="BC15" i="129" s="1"/>
  <c r="BX14" i="129"/>
  <c r="BC14" i="129" s="1"/>
  <c r="BX13" i="129"/>
  <c r="BC13" i="129" s="1"/>
  <c r="BX12" i="129"/>
  <c r="BC12" i="129" s="1"/>
  <c r="BX11" i="129"/>
  <c r="BC11" i="129" s="1"/>
  <c r="BX10" i="129"/>
  <c r="BC10" i="129" s="1"/>
  <c r="BX9" i="129"/>
  <c r="BC9" i="129" s="1"/>
  <c r="B9" i="129"/>
  <c r="BB5" i="129"/>
  <c r="F2" i="129"/>
  <c r="G163" i="159"/>
  <c r="F2" i="159"/>
  <c r="BD70" i="151"/>
  <c r="B46" i="151"/>
  <c r="BD9" i="151"/>
  <c r="BD8" i="151"/>
  <c r="F2" i="151"/>
  <c r="B32" i="150"/>
  <c r="B31" i="150"/>
  <c r="B30" i="150"/>
  <c r="B29" i="150"/>
  <c r="B28" i="150"/>
  <c r="B27" i="150"/>
  <c r="B26" i="150"/>
  <c r="B25" i="150"/>
  <c r="B24" i="150"/>
  <c r="B23" i="150"/>
  <c r="B22" i="150"/>
  <c r="B21" i="150"/>
  <c r="B20" i="150"/>
  <c r="B7" i="150"/>
  <c r="B6" i="150"/>
  <c r="F2" i="150"/>
  <c r="AO63" i="127"/>
  <c r="B63" i="127"/>
  <c r="AO62" i="127"/>
  <c r="B62" i="127"/>
  <c r="AO61" i="127"/>
  <c r="B61" i="127"/>
  <c r="AO60" i="127"/>
  <c r="B60" i="127"/>
  <c r="AO59" i="127"/>
  <c r="B59" i="127"/>
  <c r="AO58" i="127"/>
  <c r="B58" i="127"/>
  <c r="AO57" i="127"/>
  <c r="B57" i="127"/>
  <c r="AO56" i="127"/>
  <c r="B56" i="127"/>
  <c r="AO55" i="127"/>
  <c r="B55" i="127"/>
  <c r="AO54" i="127"/>
  <c r="B54" i="127"/>
  <c r="B53" i="127"/>
  <c r="B52" i="127"/>
  <c r="B51" i="127"/>
  <c r="B50" i="127"/>
  <c r="B49" i="127"/>
  <c r="B48" i="127"/>
  <c r="B47" i="127"/>
  <c r="B46" i="127"/>
  <c r="B45" i="127"/>
  <c r="B44" i="127"/>
  <c r="B43" i="127"/>
  <c r="B42" i="127"/>
  <c r="B41" i="127"/>
  <c r="B40" i="127"/>
  <c r="B39" i="127"/>
  <c r="B38" i="127"/>
  <c r="BF33" i="127"/>
  <c r="BB33" i="127"/>
  <c r="BF32" i="127"/>
  <c r="BB32" i="127"/>
  <c r="AB32" i="127"/>
  <c r="B32" i="127"/>
  <c r="BF31" i="127"/>
  <c r="BB31" i="127"/>
  <c r="B31" i="127"/>
  <c r="BF30" i="127"/>
  <c r="BB30" i="127"/>
  <c r="B30" i="127"/>
  <c r="BF29" i="127"/>
  <c r="BB29" i="127"/>
  <c r="B29" i="127"/>
  <c r="BF28" i="127"/>
  <c r="BB28" i="127"/>
  <c r="B28" i="127"/>
  <c r="BF27" i="127"/>
  <c r="BB27" i="127"/>
  <c r="B27" i="127"/>
  <c r="BF26" i="127"/>
  <c r="BB26" i="127"/>
  <c r="B26" i="127"/>
  <c r="BF25" i="127"/>
  <c r="BB25" i="127"/>
  <c r="B25" i="127"/>
  <c r="BF24" i="127"/>
  <c r="BB24" i="127"/>
  <c r="B24" i="127"/>
  <c r="BF23" i="127"/>
  <c r="BB23" i="127"/>
  <c r="B23" i="127"/>
  <c r="BF22" i="127"/>
  <c r="BB22" i="127"/>
  <c r="B22" i="127"/>
  <c r="BF21" i="127"/>
  <c r="BB21" i="127"/>
  <c r="B21" i="127"/>
  <c r="BF20" i="127"/>
  <c r="BB20" i="127"/>
  <c r="B20" i="127"/>
  <c r="BF19" i="127"/>
  <c r="BB19" i="127"/>
  <c r="B19" i="127"/>
  <c r="BF18" i="127"/>
  <c r="BB18" i="127"/>
  <c r="B18" i="127"/>
  <c r="BF17" i="127"/>
  <c r="BB17" i="127"/>
  <c r="B17" i="127"/>
  <c r="BF16" i="127"/>
  <c r="BB16" i="127"/>
  <c r="BF15" i="127"/>
  <c r="BB15" i="127"/>
  <c r="BF14" i="127"/>
  <c r="BB14" i="127"/>
  <c r="BF13" i="127"/>
  <c r="BB13" i="127"/>
  <c r="BF12" i="127"/>
  <c r="BB12" i="127"/>
  <c r="BF11" i="127"/>
  <c r="BB11" i="127"/>
  <c r="BF10" i="127"/>
  <c r="BB10" i="127"/>
  <c r="BF9" i="127"/>
  <c r="BB9" i="127"/>
  <c r="BF8" i="127"/>
  <c r="BB8" i="127"/>
  <c r="BF7" i="127"/>
  <c r="BB7" i="127"/>
  <c r="BF6" i="127"/>
  <c r="BB6" i="127"/>
  <c r="B6" i="127"/>
  <c r="F2" i="127"/>
  <c r="AV1" i="126"/>
  <c r="AQ1" i="126" s="1"/>
  <c r="B24" i="209" l="1"/>
  <c r="B25" i="209" s="1"/>
  <c r="B10" i="129"/>
  <c r="B11" i="129" s="1"/>
  <c r="B12" i="129" s="1"/>
  <c r="B72" i="151"/>
  <c r="B8" i="150"/>
  <c r="B7" i="127"/>
  <c r="B9" i="127"/>
  <c r="B8" i="127"/>
  <c r="AV2" i="126"/>
  <c r="AQ2" i="126" s="1"/>
  <c r="B9" i="150"/>
  <c r="F1" i="129"/>
  <c r="F1" i="150"/>
  <c r="F1" i="159"/>
  <c r="F1" i="127"/>
  <c r="F1" i="151"/>
  <c r="B26" i="209" l="1"/>
  <c r="B27" i="209" s="1"/>
  <c r="B28" i="209" s="1"/>
  <c r="B29" i="209" s="1"/>
  <c r="B30" i="209" s="1"/>
  <c r="B31" i="209" s="1"/>
  <c r="B32" i="209" s="1"/>
  <c r="B13" i="129"/>
  <c r="B10" i="127"/>
  <c r="B10" i="150"/>
  <c r="B11" i="127" l="1"/>
  <c r="B11" i="150"/>
  <c r="B12" i="150"/>
  <c r="B14" i="129"/>
  <c r="B13" i="150" l="1"/>
  <c r="B14" i="150" s="1"/>
  <c r="B15" i="129"/>
  <c r="B12" i="127"/>
  <c r="B16" i="129" l="1"/>
  <c r="B13" i="127"/>
  <c r="B14" i="127"/>
  <c r="B15" i="150"/>
  <c r="B16" i="150" s="1"/>
  <c r="B17" i="150" s="1"/>
  <c r="B18" i="150" s="1"/>
  <c r="B19" i="150" s="1"/>
  <c r="B15" i="127"/>
  <c r="O46" i="151" l="1"/>
  <c r="BD46" i="151" s="1"/>
  <c r="D72" i="151"/>
  <c r="B17" i="129"/>
  <c r="AA6" i="151"/>
  <c r="D46" i="151"/>
  <c r="BD12" i="151" s="1"/>
  <c r="D6" i="151"/>
  <c r="O72" i="151"/>
  <c r="BD72" i="151" s="1"/>
  <c r="O6" i="151"/>
  <c r="BD6" i="151" s="1"/>
  <c r="AA46" i="151"/>
  <c r="AA72" i="151"/>
  <c r="D7" i="159"/>
  <c r="B16" i="127"/>
  <c r="D277" i="159" s="1"/>
  <c r="V267" i="159"/>
  <c r="V279" i="159"/>
  <c r="I69" i="159"/>
  <c r="E145" i="159"/>
  <c r="W20" i="159"/>
  <c r="V221" i="159"/>
  <c r="V207" i="159"/>
  <c r="D255" i="159"/>
  <c r="X131" i="159"/>
  <c r="AO101" i="159"/>
  <c r="D207" i="159"/>
  <c r="Z113" i="159"/>
  <c r="E131" i="159"/>
  <c r="D221" i="159"/>
  <c r="AD161" i="159"/>
  <c r="V255" i="159"/>
  <c r="D235" i="159"/>
  <c r="D193" i="159"/>
  <c r="BD19" i="151" l="1"/>
  <c r="I161" i="159"/>
  <c r="AA69" i="159"/>
  <c r="AM7" i="159"/>
  <c r="V193" i="159"/>
  <c r="B18" i="129"/>
  <c r="AE1" i="129"/>
  <c r="R2" i="129"/>
  <c r="AA85" i="159"/>
  <c r="AE2" i="129"/>
  <c r="B19" i="129" l="1"/>
  <c r="BB7" i="129"/>
  <c r="BV5" i="129"/>
  <c r="BB68" i="129" s="1"/>
  <c r="BB4" i="129"/>
  <c r="BB67" i="129" s="1"/>
  <c r="BB8" i="129"/>
  <c r="B20" i="129" l="1"/>
  <c r="B79" i="151"/>
  <c r="B21" i="129" l="1"/>
  <c r="D79" i="151"/>
  <c r="AA79" i="151"/>
  <c r="O79" i="151"/>
  <c r="B22" i="129" l="1"/>
  <c r="B23" i="129" l="1"/>
  <c r="B24" i="129" s="1"/>
  <c r="B25" i="129" s="1"/>
  <c r="B26" i="129" l="1"/>
  <c r="B27" i="129" l="1"/>
  <c r="B28" i="129" l="1"/>
  <c r="B29" i="129" l="1"/>
  <c r="B30" i="129" l="1"/>
  <c r="B31" i="129" l="1"/>
  <c r="B32" i="129" l="1"/>
  <c r="B37" i="129" l="1"/>
  <c r="B38" i="129" l="1"/>
  <c r="B39" i="129" l="1"/>
  <c r="B40" i="129" l="1"/>
  <c r="B41" i="129" l="1"/>
  <c r="B42" i="129" l="1"/>
  <c r="B43" i="129" l="1"/>
  <c r="B44" i="129" s="1"/>
  <c r="B45" i="129" s="1"/>
  <c r="B46" i="129" s="1"/>
  <c r="B47" i="129" s="1"/>
  <c r="B48" i="129" s="1"/>
  <c r="B49" i="129" l="1"/>
  <c r="B50" i="129" s="1"/>
  <c r="B51" i="129" l="1"/>
  <c r="B52" i="129" l="1"/>
  <c r="B53" i="129" s="1"/>
  <c r="B60" i="129" s="1"/>
  <c r="B57" i="129" l="1"/>
  <c r="B58" i="129" s="1"/>
  <c r="B59" i="129" s="1"/>
  <c r="B61" i="129" s="1"/>
  <c r="B62" i="129" s="1"/>
</calcChain>
</file>

<file path=xl/sharedStrings.xml><?xml version="1.0" encoding="utf-8"?>
<sst xmlns="http://schemas.openxmlformats.org/spreadsheetml/2006/main" count="1366" uniqueCount="671">
  <si>
    <t>Null</t>
    <phoneticPr fontId="7"/>
  </si>
  <si>
    <t>PK</t>
    <phoneticPr fontId="7"/>
  </si>
  <si>
    <t>Index</t>
    <phoneticPr fontId="7"/>
  </si>
  <si>
    <t>テーブル名</t>
    <rPh sb="4" eb="5">
      <t>メイ</t>
    </rPh>
    <phoneticPr fontId="7"/>
  </si>
  <si>
    <t>物理名</t>
    <rPh sb="0" eb="2">
      <t>ブツリ</t>
    </rPh>
    <rPh sb="2" eb="3">
      <t>メイ</t>
    </rPh>
    <phoneticPr fontId="7"/>
  </si>
  <si>
    <t>論理名</t>
    <rPh sb="0" eb="2">
      <t>ロンリ</t>
    </rPh>
    <rPh sb="2" eb="3">
      <t>メイ</t>
    </rPh>
    <phoneticPr fontId="7"/>
  </si>
  <si>
    <t>属性</t>
    <rPh sb="0" eb="2">
      <t>ゾクセイ</t>
    </rPh>
    <phoneticPr fontId="7"/>
  </si>
  <si>
    <t>サイズ</t>
    <phoneticPr fontId="7"/>
  </si>
  <si>
    <t>備考</t>
    <rPh sb="0" eb="2">
      <t>ビコウ</t>
    </rPh>
    <phoneticPr fontId="7"/>
  </si>
  <si>
    <t>タイプ</t>
    <phoneticPr fontId="7"/>
  </si>
  <si>
    <t>プロジェクトコード</t>
    <phoneticPr fontId="31"/>
  </si>
  <si>
    <t>－</t>
    <phoneticPr fontId="31"/>
  </si>
  <si>
    <t>システム設計書</t>
    <rPh sb="4" eb="7">
      <t>セッケイショ</t>
    </rPh>
    <phoneticPr fontId="31"/>
  </si>
  <si>
    <t>部署名</t>
    <rPh sb="0" eb="2">
      <t>ブショ</t>
    </rPh>
    <rPh sb="2" eb="3">
      <t>メイ</t>
    </rPh>
    <phoneticPr fontId="31"/>
  </si>
  <si>
    <t>システム名称</t>
    <rPh sb="4" eb="6">
      <t>メイショウ</t>
    </rPh>
    <phoneticPr fontId="31"/>
  </si>
  <si>
    <t>Ｊ－ＳＯＸ管理文書</t>
    <rPh sb="5" eb="9">
      <t>カンリブンショ</t>
    </rPh>
    <phoneticPr fontId="31"/>
  </si>
  <si>
    <t>承認</t>
    <rPh sb="0" eb="2">
      <t>ショウニン</t>
    </rPh>
    <phoneticPr fontId="31"/>
  </si>
  <si>
    <t>印</t>
    <rPh sb="0" eb="1">
      <t>イン</t>
    </rPh>
    <phoneticPr fontId="31"/>
  </si>
  <si>
    <t>所属</t>
    <rPh sb="0" eb="2">
      <t>ショゾク</t>
    </rPh>
    <phoneticPr fontId="31"/>
  </si>
  <si>
    <t>氏名</t>
    <rPh sb="0" eb="2">
      <t>シメイ</t>
    </rPh>
    <phoneticPr fontId="31"/>
  </si>
  <si>
    <t>審査</t>
    <rPh sb="0" eb="2">
      <t>シンサ</t>
    </rPh>
    <phoneticPr fontId="31"/>
  </si>
  <si>
    <t>作成</t>
    <rPh sb="0" eb="2">
      <t>サクセイ</t>
    </rPh>
    <phoneticPr fontId="31"/>
  </si>
  <si>
    <t>システム名称</t>
    <rPh sb="4" eb="6">
      <t>メイショウ</t>
    </rPh>
    <phoneticPr fontId="7"/>
  </si>
  <si>
    <t>日付</t>
    <rPh sb="0" eb="2">
      <t>ヒヅケ</t>
    </rPh>
    <phoneticPr fontId="7"/>
  </si>
  <si>
    <t>版数</t>
    <rPh sb="0" eb="2">
      <t>ハンスウ</t>
    </rPh>
    <phoneticPr fontId="7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</si>
  <si>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7"/>
  </si>
  <si>
    <t>変更シート</t>
    <rPh sb="0" eb="2">
      <t>ヘンコウ</t>
    </rPh>
    <phoneticPr fontId="7"/>
  </si>
  <si>
    <t>担当者</t>
    <rPh sb="0" eb="3">
      <t>タントウシャ</t>
    </rPh>
    <phoneticPr fontId="7"/>
  </si>
  <si>
    <t>備　考</t>
    <rPh sb="0" eb="1">
      <t>ビ</t>
    </rPh>
    <rPh sb="2" eb="3">
      <t>コウ</t>
    </rPh>
    <phoneticPr fontId="7"/>
  </si>
  <si>
    <t>No</t>
    <phoneticPr fontId="7"/>
  </si>
  <si>
    <t>DB名</t>
    <rPh sb="2" eb="3">
      <t>メイ</t>
    </rPh>
    <phoneticPr fontId="7"/>
  </si>
  <si>
    <t>更新</t>
    <rPh sb="0" eb="2">
      <t>コウシン</t>
    </rPh>
    <phoneticPr fontId="7"/>
  </si>
  <si>
    <t>作成</t>
    <rPh sb="0" eb="2">
      <t>サクセイ</t>
    </rPh>
    <phoneticPr fontId="7"/>
  </si>
  <si>
    <t>Ｎｏ</t>
    <phoneticPr fontId="7"/>
  </si>
  <si>
    <t>カラム名</t>
    <rPh sb="3" eb="4">
      <t>メイ</t>
    </rPh>
    <phoneticPr fontId="7"/>
  </si>
  <si>
    <t>No</t>
    <phoneticPr fontId="31"/>
  </si>
  <si>
    <t>インデックス名</t>
    <rPh sb="6" eb="7">
      <t>メイ</t>
    </rPh>
    <phoneticPr fontId="31"/>
  </si>
  <si>
    <t>カラムリスト</t>
    <phoneticPr fontId="31"/>
  </si>
  <si>
    <t>主</t>
    <rPh sb="0" eb="1">
      <t>シュ</t>
    </rPh>
    <phoneticPr fontId="31"/>
  </si>
  <si>
    <t>並び順</t>
    <rPh sb="0" eb="1">
      <t>ナラ</t>
    </rPh>
    <rPh sb="2" eb="3">
      <t>ジュン</t>
    </rPh>
    <phoneticPr fontId="31"/>
  </si>
  <si>
    <t>備考</t>
    <rPh sb="0" eb="2">
      <t>ビコウ</t>
    </rPh>
    <phoneticPr fontId="31"/>
  </si>
  <si>
    <t>書類名</t>
    <rPh sb="0" eb="2">
      <t>ショルイ</t>
    </rPh>
    <rPh sb="2" eb="3">
      <t>メイ</t>
    </rPh>
    <phoneticPr fontId="7"/>
  </si>
  <si>
    <t>テーブル概要</t>
    <rPh sb="4" eb="6">
      <t>ガイヨウ</t>
    </rPh>
    <phoneticPr fontId="7"/>
  </si>
  <si>
    <t>IDENTITY</t>
    <phoneticPr fontId="7"/>
  </si>
  <si>
    <t>初版</t>
    <rPh sb="0" eb="1">
      <t>ショ</t>
    </rPh>
    <rPh sb="1" eb="2">
      <t>ハン</t>
    </rPh>
    <phoneticPr fontId="7"/>
  </si>
  <si>
    <r>
      <t>Y</t>
    </r>
    <r>
      <rPr>
        <sz val="9"/>
        <rFont val="メイリオ"/>
        <family val="3"/>
        <charset val="128"/>
      </rPr>
      <t>ES</t>
    </r>
    <phoneticPr fontId="46"/>
  </si>
  <si>
    <t>×</t>
    <phoneticPr fontId="46"/>
  </si>
  <si>
    <t>所属コード</t>
    <rPh sb="0" eb="2">
      <t>ショゾク</t>
    </rPh>
    <phoneticPr fontId="46"/>
  </si>
  <si>
    <t>datetime</t>
    <phoneticPr fontId="7"/>
  </si>
  <si>
    <t>created_date</t>
  </si>
  <si>
    <t>created_tantou_id</t>
  </si>
  <si>
    <t>updated_date</t>
  </si>
  <si>
    <t>updated_tantou_id</t>
  </si>
  <si>
    <t>采野</t>
    <rPh sb="0" eb="2">
      <t>ウ</t>
    </rPh>
    <phoneticPr fontId="7"/>
  </si>
  <si>
    <t>不具合内容番号</t>
    <rPh sb="0" eb="3">
      <t>フグアイ</t>
    </rPh>
    <rPh sb="3" eb="5">
      <t>ナイヨウ</t>
    </rPh>
    <rPh sb="5" eb="7">
      <t>バンゴウ</t>
    </rPh>
    <phoneticPr fontId="46"/>
  </si>
  <si>
    <t>int</t>
  </si>
  <si>
    <t>対策内容番号</t>
    <rPh sb="0" eb="2">
      <t>タイサク</t>
    </rPh>
    <rPh sb="2" eb="4">
      <t>ナイヨウ</t>
    </rPh>
    <rPh sb="4" eb="6">
      <t>バンゴウ</t>
    </rPh>
    <phoneticPr fontId="46"/>
  </si>
  <si>
    <t>間休コード</t>
    <rPh sb="0" eb="2">
      <t>カンキュウ</t>
    </rPh>
    <phoneticPr fontId="46"/>
  </si>
  <si>
    <t>char</t>
  </si>
  <si>
    <t>ステージNo</t>
    <phoneticPr fontId="46"/>
  </si>
  <si>
    <t>内容</t>
    <rPh sb="0" eb="2">
      <t>ナイヨウ</t>
    </rPh>
    <phoneticPr fontId="46"/>
  </si>
  <si>
    <t>対策内容</t>
    <rPh sb="0" eb="2">
      <t>タイサク</t>
    </rPh>
    <rPh sb="2" eb="4">
      <t>ナイヨウ</t>
    </rPh>
    <phoneticPr fontId="46"/>
  </si>
  <si>
    <t>データベース設計書</t>
    <rPh sb="6" eb="8">
      <t>セッケイ</t>
    </rPh>
    <rPh sb="8" eb="9">
      <t>ショ</t>
    </rPh>
    <phoneticPr fontId="31"/>
  </si>
  <si>
    <t>資料名</t>
    <rPh sb="0" eb="2">
      <t>シリョウ</t>
    </rPh>
    <rPh sb="2" eb="3">
      <t>メイ</t>
    </rPh>
    <phoneticPr fontId="7"/>
  </si>
  <si>
    <t>テーブル一覧</t>
    <rPh sb="4" eb="6">
      <t>イチラン</t>
    </rPh>
    <phoneticPr fontId="47"/>
  </si>
  <si>
    <t>ビュー一覧</t>
    <rPh sb="3" eb="5">
      <t>イチラン</t>
    </rPh>
    <phoneticPr fontId="47"/>
  </si>
  <si>
    <t>ビュー名</t>
    <rPh sb="3" eb="4">
      <t>メイ</t>
    </rPh>
    <phoneticPr fontId="7"/>
  </si>
  <si>
    <t>ビュー定義</t>
    <rPh sb="3" eb="5">
      <t>テイギ</t>
    </rPh>
    <phoneticPr fontId="47"/>
  </si>
  <si>
    <t>抽出項目</t>
    <rPh sb="0" eb="2">
      <t>チュウシュツ</t>
    </rPh>
    <rPh sb="2" eb="4">
      <t>コウモク</t>
    </rPh>
    <phoneticPr fontId="46"/>
  </si>
  <si>
    <t>結合条件</t>
    <rPh sb="0" eb="2">
      <t>ケツゴウ</t>
    </rPh>
    <rPh sb="2" eb="4">
      <t>ジョウケン</t>
    </rPh>
    <phoneticPr fontId="46"/>
  </si>
  <si>
    <t>抽出条件</t>
    <rPh sb="0" eb="2">
      <t>チュウシュツ</t>
    </rPh>
    <rPh sb="2" eb="4">
      <t>ジョウケン</t>
    </rPh>
    <phoneticPr fontId="46"/>
  </si>
  <si>
    <t>upk_k42</t>
    <phoneticPr fontId="46"/>
  </si>
  <si>
    <t>クエリ名</t>
    <rPh sb="3" eb="4">
      <t>メイ</t>
    </rPh>
    <phoneticPr fontId="46"/>
  </si>
  <si>
    <t>部品番号</t>
  </si>
  <si>
    <t>外部データベース</t>
    <rPh sb="0" eb="2">
      <t>ガイブ</t>
    </rPh>
    <phoneticPr fontId="7"/>
  </si>
  <si>
    <t>DBエンジン</t>
    <phoneticPr fontId="7"/>
  </si>
  <si>
    <t>data_id</t>
  </si>
  <si>
    <t>集合条件</t>
    <rPh sb="0" eb="2">
      <t>シュウゴウ</t>
    </rPh>
    <rPh sb="2" eb="4">
      <t>ジョウケン</t>
    </rPh>
    <phoneticPr fontId="46"/>
  </si>
  <si>
    <t>Ｎｏ</t>
    <phoneticPr fontId="7"/>
  </si>
  <si>
    <t>項目の初期値設定</t>
    <rPh sb="0" eb="2">
      <t>コウモク</t>
    </rPh>
    <rPh sb="3" eb="6">
      <t>ショキチ</t>
    </rPh>
    <rPh sb="6" eb="8">
      <t>セッテイ</t>
    </rPh>
    <phoneticPr fontId="46"/>
  </si>
  <si>
    <t>);</t>
    <phoneticPr fontId="46"/>
  </si>
  <si>
    <t>datetime</t>
  </si>
  <si>
    <t>ステージNo</t>
  </si>
  <si>
    <t>smallint</t>
  </si>
  <si>
    <t>delete_date</t>
  </si>
  <si>
    <t>論理名</t>
    <rPh sb="0" eb="2">
      <t>ロンリ</t>
    </rPh>
    <rPh sb="2" eb="3">
      <t>メイ</t>
    </rPh>
    <phoneticPr fontId="46"/>
  </si>
  <si>
    <t>物理名</t>
    <rPh sb="0" eb="2">
      <t>ブツリ</t>
    </rPh>
    <rPh sb="2" eb="3">
      <t>メイ</t>
    </rPh>
    <phoneticPr fontId="46"/>
  </si>
  <si>
    <t>ＥＲ図</t>
    <rPh sb="2" eb="3">
      <t>ズ</t>
    </rPh>
    <phoneticPr fontId="47"/>
  </si>
  <si>
    <t>No</t>
    <phoneticPr fontId="46"/>
  </si>
  <si>
    <t>論理名（物理名）</t>
    <rPh sb="0" eb="3">
      <t>ロンリメイ</t>
    </rPh>
    <rPh sb="4" eb="7">
      <t>ブツリメイ</t>
    </rPh>
    <phoneticPr fontId="46"/>
  </si>
  <si>
    <t>担当者ID</t>
    <phoneticPr fontId="46"/>
  </si>
  <si>
    <t>所属コード(FK)</t>
    <phoneticPr fontId="46"/>
  </si>
  <si>
    <t>職番</t>
  </si>
  <si>
    <t>所属名称</t>
    <rPh sb="0" eb="2">
      <t>ショゾク</t>
    </rPh>
    <rPh sb="2" eb="4">
      <t>メイショウ</t>
    </rPh>
    <phoneticPr fontId="46"/>
  </si>
  <si>
    <t>姓</t>
    <phoneticPr fontId="46"/>
  </si>
  <si>
    <t>名</t>
  </si>
  <si>
    <t>略称(ID)</t>
    <phoneticPr fontId="46"/>
  </si>
  <si>
    <t>所属コード</t>
  </si>
  <si>
    <t>次回生産勤務区分ID</t>
  </si>
  <si>
    <t>立会担当ID</t>
  </si>
  <si>
    <t>レコード削除者ID</t>
  </si>
  <si>
    <t>レコード作成者ID</t>
  </si>
  <si>
    <t>レコード編集者ID</t>
  </si>
  <si>
    <t>所属マスタ(mm_syozoku)</t>
  </si>
  <si>
    <t>勤務区分マスタ(mm_kinmu_group)</t>
  </si>
  <si>
    <t>勤務区分ID</t>
  </si>
  <si>
    <t>勤務区分略称</t>
  </si>
  <si>
    <t>担当マスタ(mm_staff)</t>
  </si>
  <si>
    <t>加工補修手配書データID</t>
  </si>
  <si>
    <t>部品番号</t>
    <phoneticPr fontId="46"/>
  </si>
  <si>
    <t>作業手配指示データID</t>
  </si>
  <si>
    <t>作業手配指示担当ID</t>
    <rPh sb="6" eb="8">
      <t>タントウ</t>
    </rPh>
    <phoneticPr fontId="46"/>
  </si>
  <si>
    <t>作業担当ID1</t>
    <rPh sb="0" eb="2">
      <t>サギョウ</t>
    </rPh>
    <rPh sb="2" eb="4">
      <t>タントウ</t>
    </rPh>
    <phoneticPr fontId="46"/>
  </si>
  <si>
    <t>作業担当ID2</t>
    <rPh sb="0" eb="2">
      <t>サギョウ</t>
    </rPh>
    <rPh sb="2" eb="4">
      <t>タントウ</t>
    </rPh>
    <phoneticPr fontId="46"/>
  </si>
  <si>
    <t>作業担当ID3</t>
    <rPh sb="0" eb="2">
      <t>サギョウ</t>
    </rPh>
    <rPh sb="2" eb="4">
      <t>タントウ</t>
    </rPh>
    <phoneticPr fontId="46"/>
  </si>
  <si>
    <t>工具番号</t>
    <rPh sb="0" eb="4">
      <t>コウグバンゴウ</t>
    </rPh>
    <phoneticPr fontId="46"/>
  </si>
  <si>
    <t>費用発生コード</t>
    <rPh sb="0" eb="2">
      <t>ヒヨウ</t>
    </rPh>
    <rPh sb="2" eb="4">
      <t>ハッセイ</t>
    </rPh>
    <phoneticPr fontId="46"/>
  </si>
  <si>
    <t>現象コード</t>
    <rPh sb="0" eb="2">
      <t>ゲンショウ</t>
    </rPh>
    <phoneticPr fontId="46"/>
  </si>
  <si>
    <t>原因コード</t>
    <rPh sb="0" eb="2">
      <t>ゲンイン</t>
    </rPh>
    <phoneticPr fontId="46"/>
  </si>
  <si>
    <t>勤務区分マスタ</t>
  </si>
  <si>
    <t>勤務区分名称</t>
  </si>
  <si>
    <t>工具番号</t>
  </si>
  <si>
    <t>ストローククリア担当ID</t>
  </si>
  <si>
    <t>費用発生コード</t>
    <phoneticPr fontId="46"/>
  </si>
  <si>
    <t>現象コード</t>
    <rPh sb="0" eb="2">
      <t>ゲンショウ</t>
    </rPh>
    <phoneticPr fontId="46"/>
  </si>
  <si>
    <t>原因コード</t>
    <rPh sb="0" eb="2">
      <t>ゲンイン</t>
    </rPh>
    <phoneticPr fontId="46"/>
  </si>
  <si>
    <t>W/Cコード</t>
    <phoneticPr fontId="46"/>
  </si>
  <si>
    <t>■ER図</t>
    <rPh sb="3" eb="4">
      <t>ズ</t>
    </rPh>
    <phoneticPr fontId="46"/>
  </si>
  <si>
    <t>IE記法で記載</t>
    <rPh sb="2" eb="4">
      <t>キホウ</t>
    </rPh>
    <rPh sb="5" eb="7">
      <t>キサイ</t>
    </rPh>
    <phoneticPr fontId="46"/>
  </si>
  <si>
    <t>エンティティ</t>
    <phoneticPr fontId="46"/>
  </si>
  <si>
    <t>インスタンス</t>
    <phoneticPr fontId="46"/>
  </si>
  <si>
    <t>main_masters</t>
    <phoneticPr fontId="46"/>
  </si>
  <si>
    <t>アトリビュート</t>
    <phoneticPr fontId="46"/>
  </si>
  <si>
    <t>基本的にはインデックスのみ記載</t>
    <rPh sb="0" eb="2">
      <t>キホン</t>
    </rPh>
    <rPh sb="2" eb="3">
      <t>テキ</t>
    </rPh>
    <rPh sb="13" eb="15">
      <t>キサイ</t>
    </rPh>
    <phoneticPr fontId="46"/>
  </si>
  <si>
    <t>カーディナリティ</t>
    <phoneticPr fontId="46"/>
  </si>
  <si>
    <t>該当テーブルの主キー</t>
    <rPh sb="0" eb="2">
      <t>ガイトウ</t>
    </rPh>
    <rPh sb="7" eb="8">
      <t>シュ</t>
    </rPh>
    <phoneticPr fontId="46"/>
  </si>
  <si>
    <t>外部キーには項目名の後ろに"(FK)"を記載</t>
    <rPh sb="0" eb="2">
      <t>ガイブ</t>
    </rPh>
    <rPh sb="6" eb="9">
      <t>コウモクメイ</t>
    </rPh>
    <rPh sb="10" eb="11">
      <t>ウシ</t>
    </rPh>
    <rPh sb="20" eb="22">
      <t>キサイ</t>
    </rPh>
    <phoneticPr fontId="46"/>
  </si>
  <si>
    <t>主キーでないキーは項目名の後ろに"(ID:キー名称)"を記載</t>
    <rPh sb="0" eb="1">
      <t>シュ</t>
    </rPh>
    <rPh sb="9" eb="12">
      <t>コウモクメイ</t>
    </rPh>
    <rPh sb="13" eb="14">
      <t>ウシ</t>
    </rPh>
    <rPh sb="23" eb="25">
      <t>メイショウ</t>
    </rPh>
    <rPh sb="28" eb="30">
      <t>キサイ</t>
    </rPh>
    <phoneticPr fontId="46"/>
  </si>
  <si>
    <t>記号</t>
    <rPh sb="0" eb="2">
      <t>キゴウ</t>
    </rPh>
    <phoneticPr fontId="46"/>
  </si>
  <si>
    <t>説明</t>
    <rPh sb="0" eb="2">
      <t>セツメイ</t>
    </rPh>
    <phoneticPr fontId="46"/>
  </si>
  <si>
    <t>ゼロ</t>
    <phoneticPr fontId="46"/>
  </si>
  <si>
    <t>多</t>
    <rPh sb="0" eb="1">
      <t>タ</t>
    </rPh>
    <phoneticPr fontId="46"/>
  </si>
  <si>
    <t>１対０以上</t>
    <rPh sb="1" eb="2">
      <t>タイ</t>
    </rPh>
    <rPh sb="3" eb="5">
      <t>イジョウ</t>
    </rPh>
    <phoneticPr fontId="46"/>
  </si>
  <si>
    <t>１対1以上</t>
    <rPh sb="1" eb="2">
      <t>タイ</t>
    </rPh>
    <rPh sb="3" eb="5">
      <t>イジョウ</t>
    </rPh>
    <phoneticPr fontId="46"/>
  </si>
  <si>
    <t>0以上対０以上</t>
    <rPh sb="1" eb="3">
      <t>イジョウ</t>
    </rPh>
    <rPh sb="3" eb="4">
      <t>タイ</t>
    </rPh>
    <rPh sb="5" eb="7">
      <t>イジョウ</t>
    </rPh>
    <phoneticPr fontId="46"/>
  </si>
  <si>
    <t>0または1対多</t>
    <rPh sb="5" eb="6">
      <t>タイ</t>
    </rPh>
    <rPh sb="6" eb="7">
      <t>タ</t>
    </rPh>
    <phoneticPr fontId="46"/>
  </si>
  <si>
    <t>加工補修手配書ID(FK)</t>
    <rPh sb="0" eb="2">
      <t>カコウ</t>
    </rPh>
    <rPh sb="2" eb="4">
      <t>ホシュウ</t>
    </rPh>
    <rPh sb="4" eb="6">
      <t>テハイ</t>
    </rPh>
    <rPh sb="6" eb="7">
      <t>ショ</t>
    </rPh>
    <phoneticPr fontId="46"/>
  </si>
  <si>
    <t>間休コードマスタ(mm_kankyu)</t>
    <phoneticPr fontId="46"/>
  </si>
  <si>
    <t>間休コード</t>
  </si>
  <si>
    <t>内容略称(ID:idx_kankyu_ryaku)</t>
    <rPh sb="0" eb="2">
      <t>ナイヨウ</t>
    </rPh>
    <rPh sb="2" eb="4">
      <t>リャクショウ</t>
    </rPh>
    <phoneticPr fontId="46"/>
  </si>
  <si>
    <t>履歴データID</t>
    <rPh sb="0" eb="2">
      <t>リレキ</t>
    </rPh>
    <phoneticPr fontId="46"/>
  </si>
  <si>
    <t>作業手配指示データID(FK)</t>
    <rPh sb="0" eb="2">
      <t>サギョウ</t>
    </rPh>
    <rPh sb="2" eb="4">
      <t>テハイ</t>
    </rPh>
    <rPh sb="4" eb="6">
      <t>シジ</t>
    </rPh>
    <phoneticPr fontId="46"/>
  </si>
  <si>
    <t>履歴ID</t>
    <rPh sb="0" eb="2">
      <t>リレキ</t>
    </rPh>
    <phoneticPr fontId="46"/>
  </si>
  <si>
    <t>工具番号</t>
    <rPh sb="0" eb="4">
      <t>コウグバンゴウ</t>
    </rPh>
    <phoneticPr fontId="46"/>
  </si>
  <si>
    <t>作業者担当ID</t>
  </si>
  <si>
    <t>W/Cコード</t>
  </si>
  <si>
    <t>データID</t>
  </si>
  <si>
    <t>使用設備ID</t>
    <rPh sb="0" eb="2">
      <t>シヨウ</t>
    </rPh>
    <rPh sb="2" eb="4">
      <t>セツビ</t>
    </rPh>
    <phoneticPr fontId="46"/>
  </si>
  <si>
    <t>対策内容ID</t>
  </si>
  <si>
    <t>不具合内容ID</t>
  </si>
  <si>
    <t>プログラムCD</t>
  </si>
  <si>
    <t>プロジェクトコード</t>
  </si>
  <si>
    <t>プログラムコード</t>
  </si>
  <si>
    <t>登録No</t>
  </si>
  <si>
    <t>モジュール</t>
  </si>
  <si>
    <t>UKICS-K6JSS.UNIPRESDB</t>
    <phoneticPr fontId="46"/>
  </si>
  <si>
    <t>ライン</t>
    <phoneticPr fontId="46"/>
  </si>
  <si>
    <t>圧造課生産実績(JIS_SEISAN)</t>
    <rPh sb="0" eb="3">
      <t>アツゾウカ</t>
    </rPh>
    <rPh sb="3" eb="5">
      <t>セイサン</t>
    </rPh>
    <rPh sb="5" eb="7">
      <t>ジッセキ</t>
    </rPh>
    <phoneticPr fontId="46"/>
  </si>
  <si>
    <t>部品番号</t>
    <rPh sb="0" eb="4">
      <t>ブヒンバンゴウ</t>
    </rPh>
    <phoneticPr fontId="46"/>
  </si>
  <si>
    <t>汎用カット金型分類ID(FK)</t>
    <rPh sb="0" eb="2">
      <t>ハンヨウ</t>
    </rPh>
    <rPh sb="5" eb="7">
      <t>カナガタ</t>
    </rPh>
    <rPh sb="7" eb="9">
      <t>ブンルイ</t>
    </rPh>
    <phoneticPr fontId="46"/>
  </si>
  <si>
    <t>汎用カット金型分類ID</t>
  </si>
  <si>
    <t>工具番号(FK)</t>
    <rPh sb="0" eb="2">
      <t>コウグ</t>
    </rPh>
    <rPh sb="2" eb="4">
      <t>バンゴウ</t>
    </rPh>
    <phoneticPr fontId="46"/>
  </si>
  <si>
    <t>工具番号(FK)</t>
    <phoneticPr fontId="46"/>
  </si>
  <si>
    <t>更新履歴</t>
    <rPh sb="0" eb="2">
      <t>コウシン</t>
    </rPh>
    <rPh sb="2" eb="4">
      <t>リレキ</t>
    </rPh>
    <phoneticPr fontId="47"/>
  </si>
  <si>
    <t>更新</t>
    <phoneticPr fontId="31"/>
  </si>
  <si>
    <t>采野</t>
    <rPh sb="0" eb="2">
      <t>ウ</t>
    </rPh>
    <phoneticPr fontId="31"/>
  </si>
  <si>
    <t>データID</t>
    <phoneticPr fontId="46"/>
  </si>
  <si>
    <t>data_id</t>
    <phoneticPr fontId="46"/>
  </si>
  <si>
    <t>int</t>
    <phoneticPr fontId="46"/>
  </si>
  <si>
    <r>
      <t>U</t>
    </r>
    <r>
      <rPr>
        <sz val="9"/>
        <rFont val="メイリオ"/>
        <family val="3"/>
        <charset val="128"/>
      </rPr>
      <t>K</t>
    </r>
    <phoneticPr fontId="7"/>
  </si>
  <si>
    <r>
      <t>d</t>
    </r>
    <r>
      <rPr>
        <sz val="9"/>
        <rFont val="メイリオ"/>
        <family val="3"/>
        <charset val="128"/>
      </rPr>
      <t>ata_id</t>
    </r>
    <phoneticPr fontId="46"/>
  </si>
  <si>
    <t>●</t>
    <phoneticPr fontId="46"/>
  </si>
  <si>
    <r>
      <t>A</t>
    </r>
    <r>
      <rPr>
        <sz val="9"/>
        <rFont val="メイリオ"/>
        <family val="3"/>
        <charset val="128"/>
      </rPr>
      <t>SC</t>
    </r>
    <phoneticPr fontId="46"/>
  </si>
  <si>
    <t xml:space="preserve"> PRIMARY KEY CLUSTERED (</t>
  </si>
  <si>
    <t>);</t>
  </si>
  <si>
    <t>レコード削除日</t>
    <rPh sb="4" eb="6">
      <t>サクジョ</t>
    </rPh>
    <rPh sb="6" eb="7">
      <t>ビ</t>
    </rPh>
    <phoneticPr fontId="7"/>
  </si>
  <si>
    <r>
      <t>d</t>
    </r>
    <r>
      <rPr>
        <sz val="9"/>
        <rFont val="メイリオ"/>
        <family val="3"/>
        <charset val="128"/>
      </rPr>
      <t>elete</t>
    </r>
    <r>
      <rPr>
        <sz val="9"/>
        <rFont val="メイリオ"/>
        <family val="3"/>
        <charset val="128"/>
      </rPr>
      <t>_date</t>
    </r>
    <phoneticPr fontId="7"/>
  </si>
  <si>
    <t>データ削除日</t>
    <rPh sb="3" eb="5">
      <t>サクジョ</t>
    </rPh>
    <rPh sb="5" eb="6">
      <t>ビ</t>
    </rPh>
    <phoneticPr fontId="7"/>
  </si>
  <si>
    <t>レコード削除者ID</t>
    <rPh sb="4" eb="6">
      <t>サクジョ</t>
    </rPh>
    <rPh sb="6" eb="7">
      <t>シャ</t>
    </rPh>
    <phoneticPr fontId="7"/>
  </si>
  <si>
    <t>delete_tantou_id</t>
    <phoneticPr fontId="7"/>
  </si>
  <si>
    <t>smallint</t>
    <phoneticPr fontId="7"/>
  </si>
  <si>
    <t>データ削除実施担当ID</t>
    <rPh sb="3" eb="5">
      <t>サクジョ</t>
    </rPh>
    <rPh sb="5" eb="7">
      <t>ジッシ</t>
    </rPh>
    <rPh sb="7" eb="9">
      <t>タントウ</t>
    </rPh>
    <phoneticPr fontId="7"/>
  </si>
  <si>
    <t>レコード作成日</t>
    <rPh sb="4" eb="6">
      <t>サクセイ</t>
    </rPh>
    <rPh sb="6" eb="7">
      <t>ビ</t>
    </rPh>
    <phoneticPr fontId="7"/>
  </si>
  <si>
    <t>×</t>
    <phoneticPr fontId="7"/>
  </si>
  <si>
    <t>データ新規登録日</t>
    <rPh sb="3" eb="5">
      <t>シンキ</t>
    </rPh>
    <rPh sb="5" eb="7">
      <t>トウロク</t>
    </rPh>
    <rPh sb="7" eb="8">
      <t>ビ</t>
    </rPh>
    <phoneticPr fontId="7"/>
  </si>
  <si>
    <r>
      <t>レコード作成者I</t>
    </r>
    <r>
      <rPr>
        <sz val="9"/>
        <rFont val="メイリオ"/>
        <family val="3"/>
        <charset val="128"/>
      </rPr>
      <t>D</t>
    </r>
    <rPh sb="4" eb="6">
      <t>サクセイ</t>
    </rPh>
    <rPh sb="6" eb="7">
      <t>シャ</t>
    </rPh>
    <phoneticPr fontId="7"/>
  </si>
  <si>
    <r>
      <t>データ新規登録実施担当I</t>
    </r>
    <r>
      <rPr>
        <sz val="9"/>
        <rFont val="メイリオ"/>
        <family val="3"/>
        <charset val="128"/>
      </rPr>
      <t>D</t>
    </r>
    <rPh sb="3" eb="5">
      <t>シンキ</t>
    </rPh>
    <rPh sb="5" eb="7">
      <t>トウロク</t>
    </rPh>
    <rPh sb="7" eb="9">
      <t>ジッシ</t>
    </rPh>
    <rPh sb="9" eb="11">
      <t>タントウ</t>
    </rPh>
    <phoneticPr fontId="7"/>
  </si>
  <si>
    <t>レコード編集日</t>
    <rPh sb="4" eb="6">
      <t>ヘンシュウ</t>
    </rPh>
    <rPh sb="6" eb="7">
      <t>ビ</t>
    </rPh>
    <phoneticPr fontId="7"/>
  </si>
  <si>
    <t>データ更新日</t>
    <rPh sb="3" eb="5">
      <t>コウシン</t>
    </rPh>
    <rPh sb="5" eb="6">
      <t>ビ</t>
    </rPh>
    <phoneticPr fontId="7"/>
  </si>
  <si>
    <r>
      <t>レコード編集者I</t>
    </r>
    <r>
      <rPr>
        <sz val="9"/>
        <rFont val="メイリオ"/>
        <family val="3"/>
        <charset val="128"/>
      </rPr>
      <t>D</t>
    </r>
    <rPh sb="4" eb="6">
      <t>ヘンシュウ</t>
    </rPh>
    <rPh sb="6" eb="7">
      <t>シャ</t>
    </rPh>
    <phoneticPr fontId="7"/>
  </si>
  <si>
    <r>
      <t>データ更新実施担当I</t>
    </r>
    <r>
      <rPr>
        <sz val="9"/>
        <rFont val="メイリオ"/>
        <family val="3"/>
        <charset val="128"/>
      </rPr>
      <t>D</t>
    </r>
    <rPh sb="3" eb="5">
      <t>コウシン</t>
    </rPh>
    <rPh sb="5" eb="7">
      <t>ジッシ</t>
    </rPh>
    <rPh sb="7" eb="9">
      <t>タントウ</t>
    </rPh>
    <phoneticPr fontId="7"/>
  </si>
  <si>
    <t>データID</t>
    <phoneticPr fontId="46"/>
  </si>
  <si>
    <t>スキーマ名</t>
    <rPh sb="4" eb="5">
      <t>メイ</t>
    </rPh>
    <phoneticPr fontId="7"/>
  </si>
  <si>
    <t>項目名</t>
    <rPh sb="0" eb="2">
      <t>コウモク</t>
    </rPh>
    <rPh sb="2" eb="3">
      <t>メイ</t>
    </rPh>
    <phoneticPr fontId="31"/>
  </si>
  <si>
    <t>初期値</t>
    <rPh sb="0" eb="3">
      <t>ショキチ</t>
    </rPh>
    <phoneticPr fontId="31"/>
  </si>
  <si>
    <r>
      <t>g</t>
    </r>
    <r>
      <rPr>
        <sz val="9"/>
        <rFont val="メイリオ"/>
        <family val="3"/>
        <charset val="128"/>
      </rPr>
      <t>etdate()</t>
    </r>
    <phoneticPr fontId="46"/>
  </si>
  <si>
    <t>参照先</t>
    <rPh sb="0" eb="2">
      <t>サンショウ</t>
    </rPh>
    <rPh sb="2" eb="3">
      <t>サキ</t>
    </rPh>
    <phoneticPr fontId="46"/>
  </si>
  <si>
    <t>TBL_A.data_id</t>
  </si>
  <si>
    <t>SELECT</t>
    <phoneticPr fontId="46"/>
  </si>
  <si>
    <t>tinyint</t>
  </si>
  <si>
    <t>smalldatetime</t>
  </si>
  <si>
    <t>縦横断システム</t>
    <rPh sb="0" eb="3">
      <t>ジュウオウダン</t>
    </rPh>
    <phoneticPr fontId="31"/>
  </si>
  <si>
    <t>juou</t>
    <phoneticPr fontId="7"/>
  </si>
  <si>
    <t>工事情報</t>
    <rPh sb="0" eb="2">
      <t>コウジ</t>
    </rPh>
    <rPh sb="2" eb="4">
      <t>ジョウホウ</t>
    </rPh>
    <phoneticPr fontId="7"/>
  </si>
  <si>
    <t>inf_kouji</t>
    <phoneticPr fontId="7"/>
  </si>
  <si>
    <t>工事情報の管理</t>
    <rPh sb="0" eb="2">
      <t>コウジ</t>
    </rPh>
    <rPh sb="2" eb="4">
      <t>ジョウホウ</t>
    </rPh>
    <rPh sb="5" eb="7">
      <t>カンリ</t>
    </rPh>
    <phoneticPr fontId="7"/>
  </si>
  <si>
    <t>工事情報を管理する。</t>
    <rPh sb="0" eb="2">
      <t>コウジ</t>
    </rPh>
    <rPh sb="2" eb="4">
      <t>ジョウホウ</t>
    </rPh>
    <rPh sb="5" eb="7">
      <t>カンリ</t>
    </rPh>
    <phoneticPr fontId="46"/>
  </si>
  <si>
    <t>型</t>
  </si>
  <si>
    <t>説明</t>
  </si>
  <si>
    <t>ｽﾄﾚｰｼﾞ上の
サイズ</t>
    <phoneticPr fontId="47"/>
  </si>
  <si>
    <t>整数型</t>
  </si>
  <si>
    <t>bigint</t>
  </si>
  <si>
    <t>-2^63 (-9,223,372,036,854,775,808) ～ 2^63-1 (9,223,372,036,854,775,807)の範囲の整数型</t>
  </si>
  <si>
    <t>数値</t>
  </si>
  <si>
    <t>-2^31 (-2,147,483,648) ～ 2^31-1 (2,147,483,647)の範囲の整数型</t>
  </si>
  <si>
    <t>-2^15 (-32,768) ～ 2^15-1 (32,767)の範囲の整数型</t>
  </si>
  <si>
    <t>0 ～ 255の範囲の整数型</t>
  </si>
  <si>
    <t>bit</t>
    <phoneticPr fontId="47"/>
  </si>
  <si>
    <t>1、または0の範囲の整数型</t>
  </si>
  <si>
    <t>decimal</t>
  </si>
  <si>
    <t>[(p[ ,s])]</t>
  </si>
  <si>
    <t>固定長の有効桁数と小数点以下桁数を持つ数値</t>
  </si>
  <si>
    <t>有効桁数により変動</t>
  </si>
  <si>
    <t>BINARY_DOUBLE</t>
  </si>
  <si>
    <t>倍精度浮動小数点数</t>
  </si>
  <si>
    <t>-10^38 +1 から 10^38 ?1 の範囲の固定長の有効桁数と小数点部桁数の数値データを格納するデータ型p (precision)：有効桁数。整数、小数部を合せた数値桁数。1 ～ 38 (初期値18)
s (scale)：小数部桁数 (初期値0)</t>
    <phoneticPr fontId="47"/>
  </si>
  <si>
    <t>NUMBER</t>
  </si>
  <si>
    <t>numeric</t>
  </si>
  <si>
    <t>浮動小数点型</t>
  </si>
  <si>
    <t>float</t>
  </si>
  <si>
    <t>[(n)]</t>
    <phoneticPr fontId="7"/>
  </si>
  <si>
    <t>– 1.79E+308 ～ -2.23E-308、0、および 2.23E-308 ～ 1.79E+308の範囲の浮動小数点型n：有効桁数。1～53 (規定値53)</t>
  </si>
  <si>
    <t>BINARY_FLOAT</t>
  </si>
  <si>
    <t>単精度浮動小数点数</t>
  </si>
  <si>
    <t>real</t>
  </si>
  <si>
    <t>– 3.40E+38 ～ -1.18E-38、0、および 1.18E-38 ～ 3.40E+38の範囲の浮動小数点型</t>
  </si>
  <si>
    <t>通貨型</t>
  </si>
  <si>
    <t>money</t>
  </si>
  <si>
    <t>-922,337,203,685,477.5808 ～ 922,337,203,685,477.5807の範囲の通貨型表している通貨単位の 10,000 分の 1 までの精度を持ちます。</t>
  </si>
  <si>
    <t>smallmoney</t>
  </si>
  <si>
    <t>– 214,748.3648 ～ 214,748.3647の範囲の通貨型表している通貨単位の 10,000 分の 1 までの精度を持ちます。</t>
  </si>
  <si>
    <t>日付型</t>
  </si>
  <si>
    <t>date</t>
  </si>
  <si>
    <t>0001-01-01～9999-12-31の範囲の日付型</t>
  </si>
  <si>
    <t>日付と時刻</t>
  </si>
  <si>
    <t>DATE</t>
  </si>
  <si>
    <t>time</t>
  </si>
  <si>
    <t>[(p)]</t>
  </si>
  <si>
    <t>00:00:00.0000000 ～ 23:59:59.9999999の範囲の時間型p：秒の小数点以下の有効桁数。0～7 (規定値7)</t>
  </si>
  <si>
    <t>有効桁数が規定値のとき5</t>
  </si>
  <si>
    <t>TIMESTAMP</t>
  </si>
  <si>
    <t>日付と時刻(ミリ秒)</t>
  </si>
  <si>
    <t>日付が 1753年1月1日～9999年12月31日、時刻が00:00:00～23:59:59.997の範囲の日付型</t>
  </si>
  <si>
    <t>INTERVAL YEAR TO MONTH</t>
  </si>
  <si>
    <t>2つの日付の差分</t>
  </si>
  <si>
    <t>datetime2</t>
  </si>
  <si>
    <t>日付が 0001-01-01 ～ 9999-12-31、時刻が00:00:00 ～ 23:59:59.9999999の範囲の日付型p：秒の小数点以下の有効桁数。0～7 (規定値7)</t>
  </si>
  <si>
    <t>有効桁数により変動
(有効桁数が 3 未満の場合は 6 バイト、有効桁数が 3 および 4 の場合は 7 バイト、5以上の場合は8バイト)</t>
    <phoneticPr fontId="47"/>
  </si>
  <si>
    <t>INTERVAL DAY TO SECOND</t>
  </si>
  <si>
    <t>2つの日付と時刻の差分</t>
  </si>
  <si>
    <t>日付が 1900-01-01 ～ 2079-06-06、時刻が00:00:00 ～ 23:59:59の範囲の日付型秒数は常にゼロ (:00) で、1 秒未満の秒を持ちません。</t>
  </si>
  <si>
    <t>datetimeoffset</t>
  </si>
  <si>
    <t>日付が 0001-01-01 ～ 9999-12-31、時刻が00:00:00 ～ 23:59:59.9999999の範囲のタイム ゾーンを認識する日付型タイムゾーンの範囲は-14:00 ～ +14:00。</t>
  </si>
  <si>
    <t>有効桁数が規定値のとき10</t>
  </si>
  <si>
    <t>p：秒の小数点以下の有効桁数。0～7 (規定値7)</t>
  </si>
  <si>
    <t>文字列型</t>
  </si>
  <si>
    <t>[(n)]</t>
  </si>
  <si>
    <t>Unicode ではない固定長の文字列型n：桁数。1 ～ 8,000</t>
  </si>
  <si>
    <t>nバイト</t>
  </si>
  <si>
    <t>文字列</t>
  </si>
  <si>
    <t>CHAR</t>
  </si>
  <si>
    <t>固定長の文字列</t>
  </si>
  <si>
    <t>varchar</t>
  </si>
  <si>
    <t>[(n | max)]</t>
    <phoneticPr fontId="47"/>
  </si>
  <si>
    <t>Unicode ではない可変長の文字列型n：桁数。1 ～ 8,000
max：最大値。2^31-1 バイト (2 GB)</t>
    <phoneticPr fontId="47"/>
  </si>
  <si>
    <t>入力したデータサイズ+2バイト
maxを指定した場合は2GB</t>
    <phoneticPr fontId="47"/>
  </si>
  <si>
    <t>VARCHAR2</t>
  </si>
  <si>
    <t>可変長の文字列</t>
  </si>
  <si>
    <t>VARCHAR</t>
  </si>
  <si>
    <t>VARCHAR2と同じ</t>
  </si>
  <si>
    <t>text</t>
  </si>
  <si>
    <t>Unicode ではない可変長の文字列型
文字列の最大長は 2^31-1 (2,147,483,647)</t>
    <phoneticPr fontId="47"/>
  </si>
  <si>
    <t>サーバー コード ページが 2 バイト文字を使用する場合、格納サイズは、そのまま 2,147,483,647 バイト</t>
  </si>
  <si>
    <t>LONG</t>
  </si>
  <si>
    <t>2ギガバイトまでの可変長文字列</t>
  </si>
  <si>
    <t>Unicode 文字型</t>
  </si>
  <si>
    <t>nchar</t>
  </si>
  <si>
    <t>[(n)]</t>
    <phoneticPr fontId="47"/>
  </si>
  <si>
    <t>Unicode の固定長の文字列型n：桁数。1 ～ 4,000</t>
  </si>
  <si>
    <t>n×2バイト
ただし、照合順序のコード ページで 2 バイト文字が使用されている場合、記憶領域のサイズは n バイト</t>
    <phoneticPr fontId="47"/>
  </si>
  <si>
    <t>NCHAR</t>
  </si>
  <si>
    <t>固定長のUnicode文字列</t>
  </si>
  <si>
    <t>nvarchar</t>
  </si>
  <si>
    <t>Unicode の可変長の文字列型n：桁数。1 ～ 4,000
max：最大値。2^31-1 バイト (2 GB)</t>
    <phoneticPr fontId="47"/>
  </si>
  <si>
    <t>入力したデータサイズ×2+2バイト
maxを指定した場合は2GB</t>
    <phoneticPr fontId="47"/>
  </si>
  <si>
    <t>NVARCHAR2</t>
  </si>
  <si>
    <t>可変長のUnicode文字列</t>
  </si>
  <si>
    <t>ntext</t>
  </si>
  <si>
    <t>2^30 – 1 (1,073,741,823) 文字以内の可変長の Unicode データを格納するデータ型</t>
  </si>
  <si>
    <t>入力したデータサイズ×2バイト</t>
  </si>
  <si>
    <t>バイナリ型</t>
  </si>
  <si>
    <t>binary</t>
  </si>
  <si>
    <t>固定長のバイナリ データn：桁数。1 ～ 8,000</t>
  </si>
  <si>
    <t>バイナリ</t>
  </si>
  <si>
    <t>RAW</t>
  </si>
  <si>
    <t>バイナリデータ</t>
  </si>
  <si>
    <t>varbinary</t>
  </si>
  <si>
    <t>可変長のバイナリ データn：桁数。1 ～ 8,000
max：最大格納サイズ2^31-1 バイト</t>
    <phoneticPr fontId="47"/>
  </si>
  <si>
    <t>入力したデータサイズ+2バイト</t>
  </si>
  <si>
    <t>LONG RAW</t>
  </si>
  <si>
    <t>可変長のバイナリデータ</t>
  </si>
  <si>
    <t>image</t>
  </si>
  <si>
    <t>0 ～ 2^31-1 (2,147,483,647) バイトの可変長のバイナリ型</t>
  </si>
  <si>
    <t>入力したデータサイズ</t>
  </si>
  <si>
    <t>ラージオブジェクト</t>
  </si>
  <si>
    <t>CLOB</t>
  </si>
  <si>
    <t>キャラクタ型ラージオブジェクト</t>
  </si>
  <si>
    <t>NCLOB</t>
  </si>
  <si>
    <t>Unicodeキャラクタ型ラージオブジェクト</t>
  </si>
  <si>
    <t>BLOB</t>
  </si>
  <si>
    <t>バイナリ型ラージオブジェクト</t>
  </si>
  <si>
    <t>その他</t>
  </si>
  <si>
    <t>ROWID</t>
  </si>
  <si>
    <t>行識別子</t>
  </si>
  <si>
    <t>BFILE</t>
  </si>
  <si>
    <t>データベース外のバイナリファイル</t>
  </si>
  <si>
    <t>SQL Server データベース エンジンの型</t>
  </si>
  <si>
    <t>.NET Framework 型</t>
  </si>
  <si>
    <t>SqlDbType 列挙</t>
  </si>
  <si>
    <t>SqlDataReader SqlTypes の型指定されたアクセサー</t>
  </si>
  <si>
    <t>DbType 列挙</t>
  </si>
  <si>
    <t>SqlDataReader DbType の型指定されたアクセサー</t>
  </si>
  <si>
    <t>Int64</t>
  </si>
  <si>
    <t>BigInt</t>
  </si>
  <si>
    <t>GetSqlInt64</t>
  </si>
  <si>
    <t>GetInt64</t>
  </si>
  <si>
    <t>Byte[]</t>
  </si>
  <si>
    <t>VarBinary</t>
  </si>
  <si>
    <t>GetSqlBinary</t>
  </si>
  <si>
    <t>Binary</t>
  </si>
  <si>
    <t>GetBytes</t>
  </si>
  <si>
    <t>bit</t>
  </si>
  <si>
    <t>ブール型</t>
  </si>
  <si>
    <t>Bit</t>
  </si>
  <si>
    <t>GetSqlBoolean</t>
  </si>
  <si>
    <t>Boolean</t>
  </si>
  <si>
    <t>GetBoolean</t>
  </si>
  <si>
    <t>String</t>
  </si>
  <si>
    <t>Char</t>
  </si>
  <si>
    <t>GetSqlString</t>
  </si>
  <si>
    <t>AnsiStringFixedLength,</t>
  </si>
  <si>
    <t>GetString</t>
  </si>
  <si>
    <t>Char[]</t>
  </si>
  <si>
    <t>GetChars</t>
  </si>
  <si>
    <r>
      <t>date </t>
    </r>
    <r>
      <rPr>
        <sz val="8"/>
        <color rgb="FF171717"/>
        <rFont val="メイリオ"/>
        <family val="3"/>
        <charset val="128"/>
      </rPr>
      <t>1
(SQL Server 2008 以降)</t>
    </r>
    <phoneticPr fontId="47"/>
  </si>
  <si>
    <t>DateTime</t>
  </si>
  <si>
    <t>DateDate</t>
  </si>
  <si>
    <t>GetSqlDateTime</t>
  </si>
  <si>
    <t>GetDateTime</t>
  </si>
  <si>
    <t>datetime2
(SQL Server 2008 以降)</t>
    <phoneticPr fontId="47"/>
  </si>
  <si>
    <t>DateTime2</t>
  </si>
  <si>
    <t>None</t>
  </si>
  <si>
    <t>datetimeoffset
(SQL Server 2008 以降)</t>
    <phoneticPr fontId="47"/>
  </si>
  <si>
    <t>DateTimeOffset</t>
  </si>
  <si>
    <t>none</t>
  </si>
  <si>
    <t>GetDateTimeOffset</t>
  </si>
  <si>
    <t>Decimal</t>
  </si>
  <si>
    <t>GetSqlDecimal</t>
  </si>
  <si>
    <t>GetDecimal</t>
  </si>
  <si>
    <t>FILESTREAM attribute (varbinary(max))</t>
  </si>
  <si>
    <t>GetSqlBytes</t>
  </si>
  <si>
    <t>Double</t>
  </si>
  <si>
    <t>Float</t>
  </si>
  <si>
    <t>GetSqlDouble</t>
  </si>
  <si>
    <t>GetDouble</t>
  </si>
  <si>
    <t>Int32</t>
  </si>
  <si>
    <t>Int</t>
  </si>
  <si>
    <t>GetSqlInt32</t>
  </si>
  <si>
    <t>GetInt32</t>
  </si>
  <si>
    <t>Money</t>
  </si>
  <si>
    <t>GetSqlMoney</t>
  </si>
  <si>
    <t>NChar</t>
  </si>
  <si>
    <t>StringFixedLength</t>
  </si>
  <si>
    <t>NText</t>
  </si>
  <si>
    <t>NVarChar</t>
  </si>
  <si>
    <t>実数</t>
  </si>
  <si>
    <t>Single</t>
  </si>
  <si>
    <t>Real</t>
  </si>
  <si>
    <t>GetSqlSingle</t>
  </si>
  <si>
    <t>GetFloat</t>
  </si>
  <si>
    <t>rowversion</t>
  </si>
  <si>
    <t>Timestamp</t>
  </si>
  <si>
    <t>Int16</t>
  </si>
  <si>
    <t>SmallInt</t>
  </si>
  <si>
    <t>GetSqlInt16</t>
  </si>
  <si>
    <t>GetInt16</t>
  </si>
  <si>
    <t>SmallMoney</t>
  </si>
  <si>
    <t>sql_variant</t>
  </si>
  <si>
    <r>
      <t>Object </t>
    </r>
    <r>
      <rPr>
        <sz val="8"/>
        <color rgb="FF171717"/>
        <rFont val="メイリオ"/>
        <family val="3"/>
        <charset val="128"/>
      </rPr>
      <t>2</t>
    </r>
  </si>
  <si>
    <t>Variant</t>
  </si>
  <si>
    <t>GetSqlValueGetSqlValue</t>
  </si>
  <si>
    <t>Object</t>
  </si>
  <si>
    <t>GetValueGetValue</t>
  </si>
  <si>
    <t>Text</t>
  </si>
  <si>
    <t>時間
(SQL Server 2008 以降)</t>
    <phoneticPr fontId="47"/>
  </si>
  <si>
    <t>TimeSpan</t>
  </si>
  <si>
    <t>Time</t>
  </si>
  <si>
    <t>タイムスタンプ</t>
  </si>
  <si>
    <t>Byte</t>
  </si>
  <si>
    <t>TinyInt</t>
  </si>
  <si>
    <t>GetSqlByte</t>
  </si>
  <si>
    <t>GetByte</t>
  </si>
  <si>
    <t>UNIQUEIDENTIFIER</t>
  </si>
  <si>
    <t>GUID</t>
  </si>
  <si>
    <t>UniqueIdentifier</t>
  </si>
  <si>
    <t>GetSqlGuid</t>
  </si>
  <si>
    <t>Guid</t>
  </si>
  <si>
    <t>GetGuid</t>
  </si>
  <si>
    <t>VarChar</t>
  </si>
  <si>
    <t>AnsiString, String</t>
  </si>
  <si>
    <t>xml</t>
  </si>
  <si>
    <t>Xml</t>
  </si>
  <si>
    <t>GetSqlXml</t>
  </si>
  <si>
    <t>工事名称</t>
    <rPh sb="0" eb="2">
      <t>コウジ</t>
    </rPh>
    <rPh sb="2" eb="4">
      <t>メイショウ</t>
    </rPh>
    <phoneticPr fontId="46"/>
  </si>
  <si>
    <t>工事場所</t>
    <rPh sb="0" eb="2">
      <t>コウジ</t>
    </rPh>
    <rPh sb="2" eb="4">
      <t>バショ</t>
    </rPh>
    <phoneticPr fontId="7"/>
  </si>
  <si>
    <t>測定場所</t>
    <rPh sb="0" eb="2">
      <t>ソクテイ</t>
    </rPh>
    <rPh sb="2" eb="4">
      <t>バショ</t>
    </rPh>
    <phoneticPr fontId="46"/>
  </si>
  <si>
    <t>立会人</t>
    <rPh sb="0" eb="2">
      <t>タチアイ</t>
    </rPh>
    <rPh sb="2" eb="3">
      <t>ニン</t>
    </rPh>
    <phoneticPr fontId="46"/>
  </si>
  <si>
    <t>測定日</t>
    <rPh sb="0" eb="2">
      <t>ソクテイ</t>
    </rPh>
    <rPh sb="2" eb="3">
      <t>ビ</t>
    </rPh>
    <phoneticPr fontId="46"/>
  </si>
  <si>
    <t>測点名</t>
    <rPh sb="0" eb="2">
      <t>ソクテン</t>
    </rPh>
    <rPh sb="2" eb="3">
      <t>メイ</t>
    </rPh>
    <phoneticPr fontId="46"/>
  </si>
  <si>
    <t>縦断印刷項目設定</t>
    <rPh sb="0" eb="2">
      <t>ジュウダン</t>
    </rPh>
    <rPh sb="2" eb="4">
      <t>インサツ</t>
    </rPh>
    <rPh sb="4" eb="6">
      <t>コウモク</t>
    </rPh>
    <rPh sb="6" eb="8">
      <t>セッテイ</t>
    </rPh>
    <phoneticPr fontId="46"/>
  </si>
  <si>
    <t>横断印刷項目設定</t>
    <rPh sb="0" eb="2">
      <t>オウダン</t>
    </rPh>
    <rPh sb="2" eb="4">
      <t>インサツ</t>
    </rPh>
    <rPh sb="4" eb="6">
      <t>コウモク</t>
    </rPh>
    <rPh sb="6" eb="8">
      <t>セッテイ</t>
    </rPh>
    <phoneticPr fontId="46"/>
  </si>
  <si>
    <t>切削印刷項目設定</t>
    <rPh sb="2" eb="4">
      <t>インサツ</t>
    </rPh>
    <rPh sb="4" eb="6">
      <t>コウモク</t>
    </rPh>
    <rPh sb="6" eb="8">
      <t>セッテイ</t>
    </rPh>
    <phoneticPr fontId="46"/>
  </si>
  <si>
    <t>縦断測点距離</t>
    <rPh sb="2" eb="4">
      <t>ソクテン</t>
    </rPh>
    <rPh sb="4" eb="6">
      <t>キョリ</t>
    </rPh>
    <phoneticPr fontId="46"/>
  </si>
  <si>
    <t>横断左測点数</t>
    <rPh sb="2" eb="3">
      <t>ヒダリ</t>
    </rPh>
    <rPh sb="3" eb="5">
      <t>ソクテン</t>
    </rPh>
    <rPh sb="5" eb="6">
      <t>スウ</t>
    </rPh>
    <phoneticPr fontId="46"/>
  </si>
  <si>
    <t>横断右測点数</t>
    <rPh sb="2" eb="3">
      <t>ミギ</t>
    </rPh>
    <rPh sb="3" eb="5">
      <t>ソクテン</t>
    </rPh>
    <rPh sb="5" eb="6">
      <t>スウ</t>
    </rPh>
    <phoneticPr fontId="46"/>
  </si>
  <si>
    <t>切削左測点数</t>
    <rPh sb="2" eb="3">
      <t>ヒダリ</t>
    </rPh>
    <rPh sb="3" eb="5">
      <t>ソクテン</t>
    </rPh>
    <rPh sb="5" eb="6">
      <t>スウ</t>
    </rPh>
    <phoneticPr fontId="46"/>
  </si>
  <si>
    <t>切削右測点数</t>
    <rPh sb="2" eb="3">
      <t>ミギ</t>
    </rPh>
    <rPh sb="3" eb="5">
      <t>ソクテン</t>
    </rPh>
    <rPh sb="5" eb="6">
      <t>スウ</t>
    </rPh>
    <phoneticPr fontId="46"/>
  </si>
  <si>
    <t>横断一括縮尺</t>
    <rPh sb="2" eb="4">
      <t>イッカツ</t>
    </rPh>
    <rPh sb="4" eb="6">
      <t>シュクシャク</t>
    </rPh>
    <phoneticPr fontId="46"/>
  </si>
  <si>
    <t>切削一括縮尺</t>
    <rPh sb="2" eb="4">
      <t>イッカツ</t>
    </rPh>
    <rPh sb="4" eb="6">
      <t>シュクシャク</t>
    </rPh>
    <phoneticPr fontId="46"/>
  </si>
  <si>
    <t>ｵｰﾊﾞｰﾚｲ左測点数</t>
    <rPh sb="7" eb="8">
      <t>ヒダリ</t>
    </rPh>
    <rPh sb="8" eb="10">
      <t>ソクテン</t>
    </rPh>
    <rPh sb="10" eb="11">
      <t>スウ</t>
    </rPh>
    <phoneticPr fontId="46"/>
  </si>
  <si>
    <t>ｵｰﾊﾞｰﾚｲ右測点数</t>
    <rPh sb="7" eb="8">
      <t>ミギ</t>
    </rPh>
    <rPh sb="8" eb="10">
      <t>ソクテン</t>
    </rPh>
    <rPh sb="10" eb="11">
      <t>スウ</t>
    </rPh>
    <phoneticPr fontId="46"/>
  </si>
  <si>
    <t>ｵｰﾊﾞｰﾚｲ印刷項目設定</t>
    <rPh sb="7" eb="9">
      <t>インサツ</t>
    </rPh>
    <rPh sb="9" eb="11">
      <t>コウモク</t>
    </rPh>
    <rPh sb="11" eb="13">
      <t>セッテイ</t>
    </rPh>
    <phoneticPr fontId="46"/>
  </si>
  <si>
    <t>ｵｰﾊﾞｰﾚｲ一括縮尺</t>
    <rPh sb="7" eb="9">
      <t>イッカツ</t>
    </rPh>
    <rPh sb="9" eb="11">
      <t>シュクシャク</t>
    </rPh>
    <phoneticPr fontId="46"/>
  </si>
  <si>
    <t>掘削左測点数</t>
    <rPh sb="2" eb="3">
      <t>ヒダリ</t>
    </rPh>
    <rPh sb="3" eb="5">
      <t>ソクテン</t>
    </rPh>
    <rPh sb="5" eb="6">
      <t>スウ</t>
    </rPh>
    <phoneticPr fontId="46"/>
  </si>
  <si>
    <t>掘削右測点数</t>
    <rPh sb="2" eb="3">
      <t>ミギ</t>
    </rPh>
    <rPh sb="3" eb="5">
      <t>ソクテン</t>
    </rPh>
    <rPh sb="5" eb="6">
      <t>スウ</t>
    </rPh>
    <phoneticPr fontId="46"/>
  </si>
  <si>
    <t>掘削一括縮尺</t>
    <rPh sb="2" eb="4">
      <t>イッカツ</t>
    </rPh>
    <rPh sb="4" eb="6">
      <t>シュクシャク</t>
    </rPh>
    <phoneticPr fontId="46"/>
  </si>
  <si>
    <t>掘削印刷項目設定</t>
    <rPh sb="2" eb="4">
      <t>インサツ</t>
    </rPh>
    <rPh sb="4" eb="6">
      <t>コウモク</t>
    </rPh>
    <rPh sb="6" eb="8">
      <t>セッテイ</t>
    </rPh>
    <phoneticPr fontId="46"/>
  </si>
  <si>
    <t>kj_nam</t>
    <phoneticPr fontId="46"/>
  </si>
  <si>
    <t>kj_plc</t>
    <phoneticPr fontId="46"/>
  </si>
  <si>
    <t>mmt_plc</t>
    <phoneticPr fontId="46"/>
  </si>
  <si>
    <t>witness</t>
    <phoneticPr fontId="46"/>
  </si>
  <si>
    <r>
      <t>m</t>
    </r>
    <r>
      <rPr>
        <sz val="9"/>
        <rFont val="メイリオ"/>
        <family val="3"/>
        <charset val="128"/>
      </rPr>
      <t>mt_day</t>
    </r>
    <phoneticPr fontId="46"/>
  </si>
  <si>
    <t>縦断図縮尺Y</t>
    <rPh sb="2" eb="3">
      <t>ズ</t>
    </rPh>
    <rPh sb="3" eb="5">
      <t>シュクシャク</t>
    </rPh>
    <phoneticPr fontId="46"/>
  </si>
  <si>
    <t>縦断図縮尺X</t>
    <rPh sb="2" eb="3">
      <t>ズ</t>
    </rPh>
    <rPh sb="3" eb="5">
      <t>シュクシャク</t>
    </rPh>
    <phoneticPr fontId="46"/>
  </si>
  <si>
    <t>横断図縮尺Y</t>
    <rPh sb="0" eb="3">
      <t>オウダンズ</t>
    </rPh>
    <rPh sb="3" eb="5">
      <t>シュクシャク</t>
    </rPh>
    <phoneticPr fontId="46"/>
  </si>
  <si>
    <t>切削図縮尺Y</t>
    <rPh sb="2" eb="3">
      <t>ズ</t>
    </rPh>
    <rPh sb="3" eb="5">
      <t>シュクシャク</t>
    </rPh>
    <phoneticPr fontId="46"/>
  </si>
  <si>
    <t>ｵｰﾊﾞｰﾚｲ図縮尺Y</t>
    <rPh sb="7" eb="9">
      <t>シュクシャク</t>
    </rPh>
    <rPh sb="9" eb="10">
      <t>Ｕ</t>
    </rPh>
    <phoneticPr fontId="46"/>
  </si>
  <si>
    <t>掘削図縮尺Y</t>
    <rPh sb="2" eb="3">
      <t>ズ</t>
    </rPh>
    <rPh sb="3" eb="5">
      <t>シュクシャク</t>
    </rPh>
    <phoneticPr fontId="46"/>
  </si>
  <si>
    <t>横断図縮尺X</t>
    <rPh sb="0" eb="3">
      <t>オウダンズ</t>
    </rPh>
    <rPh sb="3" eb="5">
      <t>シュクシャク</t>
    </rPh>
    <phoneticPr fontId="46"/>
  </si>
  <si>
    <t>切削図縮尺X</t>
    <rPh sb="2" eb="3">
      <t>ズ</t>
    </rPh>
    <rPh sb="3" eb="5">
      <t>シュクシャク</t>
    </rPh>
    <phoneticPr fontId="46"/>
  </si>
  <si>
    <t>ｵｰﾊﾞｰﾚｲ図縮尺X</t>
  </si>
  <si>
    <t>掘削図縮尺X</t>
    <rPh sb="2" eb="3">
      <t>ズ</t>
    </rPh>
    <rPh sb="3" eb="5">
      <t>シュクシャク</t>
    </rPh>
    <phoneticPr fontId="46"/>
  </si>
  <si>
    <t>j_mmt_dtc</t>
    <phoneticPr fontId="46"/>
  </si>
  <si>
    <t>j_prn_flg</t>
    <phoneticPr fontId="46"/>
  </si>
  <si>
    <t>o_prn_flg</t>
    <phoneticPr fontId="46"/>
  </si>
  <si>
    <t>o_bnc_scl</t>
    <phoneticPr fontId="46"/>
  </si>
  <si>
    <t>s_lp_value</t>
    <phoneticPr fontId="46"/>
  </si>
  <si>
    <t>o_lp_value</t>
    <phoneticPr fontId="46"/>
  </si>
  <si>
    <t>o_rp_value</t>
    <phoneticPr fontId="46"/>
  </si>
  <si>
    <t>s_rp_value</t>
    <phoneticPr fontId="46"/>
  </si>
  <si>
    <t>s_prn_flg</t>
    <phoneticPr fontId="46"/>
  </si>
  <si>
    <t>s_bnc_scl</t>
    <phoneticPr fontId="46"/>
  </si>
  <si>
    <t>ol_lp_value</t>
    <phoneticPr fontId="46"/>
  </si>
  <si>
    <t>ol_rp_value</t>
    <phoneticPr fontId="46"/>
  </si>
  <si>
    <t>ol_prn_flg</t>
    <phoneticPr fontId="46"/>
  </si>
  <si>
    <t>j_scl_y</t>
  </si>
  <si>
    <t>j_scl_x</t>
  </si>
  <si>
    <t>o_scl_y</t>
  </si>
  <si>
    <t>o_scl_x</t>
  </si>
  <si>
    <t>s_scl_y</t>
  </si>
  <si>
    <t>s_scl_x</t>
  </si>
  <si>
    <t>ol_scl_y</t>
  </si>
  <si>
    <t>ol_scl_x</t>
  </si>
  <si>
    <r>
      <t>k</t>
    </r>
    <r>
      <rPr>
        <sz val="9"/>
        <rFont val="メイリオ"/>
        <family val="3"/>
        <charset val="128"/>
      </rPr>
      <t>_scl_y</t>
    </r>
    <phoneticPr fontId="46"/>
  </si>
  <si>
    <t>k_scl_x</t>
    <phoneticPr fontId="46"/>
  </si>
  <si>
    <r>
      <t>k</t>
    </r>
    <r>
      <rPr>
        <sz val="9"/>
        <rFont val="メイリオ"/>
        <family val="3"/>
        <charset val="128"/>
      </rPr>
      <t>_lp_value</t>
    </r>
    <phoneticPr fontId="46"/>
  </si>
  <si>
    <t>k_rp_value</t>
    <phoneticPr fontId="46"/>
  </si>
  <si>
    <t>k_prn_flg</t>
    <phoneticPr fontId="46"/>
  </si>
  <si>
    <t>k_bnc_scl</t>
    <phoneticPr fontId="46"/>
  </si>
  <si>
    <t>ol_bnc_scl</t>
    <phoneticPr fontId="46"/>
  </si>
  <si>
    <t>char[40]</t>
    <phoneticPr fontId="7"/>
  </si>
  <si>
    <t>char[20]</t>
    <phoneticPr fontId="7"/>
  </si>
  <si>
    <r>
      <t>s</t>
    </r>
    <r>
      <rPr>
        <sz val="9"/>
        <rFont val="メイリオ"/>
        <family val="3"/>
        <charset val="128"/>
      </rPr>
      <t>malldatetime</t>
    </r>
    <phoneticPr fontId="46"/>
  </si>
  <si>
    <t>p_knd_id</t>
    <phoneticPr fontId="46"/>
  </si>
  <si>
    <r>
      <t>t</t>
    </r>
    <r>
      <rPr>
        <sz val="9"/>
        <rFont val="メイリオ"/>
        <family val="3"/>
        <charset val="128"/>
      </rPr>
      <t>inyint</t>
    </r>
    <phoneticPr fontId="46"/>
  </si>
  <si>
    <t>float</t>
    <phoneticPr fontId="46"/>
  </si>
  <si>
    <t>4</t>
    <phoneticPr fontId="46"/>
  </si>
  <si>
    <t>tinyint</t>
    <phoneticPr fontId="46"/>
  </si>
  <si>
    <t>char[10]</t>
    <phoneticPr fontId="46"/>
  </si>
  <si>
    <t>1</t>
    <phoneticPr fontId="46"/>
  </si>
  <si>
    <t>同テーブル内でbit型列が8個以下の場合は1バイトで格納し、9～16個の場合は2バイト。
True:1, False:0, 0および1以外はすべて1へと変換</t>
    <rPh sb="0" eb="1">
      <t>ドウ</t>
    </rPh>
    <rPh sb="5" eb="6">
      <t>ナイ</t>
    </rPh>
    <rPh sb="10" eb="11">
      <t>ガタ</t>
    </rPh>
    <rPh sb="11" eb="12">
      <t>レツ</t>
    </rPh>
    <rPh sb="14" eb="15">
      <t>コ</t>
    </rPh>
    <rPh sb="15" eb="17">
      <t>イカ</t>
    </rPh>
    <rPh sb="18" eb="20">
      <t>バアイ</t>
    </rPh>
    <rPh sb="26" eb="28">
      <t>カクノウ</t>
    </rPh>
    <rPh sb="34" eb="35">
      <t>コ</t>
    </rPh>
    <rPh sb="36" eb="38">
      <t>バアイ</t>
    </rPh>
    <rPh sb="67" eb="69">
      <t>イガイ</t>
    </rPh>
    <rPh sb="76" eb="78">
      <t>ヘンカン</t>
    </rPh>
    <phoneticPr fontId="46"/>
  </si>
  <si>
    <t>bit</t>
    <phoneticPr fontId="46"/>
  </si>
  <si>
    <t>tinyint</t>
    <phoneticPr fontId="46"/>
  </si>
  <si>
    <t>作図画面で使用</t>
    <rPh sb="0" eb="2">
      <t>サクズ</t>
    </rPh>
    <rPh sb="2" eb="4">
      <t>ガメン</t>
    </rPh>
    <rPh sb="5" eb="7">
      <t>シヨウ</t>
    </rPh>
    <phoneticPr fontId="46"/>
  </si>
  <si>
    <t>1桁目</t>
    <rPh sb="1" eb="2">
      <t>ケタ</t>
    </rPh>
    <rPh sb="2" eb="3">
      <t>メ</t>
    </rPh>
    <phoneticPr fontId="46"/>
  </si>
  <si>
    <t>各桁のデータは以下の通りとし、0はOFF、1はONの意を表す</t>
    <rPh sb="0" eb="1">
      <t>カク</t>
    </rPh>
    <rPh sb="1" eb="2">
      <t>ケタ</t>
    </rPh>
    <rPh sb="7" eb="9">
      <t>イカ</t>
    </rPh>
    <rPh sb="10" eb="11">
      <t>トオ</t>
    </rPh>
    <rPh sb="26" eb="27">
      <t>イ</t>
    </rPh>
    <rPh sb="28" eb="29">
      <t>アラワ</t>
    </rPh>
    <phoneticPr fontId="46"/>
  </si>
  <si>
    <t>計画データ</t>
    <rPh sb="0" eb="2">
      <t>ケイカク</t>
    </rPh>
    <phoneticPr fontId="46"/>
  </si>
  <si>
    <t>メモリ</t>
    <phoneticPr fontId="46"/>
  </si>
  <si>
    <t>2桁目</t>
    <rPh sb="1" eb="2">
      <t>ケタ</t>
    </rPh>
    <rPh sb="2" eb="3">
      <t>メ</t>
    </rPh>
    <phoneticPr fontId="46"/>
  </si>
  <si>
    <t>3桁目</t>
    <rPh sb="1" eb="2">
      <t>ケタ</t>
    </rPh>
    <rPh sb="2" eb="3">
      <t>メ</t>
    </rPh>
    <phoneticPr fontId="46"/>
  </si>
  <si>
    <t>地盤データ</t>
    <rPh sb="0" eb="2">
      <t>ジバン</t>
    </rPh>
    <phoneticPr fontId="46"/>
  </si>
  <si>
    <t>4桁目</t>
    <rPh sb="1" eb="2">
      <t>ケタ</t>
    </rPh>
    <rPh sb="2" eb="3">
      <t>メ</t>
    </rPh>
    <phoneticPr fontId="46"/>
  </si>
  <si>
    <t>基層データ</t>
    <rPh sb="0" eb="2">
      <t>キソウ</t>
    </rPh>
    <phoneticPr fontId="46"/>
  </si>
  <si>
    <t>5桁目</t>
    <rPh sb="1" eb="2">
      <t>ケタ</t>
    </rPh>
    <rPh sb="2" eb="3">
      <t>メ</t>
    </rPh>
    <phoneticPr fontId="46"/>
  </si>
  <si>
    <t>中間層</t>
    <rPh sb="0" eb="3">
      <t>チュウカンソウ</t>
    </rPh>
    <phoneticPr fontId="46"/>
  </si>
  <si>
    <t>予備</t>
    <rPh sb="0" eb="2">
      <t>ヨビ</t>
    </rPh>
    <phoneticPr fontId="46"/>
  </si>
  <si>
    <t>6桁目</t>
    <rPh sb="1" eb="2">
      <t>ケタ</t>
    </rPh>
    <rPh sb="2" eb="3">
      <t>メ</t>
    </rPh>
    <phoneticPr fontId="46"/>
  </si>
  <si>
    <t>7桁目</t>
    <rPh sb="1" eb="2">
      <t>ケタ</t>
    </rPh>
    <rPh sb="2" eb="3">
      <t>メ</t>
    </rPh>
    <phoneticPr fontId="46"/>
  </si>
  <si>
    <t>8桁目</t>
    <rPh sb="1" eb="2">
      <t>ケタ</t>
    </rPh>
    <rPh sb="2" eb="3">
      <t>メ</t>
    </rPh>
    <phoneticPr fontId="46"/>
  </si>
  <si>
    <t>9桁目</t>
    <rPh sb="1" eb="2">
      <t>ケタ</t>
    </rPh>
    <rPh sb="2" eb="3">
      <t>メ</t>
    </rPh>
    <phoneticPr fontId="46"/>
  </si>
  <si>
    <t>10桁目</t>
    <rPh sb="2" eb="3">
      <t>ケタ</t>
    </rPh>
    <rPh sb="3" eb="4">
      <t>メ</t>
    </rPh>
    <phoneticPr fontId="46"/>
  </si>
  <si>
    <t>※1参照</t>
    <rPh sb="2" eb="4">
      <t>サンショウ</t>
    </rPh>
    <phoneticPr fontId="46"/>
  </si>
  <si>
    <t>縦断図測定値情報</t>
    <rPh sb="0" eb="2">
      <t>ジュウダン</t>
    </rPh>
    <rPh sb="2" eb="3">
      <t>ズ</t>
    </rPh>
    <rPh sb="3" eb="6">
      <t>ソクテイチ</t>
    </rPh>
    <rPh sb="6" eb="8">
      <t>ジョウホウ</t>
    </rPh>
    <phoneticPr fontId="7"/>
  </si>
  <si>
    <t>inf_jdn_mmt</t>
    <phoneticPr fontId="7"/>
  </si>
  <si>
    <t>工事データID</t>
    <rPh sb="0" eb="2">
      <t>コウジ</t>
    </rPh>
    <phoneticPr fontId="46"/>
  </si>
  <si>
    <t>kj_data_id</t>
  </si>
  <si>
    <t>地盤高自動計算</t>
    <rPh sb="0" eb="2">
      <t>ジバン</t>
    </rPh>
    <rPh sb="2" eb="3">
      <t>ダカ</t>
    </rPh>
    <rPh sb="3" eb="5">
      <t>ジドウ</t>
    </rPh>
    <rPh sb="5" eb="7">
      <t>ケイサン</t>
    </rPh>
    <phoneticPr fontId="46"/>
  </si>
  <si>
    <t>jbn_auto</t>
  </si>
  <si>
    <t>行番号</t>
    <rPh sb="0" eb="3">
      <t>ギョウバンゴウ</t>
    </rPh>
    <phoneticPr fontId="46"/>
  </si>
  <si>
    <t>測点No</t>
    <rPh sb="0" eb="2">
      <t>ソクテン</t>
    </rPh>
    <phoneticPr fontId="46"/>
  </si>
  <si>
    <t>追加距離</t>
    <rPh sb="0" eb="2">
      <t>ツイカ</t>
    </rPh>
    <rPh sb="2" eb="4">
      <t>キョリ</t>
    </rPh>
    <phoneticPr fontId="46"/>
  </si>
  <si>
    <t>地盤高</t>
    <rPh sb="0" eb="2">
      <t>ジバン</t>
    </rPh>
    <rPh sb="2" eb="3">
      <t>ダカ</t>
    </rPh>
    <phoneticPr fontId="46"/>
  </si>
  <si>
    <t>設定高</t>
    <rPh sb="0" eb="2">
      <t>セッテイ</t>
    </rPh>
    <rPh sb="2" eb="3">
      <t>ダカ</t>
    </rPh>
    <phoneticPr fontId="46"/>
  </si>
  <si>
    <t>計画高</t>
    <rPh sb="0" eb="2">
      <t>ケイカク</t>
    </rPh>
    <rPh sb="2" eb="3">
      <t>ダカ</t>
    </rPh>
    <phoneticPr fontId="46"/>
  </si>
  <si>
    <t>VCL</t>
  </si>
  <si>
    <t>切盛高</t>
    <rPh sb="0" eb="2">
      <t>キリモ</t>
    </rPh>
    <rPh sb="2" eb="3">
      <t>ダカ</t>
    </rPh>
    <phoneticPr fontId="46"/>
  </si>
  <si>
    <t>地盤勾配率</t>
    <rPh sb="0" eb="2">
      <t>ジバン</t>
    </rPh>
    <rPh sb="2" eb="4">
      <t>コウバイ</t>
    </rPh>
    <rPh sb="4" eb="5">
      <t>リツ</t>
    </rPh>
    <phoneticPr fontId="46"/>
  </si>
  <si>
    <t>累積距離</t>
    <rPh sb="0" eb="2">
      <t>ルイセキ</t>
    </rPh>
    <rPh sb="2" eb="4">
      <t>キョリ</t>
    </rPh>
    <phoneticPr fontId="46"/>
  </si>
  <si>
    <t>VCL No</t>
  </si>
  <si>
    <t>設定勾配</t>
    <rPh sb="0" eb="2">
      <t>セッテイ</t>
    </rPh>
    <rPh sb="2" eb="4">
      <t>コウバイ</t>
    </rPh>
    <phoneticPr fontId="46"/>
  </si>
  <si>
    <t>元計画高</t>
    <rPh sb="0" eb="1">
      <t>モト</t>
    </rPh>
    <rPh sb="1" eb="3">
      <t>ケイカク</t>
    </rPh>
    <rPh sb="3" eb="4">
      <t>ダカ</t>
    </rPh>
    <phoneticPr fontId="46"/>
  </si>
  <si>
    <t>元計画勾配率</t>
    <rPh sb="0" eb="1">
      <t>モト</t>
    </rPh>
    <rPh sb="1" eb="3">
      <t>ケイカク</t>
    </rPh>
    <rPh sb="3" eb="5">
      <t>コウバイ</t>
    </rPh>
    <rPh sb="5" eb="6">
      <t>リツ</t>
    </rPh>
    <phoneticPr fontId="46"/>
  </si>
  <si>
    <t>計画勾配率</t>
    <rPh sb="0" eb="2">
      <t>ケイカク</t>
    </rPh>
    <rPh sb="2" eb="4">
      <t>コウバイ</t>
    </rPh>
    <rPh sb="4" eb="5">
      <t>リツ</t>
    </rPh>
    <phoneticPr fontId="46"/>
  </si>
  <si>
    <t>工事情報のデータID</t>
    <rPh sb="0" eb="2">
      <t>コウジ</t>
    </rPh>
    <rPh sb="2" eb="4">
      <t>ジョウホウ</t>
    </rPh>
    <phoneticPr fontId="46"/>
  </si>
  <si>
    <t>lin_no</t>
  </si>
  <si>
    <t>lin_no</t>
    <phoneticPr fontId="46"/>
  </si>
  <si>
    <t>point_no</t>
  </si>
  <si>
    <t>point_no</t>
    <phoneticPr fontId="46"/>
  </si>
  <si>
    <t>dtc</t>
  </si>
  <si>
    <t>dtc</t>
    <phoneticPr fontId="46"/>
  </si>
  <si>
    <t>jbn_h</t>
  </si>
  <si>
    <t>jbn_h</t>
    <phoneticPr fontId="46"/>
  </si>
  <si>
    <t>sti_h</t>
  </si>
  <si>
    <t>sti_h</t>
    <phoneticPr fontId="46"/>
  </si>
  <si>
    <t>kkk_h</t>
  </si>
  <si>
    <t>kkk_h</t>
    <phoneticPr fontId="46"/>
  </si>
  <si>
    <t>vcl</t>
  </si>
  <si>
    <t>vcl</t>
    <phoneticPr fontId="46"/>
  </si>
  <si>
    <t>krm_h</t>
  </si>
  <si>
    <t>krm_h</t>
    <phoneticPr fontId="46"/>
  </si>
  <si>
    <t>jbn_gen</t>
  </si>
  <si>
    <t>jbn_gen</t>
    <phoneticPr fontId="46"/>
  </si>
  <si>
    <t>kkk_gen</t>
  </si>
  <si>
    <t>kkk_gen</t>
    <phoneticPr fontId="46"/>
  </si>
  <si>
    <t>ttl_dtc</t>
  </si>
  <si>
    <t>ttl_dtc</t>
    <phoneticPr fontId="46"/>
  </si>
  <si>
    <t>vcl_no</t>
  </si>
  <si>
    <t>vcl_no</t>
    <phoneticPr fontId="46"/>
  </si>
  <si>
    <t>sti_gen</t>
  </si>
  <si>
    <t>sti_gen</t>
    <phoneticPr fontId="46"/>
  </si>
  <si>
    <t>bak_kkk_h</t>
  </si>
  <si>
    <t>bak_kkk_h</t>
    <phoneticPr fontId="46"/>
  </si>
  <si>
    <t>bak_kkk_gen</t>
  </si>
  <si>
    <t>bak_kkk_gen</t>
    <phoneticPr fontId="46"/>
  </si>
  <si>
    <t>char[10]</t>
  </si>
  <si>
    <t>該当工事共通データ（全レコード同値）</t>
    <rPh sb="0" eb="2">
      <t>ガイトウ</t>
    </rPh>
    <rPh sb="2" eb="4">
      <t>コウジ</t>
    </rPh>
    <rPh sb="4" eb="6">
      <t>キョウツウ</t>
    </rPh>
    <rPh sb="10" eb="11">
      <t>ゼン</t>
    </rPh>
    <rPh sb="15" eb="17">
      <t>ドウチ</t>
    </rPh>
    <phoneticPr fontId="46"/>
  </si>
  <si>
    <t>ui_inf_kouji</t>
    <phoneticPr fontId="46"/>
  </si>
  <si>
    <t>ui_inf_jdn_mmt</t>
    <phoneticPr fontId="46"/>
  </si>
  <si>
    <t>juou</t>
    <phoneticPr fontId="46"/>
  </si>
  <si>
    <t>工事情報取得</t>
    <rPh sb="0" eb="2">
      <t>コウジ</t>
    </rPh>
    <rPh sb="2" eb="4">
      <t>ジョウホウ</t>
    </rPh>
    <rPh sb="4" eb="6">
      <t>シュトク</t>
    </rPh>
    <phoneticPr fontId="46"/>
  </si>
  <si>
    <t>縦断図測定値情報取得</t>
    <rPh sb="0" eb="2">
      <t>ジュウダン</t>
    </rPh>
    <rPh sb="2" eb="3">
      <t>ズ</t>
    </rPh>
    <rPh sb="3" eb="6">
      <t>ソクテイチ</t>
    </rPh>
    <rPh sb="6" eb="8">
      <t>ジョウホウ</t>
    </rPh>
    <rPh sb="8" eb="10">
      <t>シュトク</t>
    </rPh>
    <phoneticPr fontId="46"/>
  </si>
  <si>
    <t>v_inf_kouji</t>
    <phoneticPr fontId="46"/>
  </si>
  <si>
    <t>v_inf_jdn_mmt</t>
    <phoneticPr fontId="46"/>
  </si>
  <si>
    <t>工事情報</t>
    <rPh sb="0" eb="2">
      <t>コウジ</t>
    </rPh>
    <rPh sb="2" eb="4">
      <t>ジョウホウ</t>
    </rPh>
    <phoneticPr fontId="46"/>
  </si>
  <si>
    <t>工事情報.レコード削除日 IS NULL</t>
    <rPh sb="0" eb="2">
      <t>コウジ</t>
    </rPh>
    <rPh sb="2" eb="4">
      <t>ジョウホウ</t>
    </rPh>
    <rPh sb="9" eb="11">
      <t>サクジョ</t>
    </rPh>
    <rPh sb="11" eb="12">
      <t>ビ</t>
    </rPh>
    <phoneticPr fontId="46"/>
  </si>
  <si>
    <t>kj_nam</t>
  </si>
  <si>
    <t>char[40]</t>
  </si>
  <si>
    <t>kj_plc</t>
  </si>
  <si>
    <t>mmt_plc</t>
  </si>
  <si>
    <t>witness</t>
  </si>
  <si>
    <t>char[20]</t>
  </si>
  <si>
    <t>mmt_day</t>
  </si>
  <si>
    <t>p_knd_id</t>
  </si>
  <si>
    <t>j_mmt_dtc</t>
  </si>
  <si>
    <t>j_prn_flg</t>
  </si>
  <si>
    <t>o_lp_value</t>
  </si>
  <si>
    <t>o_rp_value</t>
  </si>
  <si>
    <t>o_prn_flg</t>
  </si>
  <si>
    <t>o_bnc_scl</t>
  </si>
  <si>
    <t>s_lp_value</t>
  </si>
  <si>
    <t>s_rp_value</t>
  </si>
  <si>
    <t>s_prn_flg</t>
  </si>
  <si>
    <t>s_bnc_scl</t>
  </si>
  <si>
    <t>ol_lp_value</t>
  </si>
  <si>
    <t>ol_rp_value</t>
  </si>
  <si>
    <t>ol_prn_flg</t>
  </si>
  <si>
    <t>ol_bnc_scl</t>
  </si>
  <si>
    <t>k_scl_y</t>
  </si>
  <si>
    <t>k_scl_x</t>
  </si>
  <si>
    <t>k_lp_value</t>
  </si>
  <si>
    <t>k_rp_value</t>
  </si>
  <si>
    <t>k_prn_flg</t>
  </si>
  <si>
    <t>k_bnc_scl</t>
  </si>
  <si>
    <r>
      <t>delete_date</t>
    </r>
    <r>
      <rPr>
        <sz val="9"/>
        <rFont val="メイリオ"/>
        <family val="3"/>
        <charset val="128"/>
      </rPr>
      <t xml:space="preserve"> IS NULL</t>
    </r>
    <phoneticPr fontId="46"/>
  </si>
  <si>
    <r>
      <t>j</t>
    </r>
    <r>
      <rPr>
        <sz val="9"/>
        <rFont val="メイリオ"/>
        <family val="3"/>
        <charset val="128"/>
      </rPr>
      <t>uou.inf_kouji</t>
    </r>
    <phoneticPr fontId="46"/>
  </si>
  <si>
    <t>縦断図測定値情報 AS 縦断</t>
    <rPh sb="0" eb="2">
      <t>ジュウダン</t>
    </rPh>
    <rPh sb="2" eb="3">
      <t>ズ</t>
    </rPh>
    <rPh sb="3" eb="6">
      <t>ソクテイチ</t>
    </rPh>
    <rPh sb="6" eb="8">
      <t>ジョウホウ</t>
    </rPh>
    <rPh sb="12" eb="14">
      <t>ジュウダン</t>
    </rPh>
    <phoneticPr fontId="46"/>
  </si>
  <si>
    <t>LEFT JOIN</t>
    <phoneticPr fontId="46"/>
  </si>
  <si>
    <r>
      <t xml:space="preserve">工事情報取得 </t>
    </r>
    <r>
      <rPr>
        <sz val="9"/>
        <rFont val="メイリオ"/>
        <family val="3"/>
        <charset val="128"/>
      </rPr>
      <t>AS 工事</t>
    </r>
    <rPh sb="0" eb="2">
      <t>コウジ</t>
    </rPh>
    <rPh sb="2" eb="4">
      <t>ジョウホウ</t>
    </rPh>
    <rPh sb="4" eb="6">
      <t>シュトク</t>
    </rPh>
    <rPh sb="10" eb="12">
      <t>コウジ</t>
    </rPh>
    <phoneticPr fontId="46"/>
  </si>
  <si>
    <r>
      <t>O</t>
    </r>
    <r>
      <rPr>
        <sz val="9"/>
        <rFont val="メイリオ"/>
        <family val="3"/>
        <charset val="128"/>
      </rPr>
      <t>N</t>
    </r>
    <phoneticPr fontId="46"/>
  </si>
  <si>
    <r>
      <t>縦断.データID</t>
    </r>
    <r>
      <rPr>
        <sz val="9"/>
        <rFont val="メイリオ"/>
        <family val="3"/>
        <charset val="128"/>
      </rPr>
      <t xml:space="preserve"> = 工事.工事データID</t>
    </r>
    <rPh sb="0" eb="2">
      <t>ジュウダン</t>
    </rPh>
    <rPh sb="11" eb="13">
      <t>コウジ</t>
    </rPh>
    <rPh sb="14" eb="16">
      <t>コウジ</t>
    </rPh>
    <phoneticPr fontId="46"/>
  </si>
  <si>
    <t>縦断.レコード削除日 IS NULL</t>
    <rPh sb="0" eb="2">
      <t>ジュウダン</t>
    </rPh>
    <rPh sb="7" eb="9">
      <t>サクジョ</t>
    </rPh>
    <rPh sb="9" eb="10">
      <t>ビ</t>
    </rPh>
    <phoneticPr fontId="46"/>
  </si>
  <si>
    <t>工事.工事名称</t>
    <rPh sb="3" eb="5">
      <t>コウジ</t>
    </rPh>
    <rPh sb="5" eb="7">
      <t>メイショウ</t>
    </rPh>
    <phoneticPr fontId="46"/>
  </si>
  <si>
    <t>縦断.データID</t>
  </si>
  <si>
    <t>縦断.工事データID</t>
  </si>
  <si>
    <t>縦断.行番号</t>
  </si>
  <si>
    <t>縦断.地盤高自動計算</t>
  </si>
  <si>
    <t>縦断.測点No</t>
  </si>
  <si>
    <t>縦断.追加距離</t>
  </si>
  <si>
    <t>縦断.地盤高</t>
  </si>
  <si>
    <t>縦断.設定高</t>
  </si>
  <si>
    <t>縦断.計画高</t>
  </si>
  <si>
    <t>縦断.VCL</t>
  </si>
  <si>
    <t>縦断.切盛高</t>
  </si>
  <si>
    <t>縦断.地盤勾配率</t>
  </si>
  <si>
    <t>縦断.計画勾配率</t>
  </si>
  <si>
    <t>縦断.累積距離</t>
  </si>
  <si>
    <t>縦断.VCL No</t>
  </si>
  <si>
    <t>縦断.設定勾配</t>
  </si>
  <si>
    <t>縦断.元計画高</t>
  </si>
  <si>
    <t>縦断.元計画勾配率</t>
  </si>
  <si>
    <t>juou.inf_jdn_mmt AS TBL_A</t>
    <phoneticPr fontId="46"/>
  </si>
  <si>
    <t>ON TBL_A.kj_data_id = TBL_B.data_id</t>
    <phoneticPr fontId="46"/>
  </si>
  <si>
    <t>TBL_A.delete_date IS NULL</t>
    <phoneticPr fontId="46"/>
  </si>
  <si>
    <t>TBL_A.kj_data_id</t>
  </si>
  <si>
    <t>TBL_B.kj_nam</t>
  </si>
  <si>
    <t>TBL_A.lin_no</t>
  </si>
  <si>
    <t>TBL_A.jbn_auto</t>
  </si>
  <si>
    <t>TBL_A.point_no</t>
  </si>
  <si>
    <t>TBL_A.dtc</t>
  </si>
  <si>
    <t>TBL_A.jbn_h</t>
  </si>
  <si>
    <t>TBL_A.sti_h</t>
  </si>
  <si>
    <t>TBL_A.kkk_h</t>
  </si>
  <si>
    <t>TBL_A.vcl</t>
  </si>
  <si>
    <t>TBL_A.krm_h</t>
  </si>
  <si>
    <t>TBL_A.jbn_gen</t>
  </si>
  <si>
    <t>TBL_A.kkk_gen</t>
  </si>
  <si>
    <t>TBL_A.ttl_dtc</t>
  </si>
  <si>
    <t>TBL_A.vcl_no</t>
  </si>
  <si>
    <t>TBL_A.sti_gen</t>
  </si>
  <si>
    <t>TBL_A.bak_kkk_h</t>
  </si>
  <si>
    <t>TBL_A.bak_kkk_gen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</si>
</sst>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#,##0;\-#,##0;&quot;-&quot;"/>
    <numFmt numFmtId="178" formatCode="&quot;¥&quot;#,##0.00;[Red]&quot;¥&quot;&quot;¥&quot;&quot;¥&quot;&quot;¥&quot;\-#,##0.00"/>
    <numFmt numFmtId="179" formatCode="&quot;¥&quot;#,##0;[Red]&quot;¥&quot;&quot;¥&quot;&quot;¥&quot;&quot;¥&quot;\-#,##0"/>
  </numFmts>
  <fonts count="56">
    <font>
      <sz val="9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・団"/>
      <family val="1"/>
      <charset val="128"/>
    </font>
    <font>
      <u/>
      <sz val="11"/>
      <color indexed="36"/>
      <name val="ＭＳ Ｐ・団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Ｐゴシック"/>
      <family val="3"/>
      <charset val="128"/>
    </font>
    <font>
      <sz val="9"/>
      <color rgb="FF000000"/>
      <name val="メイリオ"/>
      <family val="3"/>
      <charset val="128"/>
    </font>
    <font>
      <sz val="6"/>
      <name val="メイリオ"/>
      <family val="3"/>
      <charset val="128"/>
    </font>
    <font>
      <sz val="6"/>
      <name val="メイリオ"/>
      <family val="2"/>
      <charset val="128"/>
    </font>
    <font>
      <sz val="9"/>
      <name val="ＭＳ ゴシック"/>
      <family val="3"/>
      <charset val="128"/>
    </font>
    <font>
      <sz val="11"/>
      <name val="メイリオ"/>
      <family val="3"/>
      <charset val="128"/>
    </font>
    <font>
      <sz val="9"/>
      <color rgb="FFFF0000"/>
      <name val="ＭＳ ゴシック"/>
      <family val="3"/>
      <charset val="128"/>
    </font>
    <font>
      <sz val="11"/>
      <name val="ＭＳ Ｐ明朝"/>
      <family val="1"/>
      <charset val="128"/>
    </font>
    <font>
      <b/>
      <sz val="9"/>
      <color rgb="FF333333"/>
      <name val="メイリオ"/>
      <family val="3"/>
      <charset val="128"/>
    </font>
    <font>
      <sz val="9"/>
      <color rgb="FF666666"/>
      <name val="メイリオ"/>
      <family val="3"/>
      <charset val="128"/>
    </font>
    <font>
      <sz val="9"/>
      <color rgb="FF171717"/>
      <name val="メイリオ"/>
      <family val="3"/>
      <charset val="128"/>
    </font>
    <font>
      <sz val="8"/>
      <color rgb="FF171717"/>
      <name val="メイリオ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FFFF"/>
        <bgColor indexed="64"/>
      </patternFill>
    </fill>
  </fills>
  <borders count="1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37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7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8" fillId="0" borderId="0" applyBorder="0"/>
    <xf numFmtId="0" fontId="8" fillId="0" borderId="0"/>
    <xf numFmtId="0" fontId="1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2" borderId="4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" fillId="0" borderId="6" applyFont="0" applyBorder="0" applyAlignment="0"/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2" borderId="4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7" fillId="7" borderId="7" applyNumberFormat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8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6" applyFont="0" applyBorder="0" applyAlignment="0"/>
    <xf numFmtId="0" fontId="5" fillId="0" borderId="6" applyFont="0" applyBorder="0" applyAlignment="0"/>
    <xf numFmtId="0" fontId="9" fillId="0" borderId="0">
      <alignment vertical="center"/>
    </xf>
    <xf numFmtId="0" fontId="32" fillId="0" borderId="0">
      <alignment vertical="center"/>
    </xf>
    <xf numFmtId="0" fontId="40" fillId="0" borderId="0"/>
    <xf numFmtId="0" fontId="40" fillId="0" borderId="0"/>
    <xf numFmtId="0" fontId="5" fillId="0" borderId="0"/>
    <xf numFmtId="0" fontId="4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51" fillId="0" borderId="0"/>
    <xf numFmtId="0" fontId="1" fillId="0" borderId="0">
      <alignment vertical="center"/>
    </xf>
  </cellStyleXfs>
  <cellXfs count="677">
    <xf numFmtId="0" fontId="0" fillId="0" borderId="0" xfId="0">
      <alignment vertical="center"/>
    </xf>
    <xf numFmtId="0" fontId="33" fillId="0" borderId="38" xfId="126" applyFont="1" applyBorder="1">
      <alignment vertical="center"/>
    </xf>
    <xf numFmtId="0" fontId="33" fillId="0" borderId="39" xfId="126" applyFont="1" applyBorder="1">
      <alignment vertical="center"/>
    </xf>
    <xf numFmtId="0" fontId="33" fillId="0" borderId="40" xfId="126" applyFont="1" applyBorder="1">
      <alignment vertical="center"/>
    </xf>
    <xf numFmtId="0" fontId="33" fillId="0" borderId="0" xfId="126" applyFont="1">
      <alignment vertical="center"/>
    </xf>
    <xf numFmtId="0" fontId="33" fillId="0" borderId="41" xfId="126" applyFont="1" applyBorder="1">
      <alignment vertical="center"/>
    </xf>
    <xf numFmtId="0" fontId="33" fillId="0" borderId="43" xfId="126" applyFont="1" applyBorder="1" applyAlignment="1">
      <alignment horizontal="center" vertical="center"/>
    </xf>
    <xf numFmtId="0" fontId="33" fillId="0" borderId="45" xfId="126" applyFont="1" applyBorder="1">
      <alignment vertical="center"/>
    </xf>
    <xf numFmtId="0" fontId="35" fillId="0" borderId="0" xfId="126" applyFont="1">
      <alignment vertical="center"/>
    </xf>
    <xf numFmtId="0" fontId="35" fillId="0" borderId="45" xfId="126" applyFont="1" applyBorder="1">
      <alignment vertical="center"/>
    </xf>
    <xf numFmtId="0" fontId="37" fillId="0" borderId="0" xfId="126" applyFont="1">
      <alignment vertical="center"/>
    </xf>
    <xf numFmtId="0" fontId="37" fillId="0" borderId="48" xfId="126" applyFont="1" applyBorder="1">
      <alignment vertical="center"/>
    </xf>
    <xf numFmtId="0" fontId="33" fillId="0" borderId="48" xfId="126" applyFont="1" applyBorder="1">
      <alignment vertical="center"/>
    </xf>
    <xf numFmtId="0" fontId="33" fillId="0" borderId="13" xfId="126" applyFont="1" applyBorder="1">
      <alignment vertical="center"/>
    </xf>
    <xf numFmtId="0" fontId="33" fillId="0" borderId="14" xfId="126" applyFont="1" applyBorder="1">
      <alignment vertical="center"/>
    </xf>
    <xf numFmtId="0" fontId="33" fillId="0" borderId="52" xfId="126" applyFont="1" applyBorder="1">
      <alignment vertical="center"/>
    </xf>
    <xf numFmtId="0" fontId="33" fillId="0" borderId="15" xfId="126" applyFont="1" applyBorder="1">
      <alignment vertical="center"/>
    </xf>
    <xf numFmtId="0" fontId="33" fillId="0" borderId="27" xfId="126" applyFont="1" applyBorder="1">
      <alignment vertical="center"/>
    </xf>
    <xf numFmtId="0" fontId="33" fillId="0" borderId="28" xfId="126" applyFont="1" applyBorder="1">
      <alignment vertical="center"/>
    </xf>
    <xf numFmtId="0" fontId="33" fillId="0" borderId="29" xfId="126" applyFont="1" applyBorder="1">
      <alignment vertical="center"/>
    </xf>
    <xf numFmtId="0" fontId="33" fillId="0" borderId="57" xfId="126" applyFont="1" applyBorder="1">
      <alignment vertical="center"/>
    </xf>
    <xf numFmtId="0" fontId="33" fillId="0" borderId="30" xfId="126" applyFont="1" applyBorder="1">
      <alignment vertical="center"/>
    </xf>
    <xf numFmtId="0" fontId="33" fillId="0" borderId="20" xfId="126" applyFont="1" applyBorder="1">
      <alignment vertical="center"/>
    </xf>
    <xf numFmtId="0" fontId="33" fillId="0" borderId="62" xfId="126" applyFont="1" applyBorder="1">
      <alignment vertical="center"/>
    </xf>
    <xf numFmtId="0" fontId="33" fillId="0" borderId="63" xfId="126" applyFont="1" applyBorder="1">
      <alignment vertical="center"/>
    </xf>
    <xf numFmtId="0" fontId="40" fillId="0" borderId="0" xfId="127"/>
    <xf numFmtId="0" fontId="43" fillId="0" borderId="0" xfId="129" applyFont="1"/>
    <xf numFmtId="0" fontId="43" fillId="0" borderId="79" xfId="129" applyFont="1" applyBorder="1" applyAlignment="1">
      <alignment vertical="center"/>
    </xf>
    <xf numFmtId="0" fontId="33" fillId="0" borderId="46" xfId="126" applyFont="1" applyBorder="1">
      <alignment vertical="center"/>
    </xf>
    <xf numFmtId="0" fontId="33" fillId="0" borderId="78" xfId="126" applyFont="1" applyBorder="1">
      <alignment vertical="center"/>
    </xf>
    <xf numFmtId="0" fontId="33" fillId="0" borderId="80" xfId="126" applyFont="1" applyBorder="1">
      <alignment vertical="center"/>
    </xf>
    <xf numFmtId="0" fontId="33" fillId="0" borderId="85" xfId="126" applyFont="1" applyBorder="1">
      <alignment vertical="center"/>
    </xf>
    <xf numFmtId="0" fontId="43" fillId="0" borderId="0" xfId="129" applyFont="1" applyAlignment="1">
      <alignment horizontal="center"/>
    </xf>
    <xf numFmtId="0" fontId="43" fillId="0" borderId="0" xfId="129" applyFont="1" applyAlignment="1">
      <alignment horizontal="left"/>
    </xf>
    <xf numFmtId="0" fontId="44" fillId="0" borderId="0" xfId="127" applyFont="1"/>
    <xf numFmtId="0" fontId="43" fillId="0" borderId="38" xfId="130" applyFont="1" applyBorder="1"/>
    <xf numFmtId="0" fontId="43" fillId="0" borderId="39" xfId="130" applyFont="1" applyBorder="1" applyAlignment="1">
      <alignment vertical="center"/>
    </xf>
    <xf numFmtId="0" fontId="43" fillId="0" borderId="39" xfId="130" applyFont="1" applyBorder="1"/>
    <xf numFmtId="0" fontId="43" fillId="0" borderId="40" xfId="130" applyFont="1" applyBorder="1"/>
    <xf numFmtId="0" fontId="44" fillId="0" borderId="0" xfId="130" applyFont="1"/>
    <xf numFmtId="0" fontId="43" fillId="0" borderId="41" xfId="130" applyFont="1" applyBorder="1"/>
    <xf numFmtId="0" fontId="43" fillId="0" borderId="0" xfId="130" applyFont="1"/>
    <xf numFmtId="0" fontId="43" fillId="0" borderId="45" xfId="130" applyFont="1" applyBorder="1"/>
    <xf numFmtId="0" fontId="43" fillId="0" borderId="62" xfId="130" applyFont="1" applyBorder="1"/>
    <xf numFmtId="0" fontId="43" fillId="0" borderId="63" xfId="130" applyFont="1" applyBorder="1"/>
    <xf numFmtId="0" fontId="44" fillId="0" borderId="45" xfId="130" applyFont="1" applyBorder="1"/>
    <xf numFmtId="0" fontId="44" fillId="0" borderId="41" xfId="130" applyFont="1" applyBorder="1"/>
    <xf numFmtId="0" fontId="43" fillId="0" borderId="87" xfId="130" applyFont="1" applyBorder="1" applyAlignment="1">
      <alignment vertical="top"/>
    </xf>
    <xf numFmtId="0" fontId="43" fillId="0" borderId="88" xfId="130" applyFont="1" applyBorder="1" applyAlignment="1">
      <alignment vertical="top"/>
    </xf>
    <xf numFmtId="0" fontId="43" fillId="0" borderId="36" xfId="130" applyFont="1" applyBorder="1" applyAlignment="1">
      <alignment vertical="top"/>
    </xf>
    <xf numFmtId="0" fontId="43" fillId="0" borderId="91" xfId="130" applyFont="1" applyBorder="1" applyAlignment="1">
      <alignment vertical="top"/>
    </xf>
    <xf numFmtId="0" fontId="43" fillId="0" borderId="92" xfId="130" applyFont="1" applyBorder="1" applyAlignment="1">
      <alignment vertical="top"/>
    </xf>
    <xf numFmtId="0" fontId="43" fillId="0" borderId="93" xfId="130" applyFont="1" applyBorder="1" applyAlignment="1">
      <alignment vertical="top"/>
    </xf>
    <xf numFmtId="0" fontId="43" fillId="0" borderId="89" xfId="130" applyFont="1" applyBorder="1" applyAlignment="1">
      <alignment vertical="top"/>
    </xf>
    <xf numFmtId="0" fontId="43" fillId="0" borderId="90" xfId="130" applyFont="1" applyBorder="1" applyAlignment="1">
      <alignment vertical="top"/>
    </xf>
    <xf numFmtId="0" fontId="43" fillId="0" borderId="100" xfId="130" applyFont="1" applyBorder="1" applyAlignment="1">
      <alignment vertical="top"/>
    </xf>
    <xf numFmtId="0" fontId="43" fillId="0" borderId="102" xfId="130" applyFont="1" applyBorder="1" applyAlignment="1">
      <alignment vertical="top"/>
    </xf>
    <xf numFmtId="0" fontId="43" fillId="0" borderId="24" xfId="130" applyFont="1" applyBorder="1" applyAlignment="1">
      <alignment vertical="top"/>
    </xf>
    <xf numFmtId="0" fontId="43" fillId="0" borderId="25" xfId="130" applyFont="1" applyBorder="1" applyAlignment="1">
      <alignment vertical="top"/>
    </xf>
    <xf numFmtId="0" fontId="43" fillId="0" borderId="32" xfId="130" applyFont="1" applyBorder="1" applyAlignment="1">
      <alignment vertical="top"/>
    </xf>
    <xf numFmtId="0" fontId="43" fillId="0" borderId="33" xfId="130" applyFont="1" applyBorder="1" applyAlignment="1">
      <alignment vertical="top"/>
    </xf>
    <xf numFmtId="0" fontId="43" fillId="0" borderId="51" xfId="130" applyFont="1" applyBorder="1" applyAlignment="1">
      <alignment vertical="top"/>
    </xf>
    <xf numFmtId="0" fontId="43" fillId="0" borderId="99" xfId="130" applyFont="1" applyBorder="1" applyAlignment="1">
      <alignment vertical="top"/>
    </xf>
    <xf numFmtId="0" fontId="43" fillId="0" borderId="23" xfId="130" applyFont="1" applyBorder="1" applyAlignment="1">
      <alignment vertical="top"/>
    </xf>
    <xf numFmtId="0" fontId="43" fillId="0" borderId="55" xfId="130" applyFont="1" applyBorder="1" applyAlignment="1">
      <alignment vertical="top"/>
    </xf>
    <xf numFmtId="0" fontId="43" fillId="0" borderId="54" xfId="130" applyFont="1" applyBorder="1" applyAlignment="1">
      <alignment vertical="top"/>
    </xf>
    <xf numFmtId="0" fontId="43" fillId="0" borderId="34" xfId="130" applyFont="1" applyBorder="1" applyAlignment="1">
      <alignment vertical="top"/>
    </xf>
    <xf numFmtId="0" fontId="43" fillId="0" borderId="60" xfId="130" applyFont="1" applyBorder="1" applyAlignment="1">
      <alignment vertical="top"/>
    </xf>
    <xf numFmtId="0" fontId="43" fillId="0" borderId="59" xfId="130" applyFont="1" applyBorder="1" applyAlignment="1">
      <alignment vertical="top"/>
    </xf>
    <xf numFmtId="0" fontId="43" fillId="0" borderId="54" xfId="130" quotePrefix="1" applyFont="1" applyBorder="1" applyAlignment="1">
      <alignment vertical="top"/>
    </xf>
    <xf numFmtId="49" fontId="43" fillId="0" borderId="54" xfId="130" applyNumberFormat="1" applyFont="1" applyBorder="1" applyAlignment="1">
      <alignment vertical="top"/>
    </xf>
    <xf numFmtId="49" fontId="43" fillId="0" borderId="59" xfId="130" applyNumberFormat="1" applyFont="1" applyBorder="1" applyAlignment="1">
      <alignment vertical="top"/>
    </xf>
    <xf numFmtId="49" fontId="43" fillId="0" borderId="100" xfId="130" applyNumberFormat="1" applyFont="1" applyBorder="1" applyAlignment="1">
      <alignment vertical="top"/>
    </xf>
    <xf numFmtId="49" fontId="43" fillId="0" borderId="24" xfId="130" applyNumberFormat="1" applyFont="1" applyBorder="1" applyAlignment="1">
      <alignment vertical="top"/>
    </xf>
    <xf numFmtId="49" fontId="43" fillId="0" borderId="32" xfId="130" applyNumberFormat="1" applyFont="1" applyBorder="1" applyAlignment="1">
      <alignment vertical="top"/>
    </xf>
    <xf numFmtId="0" fontId="43" fillId="0" borderId="100" xfId="130" applyFont="1" applyBorder="1"/>
    <xf numFmtId="0" fontId="43" fillId="0" borderId="102" xfId="130" applyFont="1" applyBorder="1"/>
    <xf numFmtId="0" fontId="43" fillId="0" borderId="54" xfId="130" applyFont="1" applyBorder="1"/>
    <xf numFmtId="0" fontId="43" fillId="0" borderId="24" xfId="130" applyFont="1" applyBorder="1"/>
    <xf numFmtId="0" fontId="43" fillId="0" borderId="25" xfId="130" applyFont="1" applyBorder="1"/>
    <xf numFmtId="0" fontId="43" fillId="0" borderId="59" xfId="130" applyFont="1" applyBorder="1"/>
    <xf numFmtId="0" fontId="43" fillId="0" borderId="32" xfId="130" applyFont="1" applyBorder="1"/>
    <xf numFmtId="0" fontId="43" fillId="0" borderId="33" xfId="130" applyFont="1" applyBorder="1"/>
    <xf numFmtId="0" fontId="43" fillId="0" borderId="0" xfId="130" applyFont="1" applyAlignment="1">
      <alignment vertical="center"/>
    </xf>
    <xf numFmtId="0" fontId="43" fillId="0" borderId="112" xfId="130" applyFont="1" applyBorder="1"/>
    <xf numFmtId="0" fontId="43" fillId="0" borderId="112" xfId="130" quotePrefix="1" applyFont="1" applyBorder="1"/>
    <xf numFmtId="0" fontId="44" fillId="0" borderId="112" xfId="130" applyFont="1" applyBorder="1"/>
    <xf numFmtId="0" fontId="43" fillId="0" borderId="23" xfId="130" applyFont="1" applyBorder="1"/>
    <xf numFmtId="0" fontId="43" fillId="0" borderId="34" xfId="130" applyFont="1" applyBorder="1"/>
    <xf numFmtId="0" fontId="44" fillId="0" borderId="100" xfId="130" applyFont="1" applyBorder="1"/>
    <xf numFmtId="0" fontId="44" fillId="0" borderId="24" xfId="130" applyFont="1" applyBorder="1"/>
    <xf numFmtId="0" fontId="44" fillId="0" borderId="32" xfId="130" applyFont="1" applyBorder="1"/>
    <xf numFmtId="0" fontId="43" fillId="0" borderId="118" xfId="130" applyFont="1" applyBorder="1"/>
    <xf numFmtId="0" fontId="44" fillId="0" borderId="119" xfId="130" applyFont="1" applyBorder="1"/>
    <xf numFmtId="0" fontId="44" fillId="0" borderId="118" xfId="130" applyFont="1" applyBorder="1"/>
    <xf numFmtId="0" fontId="43" fillId="0" borderId="82" xfId="130" applyFont="1" applyBorder="1" applyAlignment="1">
      <alignment vertical="center"/>
    </xf>
    <xf numFmtId="0" fontId="43" fillId="0" borderId="82" xfId="130" applyFont="1" applyBorder="1"/>
    <xf numFmtId="0" fontId="43" fillId="0" borderId="83" xfId="130" applyFont="1" applyBorder="1"/>
    <xf numFmtId="0" fontId="43" fillId="0" borderId="17" xfId="130" applyFont="1" applyBorder="1" applyAlignment="1">
      <alignment vertical="center"/>
    </xf>
    <xf numFmtId="0" fontId="43" fillId="0" borderId="18" xfId="130" applyFont="1" applyBorder="1" applyAlignment="1">
      <alignment vertical="center"/>
    </xf>
    <xf numFmtId="0" fontId="43" fillId="0" borderId="18" xfId="130" applyFont="1" applyBorder="1"/>
    <xf numFmtId="0" fontId="43" fillId="0" borderId="20" xfId="130" applyFont="1" applyBorder="1"/>
    <xf numFmtId="0" fontId="0" fillId="0" borderId="82" xfId="130" applyFont="1" applyBorder="1" applyAlignment="1">
      <alignment vertical="center"/>
    </xf>
    <xf numFmtId="0" fontId="0" fillId="0" borderId="23" xfId="130" applyFont="1" applyBorder="1"/>
    <xf numFmtId="0" fontId="0" fillId="0" borderId="54" xfId="130" applyFont="1" applyBorder="1"/>
    <xf numFmtId="0" fontId="0" fillId="0" borderId="54" xfId="130" applyFont="1" applyBorder="1" applyAlignment="1">
      <alignment vertical="top"/>
    </xf>
    <xf numFmtId="0" fontId="0" fillId="0" borderId="23" xfId="130" applyFont="1" applyBorder="1" applyAlignment="1">
      <alignment vertical="top"/>
    </xf>
    <xf numFmtId="0" fontId="0" fillId="0" borderId="99" xfId="130" applyFont="1" applyBorder="1"/>
    <xf numFmtId="0" fontId="0" fillId="0" borderId="24" xfId="130" applyFont="1" applyBorder="1"/>
    <xf numFmtId="0" fontId="0" fillId="0" borderId="103" xfId="130" applyFont="1" applyBorder="1"/>
    <xf numFmtId="0" fontId="0" fillId="0" borderId="103" xfId="130" applyFont="1" applyBorder="1" applyAlignment="1">
      <alignment vertical="top"/>
    </xf>
    <xf numFmtId="0" fontId="0" fillId="0" borderId="99" xfId="130" applyFont="1" applyBorder="1" applyAlignment="1">
      <alignment vertical="top"/>
    </xf>
    <xf numFmtId="0" fontId="0" fillId="0" borderId="100" xfId="130" applyFont="1" applyBorder="1" applyAlignment="1">
      <alignment vertical="top"/>
    </xf>
    <xf numFmtId="0" fontId="0" fillId="0" borderId="54" xfId="130" quotePrefix="1" applyFont="1" applyBorder="1" applyAlignment="1">
      <alignment vertical="top"/>
    </xf>
    <xf numFmtId="0" fontId="0" fillId="0" borderId="24" xfId="130" applyFont="1" applyBorder="1" applyAlignment="1">
      <alignment vertical="top"/>
    </xf>
    <xf numFmtId="0" fontId="0" fillId="0" borderId="79" xfId="129" applyFont="1" applyBorder="1" applyAlignment="1">
      <alignment vertical="center"/>
    </xf>
    <xf numFmtId="49" fontId="0" fillId="0" borderId="54" xfId="130" applyNumberFormat="1" applyFont="1" applyBorder="1" applyAlignment="1">
      <alignment vertical="top"/>
    </xf>
    <xf numFmtId="49" fontId="0" fillId="0" borderId="56" xfId="130" applyNumberFormat="1" applyFont="1" applyBorder="1" applyAlignment="1">
      <alignment vertical="top"/>
    </xf>
    <xf numFmtId="0" fontId="43" fillId="0" borderId="26" xfId="130" applyFont="1" applyBorder="1" applyAlignment="1">
      <alignment vertical="top"/>
    </xf>
    <xf numFmtId="0" fontId="43" fillId="0" borderId="121" xfId="130" applyFont="1" applyBorder="1" applyAlignment="1">
      <alignment vertical="top"/>
    </xf>
    <xf numFmtId="0" fontId="33" fillId="0" borderId="112" xfId="126" applyFont="1" applyBorder="1">
      <alignment vertical="center"/>
    </xf>
    <xf numFmtId="0" fontId="33" fillId="26" borderId="42" xfId="126" applyFont="1" applyFill="1" applyBorder="1" applyAlignment="1" applyProtection="1">
      <alignment horizontal="center" vertical="center"/>
      <protection locked="0"/>
    </xf>
    <xf numFmtId="0" fontId="33" fillId="26" borderId="43" xfId="126" applyFont="1" applyFill="1" applyBorder="1" applyAlignment="1" applyProtection="1">
      <alignment horizontal="center" vertical="center"/>
      <protection locked="0"/>
    </xf>
    <xf numFmtId="0" fontId="33" fillId="26" borderId="44" xfId="126" applyFont="1" applyFill="1" applyBorder="1" applyAlignment="1" applyProtection="1">
      <alignment horizontal="center" vertical="center"/>
      <protection locked="0"/>
    </xf>
    <xf numFmtId="0" fontId="43" fillId="0" borderId="0" xfId="130" quotePrefix="1" applyFont="1"/>
    <xf numFmtId="0" fontId="0" fillId="0" borderId="34" xfId="130" applyFont="1" applyBorder="1" applyAlignment="1">
      <alignment vertical="top"/>
    </xf>
    <xf numFmtId="0" fontId="0" fillId="0" borderId="59" xfId="130" applyFont="1" applyBorder="1" applyAlignment="1">
      <alignment vertical="top"/>
    </xf>
    <xf numFmtId="0" fontId="43" fillId="0" borderId="59" xfId="130" quotePrefix="1" applyFont="1" applyBorder="1" applyAlignment="1">
      <alignment vertical="top"/>
    </xf>
    <xf numFmtId="0" fontId="43" fillId="0" borderId="119" xfId="130" applyFont="1" applyBorder="1"/>
    <xf numFmtId="0" fontId="43" fillId="0" borderId="16" xfId="130" applyFont="1" applyBorder="1"/>
    <xf numFmtId="0" fontId="43" fillId="0" borderId="19" xfId="130" applyFont="1" applyBorder="1"/>
    <xf numFmtId="0" fontId="43" fillId="0" borderId="26" xfId="130" applyFont="1" applyBorder="1"/>
    <xf numFmtId="0" fontId="44" fillId="0" borderId="26" xfId="130" applyFont="1" applyBorder="1"/>
    <xf numFmtId="0" fontId="43" fillId="0" borderId="27" xfId="130" applyFont="1" applyBorder="1"/>
    <xf numFmtId="0" fontId="43" fillId="0" borderId="2" xfId="130" applyFont="1" applyBorder="1"/>
    <xf numFmtId="0" fontId="44" fillId="0" borderId="2" xfId="130" applyFont="1" applyBorder="1"/>
    <xf numFmtId="0" fontId="43" fillId="0" borderId="125" xfId="130" applyFont="1" applyBorder="1"/>
    <xf numFmtId="0" fontId="44" fillId="0" borderId="29" xfId="130" applyFont="1" applyBorder="1"/>
    <xf numFmtId="0" fontId="44" fillId="0" borderId="125" xfId="130" applyFont="1" applyBorder="1"/>
    <xf numFmtId="49" fontId="43" fillId="0" borderId="99" xfId="130" applyNumberFormat="1" applyFont="1" applyBorder="1" applyAlignment="1">
      <alignment vertical="top"/>
    </xf>
    <xf numFmtId="0" fontId="43" fillId="0" borderId="29" xfId="130" applyFont="1" applyBorder="1"/>
    <xf numFmtId="0" fontId="43" fillId="0" borderId="30" xfId="130" applyFont="1" applyBorder="1"/>
    <xf numFmtId="0" fontId="43" fillId="0" borderId="0" xfId="130" applyFont="1" applyAlignment="1">
      <alignment vertical="top"/>
    </xf>
    <xf numFmtId="0" fontId="0" fillId="0" borderId="0" xfId="130" applyFont="1" applyAlignment="1">
      <alignment vertical="center"/>
    </xf>
    <xf numFmtId="0" fontId="0" fillId="0" borderId="84" xfId="129" applyFont="1" applyBorder="1" applyAlignment="1">
      <alignment vertical="center"/>
    </xf>
    <xf numFmtId="0" fontId="0" fillId="0" borderId="16" xfId="129" applyFont="1" applyBorder="1" applyAlignment="1">
      <alignment vertical="center"/>
    </xf>
    <xf numFmtId="0" fontId="33" fillId="0" borderId="125" xfId="126" applyFont="1" applyBorder="1">
      <alignment vertical="center"/>
    </xf>
    <xf numFmtId="0" fontId="43" fillId="0" borderId="0" xfId="127" applyFont="1"/>
    <xf numFmtId="0" fontId="42" fillId="24" borderId="147" xfId="127" applyFont="1" applyFill="1" applyBorder="1" applyAlignment="1">
      <alignment vertical="center"/>
    </xf>
    <xf numFmtId="0" fontId="0" fillId="24" borderId="140" xfId="0" applyFill="1" applyBorder="1">
      <alignment vertical="center"/>
    </xf>
    <xf numFmtId="0" fontId="0" fillId="24" borderId="143" xfId="0" applyFill="1" applyBorder="1">
      <alignment vertical="center"/>
    </xf>
    <xf numFmtId="0" fontId="43" fillId="0" borderId="2" xfId="130" applyFont="1" applyBorder="1" applyAlignment="1">
      <alignment horizontal="center"/>
    </xf>
    <xf numFmtId="0" fontId="0" fillId="0" borderId="34" xfId="130" applyFont="1" applyBorder="1"/>
    <xf numFmtId="0" fontId="0" fillId="0" borderId="59" xfId="130" applyFont="1" applyBorder="1"/>
    <xf numFmtId="0" fontId="48" fillId="0" borderId="0" xfId="130" applyFont="1"/>
    <xf numFmtId="0" fontId="43" fillId="0" borderId="0" xfId="0" applyFont="1">
      <alignment vertical="center"/>
    </xf>
    <xf numFmtId="0" fontId="0" fillId="0" borderId="22" xfId="130" applyFont="1" applyBorder="1"/>
    <xf numFmtId="0" fontId="43" fillId="0" borderId="56" xfId="130" applyFont="1" applyBorder="1"/>
    <xf numFmtId="0" fontId="0" fillId="0" borderId="28" xfId="130" applyFont="1" applyBorder="1"/>
    <xf numFmtId="0" fontId="0" fillId="0" borderId="26" xfId="130" applyFont="1" applyBorder="1"/>
    <xf numFmtId="0" fontId="0" fillId="0" borderId="56" xfId="130" applyFont="1" applyBorder="1"/>
    <xf numFmtId="0" fontId="0" fillId="0" borderId="32" xfId="130" applyFont="1" applyBorder="1"/>
    <xf numFmtId="0" fontId="44" fillId="0" borderId="54" xfId="130" applyFont="1" applyBorder="1"/>
    <xf numFmtId="0" fontId="48" fillId="0" borderId="0" xfId="127" applyFont="1"/>
    <xf numFmtId="0" fontId="0" fillId="0" borderId="39" xfId="0" applyBorder="1">
      <alignment vertical="center"/>
    </xf>
    <xf numFmtId="0" fontId="0" fillId="0" borderId="0" xfId="0" applyAlignment="1">
      <alignment vertical="center" shrinkToFit="1"/>
    </xf>
    <xf numFmtId="0" fontId="0" fillId="0" borderId="112" xfId="0" applyBorder="1">
      <alignment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5" xfId="0" applyBorder="1">
      <alignment vertical="center"/>
    </xf>
    <xf numFmtId="0" fontId="0" fillId="0" borderId="118" xfId="0" applyBorder="1">
      <alignment vertical="center"/>
    </xf>
    <xf numFmtId="0" fontId="0" fillId="0" borderId="119" xfId="0" applyBorder="1">
      <alignment vertical="center"/>
    </xf>
    <xf numFmtId="0" fontId="43" fillId="24" borderId="16" xfId="130" applyFont="1" applyFill="1" applyBorder="1" applyAlignment="1">
      <alignment horizontal="center"/>
    </xf>
    <xf numFmtId="0" fontId="43" fillId="24" borderId="0" xfId="130" applyFont="1" applyFill="1" applyAlignment="1">
      <alignment horizontal="center"/>
    </xf>
    <xf numFmtId="0" fontId="43" fillId="24" borderId="19" xfId="130" applyFont="1" applyFill="1" applyBorder="1" applyAlignment="1">
      <alignment horizontal="center"/>
    </xf>
    <xf numFmtId="0" fontId="44" fillId="0" borderId="56" xfId="130" applyFont="1" applyBorder="1"/>
    <xf numFmtId="0" fontId="44" fillId="0" borderId="99" xfId="130" applyFont="1" applyBorder="1"/>
    <xf numFmtId="0" fontId="44" fillId="0" borderId="59" xfId="130" applyFont="1" applyBorder="1"/>
    <xf numFmtId="0" fontId="43" fillId="0" borderId="150" xfId="130" applyFont="1" applyBorder="1"/>
    <xf numFmtId="0" fontId="43" fillId="0" borderId="53" xfId="130" applyFont="1" applyBorder="1"/>
    <xf numFmtId="0" fontId="44" fillId="0" borderId="25" xfId="130" applyFont="1" applyBorder="1"/>
    <xf numFmtId="0" fontId="43" fillId="0" borderId="55" xfId="130" applyFont="1" applyBorder="1"/>
    <xf numFmtId="0" fontId="0" fillId="0" borderId="57" xfId="130" applyFont="1" applyBorder="1"/>
    <xf numFmtId="0" fontId="48" fillId="0" borderId="127" xfId="127" applyFont="1" applyBorder="1"/>
    <xf numFmtId="0" fontId="48" fillId="0" borderId="127" xfId="130" applyFont="1" applyBorder="1"/>
    <xf numFmtId="0" fontId="44" fillId="0" borderId="127" xfId="130" applyFont="1" applyBorder="1"/>
    <xf numFmtId="0" fontId="43" fillId="0" borderId="16" xfId="129" applyFont="1" applyBorder="1" applyAlignment="1">
      <alignment vertical="center"/>
    </xf>
    <xf numFmtId="0" fontId="33" fillId="0" borderId="19" xfId="126" applyFont="1" applyBorder="1">
      <alignment vertical="center"/>
    </xf>
    <xf numFmtId="0" fontId="43" fillId="0" borderId="84" xfId="129" applyFont="1" applyBorder="1" applyAlignment="1">
      <alignment vertical="center"/>
    </xf>
    <xf numFmtId="0" fontId="33" fillId="0" borderId="83" xfId="126" applyFont="1" applyBorder="1">
      <alignment vertical="center"/>
    </xf>
    <xf numFmtId="0" fontId="43" fillId="24" borderId="89" xfId="130" applyFont="1" applyFill="1" applyBorder="1" applyAlignment="1">
      <alignment horizontal="center" vertical="center"/>
    </xf>
    <xf numFmtId="0" fontId="43" fillId="24" borderId="90" xfId="130" applyFont="1" applyFill="1" applyBorder="1" applyAlignment="1">
      <alignment horizontal="center" vertical="center"/>
    </xf>
    <xf numFmtId="0" fontId="43" fillId="24" borderId="17" xfId="130" applyFont="1" applyFill="1" applyBorder="1" applyAlignment="1">
      <alignment horizontal="center"/>
    </xf>
    <xf numFmtId="0" fontId="43" fillId="24" borderId="18" xfId="130" applyFont="1" applyFill="1" applyBorder="1" applyAlignment="1">
      <alignment horizontal="center"/>
    </xf>
    <xf numFmtId="0" fontId="43" fillId="24" borderId="20" xfId="130" applyFont="1" applyFill="1" applyBorder="1" applyAlignment="1">
      <alignment horizontal="center"/>
    </xf>
    <xf numFmtId="0" fontId="0" fillId="0" borderId="0" xfId="130" applyFont="1"/>
    <xf numFmtId="0" fontId="43" fillId="0" borderId="115" xfId="129" applyFont="1" applyBorder="1" applyAlignment="1">
      <alignment vertical="center"/>
    </xf>
    <xf numFmtId="0" fontId="33" fillId="0" borderId="117" xfId="126" applyFont="1" applyBorder="1">
      <alignment vertical="center"/>
    </xf>
    <xf numFmtId="0" fontId="33" fillId="0" borderId="119" xfId="126" applyFont="1" applyBorder="1">
      <alignment vertical="center"/>
    </xf>
    <xf numFmtId="0" fontId="43" fillId="0" borderId="125" xfId="130" applyFont="1" applyBorder="1" applyAlignment="1">
      <alignment horizontal="center"/>
    </xf>
    <xf numFmtId="0" fontId="44" fillId="0" borderId="102" xfId="130" applyFont="1" applyBorder="1"/>
    <xf numFmtId="0" fontId="44" fillId="0" borderId="33" xfId="130" applyFont="1" applyBorder="1"/>
    <xf numFmtId="49" fontId="0" fillId="0" borderId="99" xfId="130" applyNumberFormat="1" applyFont="1" applyBorder="1" applyAlignment="1">
      <alignment vertical="top"/>
    </xf>
    <xf numFmtId="0" fontId="0" fillId="0" borderId="36" xfId="130" applyFont="1" applyBorder="1" applyAlignment="1">
      <alignment vertical="top"/>
    </xf>
    <xf numFmtId="0" fontId="43" fillId="24" borderId="110" xfId="130" applyFont="1" applyFill="1" applyBorder="1" applyAlignment="1">
      <alignment horizontal="center"/>
    </xf>
    <xf numFmtId="0" fontId="43" fillId="24" borderId="110" xfId="130" applyFont="1" applyFill="1" applyBorder="1" applyAlignment="1">
      <alignment horizontal="left"/>
    </xf>
    <xf numFmtId="0" fontId="43" fillId="24" borderId="2" xfId="130" applyFont="1" applyFill="1" applyBorder="1" applyAlignment="1">
      <alignment horizontal="left"/>
    </xf>
    <xf numFmtId="0" fontId="43" fillId="24" borderId="35" xfId="130" applyFont="1" applyFill="1" applyBorder="1" applyAlignment="1">
      <alignment horizontal="left"/>
    </xf>
    <xf numFmtId="0" fontId="0" fillId="0" borderId="100" xfId="130" applyFont="1" applyBorder="1"/>
    <xf numFmtId="0" fontId="43" fillId="24" borderId="60" xfId="130" applyFont="1" applyFill="1" applyBorder="1" applyAlignment="1">
      <alignment horizontal="center" vertical="center"/>
    </xf>
    <xf numFmtId="0" fontId="0" fillId="0" borderId="104" xfId="130" applyFont="1" applyBorder="1" applyAlignment="1">
      <alignment vertical="top"/>
    </xf>
    <xf numFmtId="0" fontId="0" fillId="0" borderId="51" xfId="130" applyFont="1" applyBorder="1" applyAlignment="1">
      <alignment vertical="top"/>
    </xf>
    <xf numFmtId="49" fontId="43" fillId="0" borderId="56" xfId="130" applyNumberFormat="1" applyFont="1" applyBorder="1" applyAlignment="1">
      <alignment vertical="top"/>
    </xf>
    <xf numFmtId="0" fontId="0" fillId="0" borderId="0" xfId="130" applyFont="1" applyAlignment="1">
      <alignment vertical="top"/>
    </xf>
    <xf numFmtId="0" fontId="43" fillId="0" borderId="0" xfId="130" quotePrefix="1" applyFont="1" applyAlignment="1">
      <alignment vertical="top"/>
    </xf>
    <xf numFmtId="0" fontId="43" fillId="0" borderId="17" xfId="130" applyFont="1" applyBorder="1"/>
    <xf numFmtId="0" fontId="0" fillId="0" borderId="29" xfId="130" applyFont="1" applyBorder="1"/>
    <xf numFmtId="0" fontId="44" fillId="29" borderId="0" xfId="130" applyFont="1" applyFill="1"/>
    <xf numFmtId="0" fontId="50" fillId="29" borderId="127" xfId="130" applyFont="1" applyFill="1" applyBorder="1"/>
    <xf numFmtId="0" fontId="50" fillId="0" borderId="127" xfId="130" applyFont="1" applyBorder="1"/>
    <xf numFmtId="0" fontId="0" fillId="0" borderId="32" xfId="130" applyFont="1" applyBorder="1" applyAlignment="1">
      <alignment vertical="top"/>
    </xf>
    <xf numFmtId="0" fontId="0" fillId="24" borderId="16" xfId="130" applyFont="1" applyFill="1" applyBorder="1" applyAlignment="1">
      <alignment horizontal="center"/>
    </xf>
    <xf numFmtId="0" fontId="0" fillId="24" borderId="19" xfId="130" applyFont="1" applyFill="1" applyBorder="1" applyAlignment="1">
      <alignment horizontal="center"/>
    </xf>
    <xf numFmtId="0" fontId="52" fillId="31" borderId="91" xfId="49" applyFont="1" applyFill="1" applyBorder="1" applyAlignment="1">
      <alignment horizontal="left" vertical="top"/>
    </xf>
    <xf numFmtId="49" fontId="52" fillId="31" borderId="91" xfId="49" applyNumberFormat="1" applyFont="1" applyFill="1" applyBorder="1" applyAlignment="1">
      <alignment horizontal="left" vertical="top" wrapText="1"/>
    </xf>
    <xf numFmtId="0" fontId="5" fillId="0" borderId="0" xfId="49" applyAlignment="1">
      <alignment vertical="top"/>
    </xf>
    <xf numFmtId="49" fontId="53" fillId="32" borderId="91" xfId="49" applyNumberFormat="1" applyFont="1" applyFill="1" applyBorder="1" applyAlignment="1">
      <alignment vertical="top" wrapText="1"/>
    </xf>
    <xf numFmtId="0" fontId="43" fillId="0" borderId="0" xfId="49" applyFont="1" applyAlignment="1">
      <alignment vertical="top"/>
    </xf>
    <xf numFmtId="49" fontId="5" fillId="0" borderId="0" xfId="49" applyNumberFormat="1" applyAlignment="1">
      <alignment vertical="top"/>
    </xf>
    <xf numFmtId="0" fontId="52" fillId="31" borderId="138" xfId="49" applyFont="1" applyFill="1" applyBorder="1" applyAlignment="1">
      <alignment horizontal="left" vertical="top"/>
    </xf>
    <xf numFmtId="0" fontId="54" fillId="32" borderId="42" xfId="136" applyFont="1" applyFill="1" applyBorder="1" applyAlignment="1">
      <alignment horizontal="center" vertical="center" wrapText="1"/>
    </xf>
    <xf numFmtId="0" fontId="54" fillId="32" borderId="43" xfId="136" applyFont="1" applyFill="1" applyBorder="1" applyAlignment="1">
      <alignment horizontal="center" vertical="center" wrapText="1"/>
    </xf>
    <xf numFmtId="0" fontId="54" fillId="32" borderId="44" xfId="136" applyFont="1" applyFill="1" applyBorder="1" applyAlignment="1">
      <alignment horizontal="center" vertical="center" wrapText="1"/>
    </xf>
    <xf numFmtId="0" fontId="1" fillId="0" borderId="0" xfId="136">
      <alignment vertical="center"/>
    </xf>
    <xf numFmtId="0" fontId="54" fillId="32" borderId="86" xfId="136" applyFont="1" applyFill="1" applyBorder="1" applyAlignment="1">
      <alignment vertical="center" wrapText="1"/>
    </xf>
    <xf numFmtId="0" fontId="54" fillId="32" borderId="87" xfId="136" applyFont="1" applyFill="1" applyBorder="1" applyAlignment="1">
      <alignment vertical="center" wrapText="1"/>
    </xf>
    <xf numFmtId="0" fontId="33" fillId="0" borderId="87" xfId="136" applyFont="1" applyBorder="1">
      <alignment vertical="center"/>
    </xf>
    <xf numFmtId="0" fontId="33" fillId="0" borderId="88" xfId="136" applyFont="1" applyBorder="1">
      <alignment vertical="center"/>
    </xf>
    <xf numFmtId="0" fontId="54" fillId="32" borderId="53" xfId="136" applyFont="1" applyFill="1" applyBorder="1" applyAlignment="1">
      <alignment vertical="center" wrapText="1"/>
    </xf>
    <xf numFmtId="0" fontId="54" fillId="32" borderId="91" xfId="136" applyFont="1" applyFill="1" applyBorder="1" applyAlignment="1">
      <alignment vertical="center" wrapText="1"/>
    </xf>
    <xf numFmtId="0" fontId="33" fillId="0" borderId="91" xfId="136" applyFont="1" applyBorder="1">
      <alignment vertical="center"/>
    </xf>
    <xf numFmtId="0" fontId="33" fillId="0" borderId="92" xfId="136" applyFont="1" applyBorder="1">
      <alignment vertical="center"/>
    </xf>
    <xf numFmtId="0" fontId="54" fillId="32" borderId="137" xfId="136" applyFont="1" applyFill="1" applyBorder="1" applyAlignment="1">
      <alignment vertical="center" wrapText="1"/>
    </xf>
    <xf numFmtId="0" fontId="54" fillId="32" borderId="92" xfId="136" applyFont="1" applyFill="1" applyBorder="1" applyAlignment="1">
      <alignment vertical="center" wrapText="1"/>
    </xf>
    <xf numFmtId="0" fontId="54" fillId="32" borderId="58" xfId="136" applyFont="1" applyFill="1" applyBorder="1" applyAlignment="1">
      <alignment vertical="center" wrapText="1"/>
    </xf>
    <xf numFmtId="0" fontId="54" fillId="32" borderId="89" xfId="136" applyFont="1" applyFill="1" applyBorder="1" applyAlignment="1">
      <alignment vertical="center" wrapText="1"/>
    </xf>
    <xf numFmtId="0" fontId="33" fillId="0" borderId="89" xfId="136" applyFont="1" applyBorder="1">
      <alignment vertical="center"/>
    </xf>
    <xf numFmtId="0" fontId="54" fillId="32" borderId="90" xfId="136" applyFont="1" applyFill="1" applyBorder="1" applyAlignment="1">
      <alignment vertical="center" wrapText="1"/>
    </xf>
    <xf numFmtId="0" fontId="43" fillId="24" borderId="89" xfId="130" applyFont="1" applyFill="1" applyBorder="1" applyAlignment="1">
      <alignment horizontal="center" vertical="center"/>
    </xf>
    <xf numFmtId="0" fontId="43" fillId="24" borderId="90" xfId="130" applyFont="1" applyFill="1" applyBorder="1" applyAlignment="1">
      <alignment horizontal="center" vertical="center"/>
    </xf>
    <xf numFmtId="0" fontId="43" fillId="24" borderId="16" xfId="130" applyFont="1" applyFill="1" applyBorder="1" applyAlignment="1">
      <alignment horizontal="center"/>
    </xf>
    <xf numFmtId="0" fontId="43" fillId="24" borderId="0" xfId="130" applyFont="1" applyFill="1" applyAlignment="1">
      <alignment horizontal="center"/>
    </xf>
    <xf numFmtId="0" fontId="43" fillId="24" borderId="19" xfId="130" applyFont="1" applyFill="1" applyBorder="1" applyAlignment="1">
      <alignment horizontal="center"/>
    </xf>
    <xf numFmtId="0" fontId="43" fillId="0" borderId="83" xfId="130" applyFont="1" applyBorder="1"/>
    <xf numFmtId="0" fontId="43" fillId="24" borderId="110" xfId="130" applyFont="1" applyFill="1" applyBorder="1" applyAlignment="1">
      <alignment horizontal="center"/>
    </xf>
    <xf numFmtId="0" fontId="43" fillId="0" borderId="0" xfId="130" applyFont="1" applyFill="1" applyAlignment="1">
      <alignment vertical="top"/>
    </xf>
    <xf numFmtId="0" fontId="44" fillId="0" borderId="0" xfId="130" applyFont="1" applyBorder="1"/>
    <xf numFmtId="49" fontId="0" fillId="0" borderId="100" xfId="130" applyNumberFormat="1" applyFont="1" applyBorder="1" applyAlignment="1">
      <alignment vertical="top"/>
    </xf>
    <xf numFmtId="49" fontId="0" fillId="0" borderId="24" xfId="130" applyNumberFormat="1" applyFont="1" applyBorder="1" applyAlignment="1">
      <alignment vertical="top"/>
    </xf>
    <xf numFmtId="0" fontId="0" fillId="24" borderId="0" xfId="130" applyFont="1" applyFill="1" applyBorder="1" applyAlignment="1">
      <alignment horizontal="center"/>
    </xf>
    <xf numFmtId="0" fontId="0" fillId="24" borderId="22" xfId="130" applyFont="1" applyFill="1" applyBorder="1" applyAlignment="1">
      <alignment horizontal="center"/>
    </xf>
    <xf numFmtId="0" fontId="0" fillId="24" borderId="26" xfId="130" applyFont="1" applyFill="1" applyBorder="1" applyAlignment="1">
      <alignment horizontal="center"/>
    </xf>
    <xf numFmtId="0" fontId="0" fillId="24" borderId="27" xfId="130" applyFont="1" applyFill="1" applyBorder="1" applyAlignment="1">
      <alignment horizontal="center"/>
    </xf>
    <xf numFmtId="0" fontId="43" fillId="24" borderId="0" xfId="130" applyFont="1" applyFill="1" applyBorder="1" applyAlignment="1">
      <alignment horizontal="center"/>
    </xf>
    <xf numFmtId="0" fontId="33" fillId="25" borderId="53" xfId="126" applyFont="1" applyFill="1" applyBorder="1" applyAlignment="1">
      <alignment horizontal="center" vertical="center"/>
    </xf>
    <xf numFmtId="0" fontId="33" fillId="25" borderId="54" xfId="126" applyFont="1" applyFill="1" applyBorder="1" applyAlignment="1">
      <alignment horizontal="center" vertical="center"/>
    </xf>
    <xf numFmtId="0" fontId="33" fillId="25" borderId="58" xfId="126" applyFont="1" applyFill="1" applyBorder="1" applyAlignment="1">
      <alignment horizontal="center" vertical="center"/>
    </xf>
    <xf numFmtId="0" fontId="33" fillId="25" borderId="59" xfId="126" applyFont="1" applyFill="1" applyBorder="1" applyAlignment="1">
      <alignment horizontal="center" vertical="center"/>
    </xf>
    <xf numFmtId="0" fontId="38" fillId="26" borderId="24" xfId="126" applyFont="1" applyFill="1" applyBorder="1" applyAlignment="1" applyProtection="1">
      <alignment horizontal="left" vertical="center"/>
      <protection locked="0"/>
    </xf>
    <xf numFmtId="0" fontId="38" fillId="26" borderId="55" xfId="126" applyFont="1" applyFill="1" applyBorder="1" applyAlignment="1" applyProtection="1">
      <alignment horizontal="left" vertical="center"/>
      <protection locked="0"/>
    </xf>
    <xf numFmtId="0" fontId="38" fillId="26" borderId="32" xfId="126" applyFont="1" applyFill="1" applyBorder="1" applyAlignment="1" applyProtection="1">
      <alignment horizontal="left" vertical="center"/>
      <protection locked="0"/>
    </xf>
    <xf numFmtId="0" fontId="38" fillId="26" borderId="60" xfId="126" applyFont="1" applyFill="1" applyBorder="1" applyAlignment="1" applyProtection="1">
      <alignment horizontal="left" vertical="center"/>
      <protection locked="0"/>
    </xf>
    <xf numFmtId="0" fontId="39" fillId="26" borderId="24" xfId="126" applyFont="1" applyFill="1" applyBorder="1" applyProtection="1">
      <alignment vertical="center"/>
      <protection locked="0"/>
    </xf>
    <xf numFmtId="0" fontId="39" fillId="26" borderId="32" xfId="126" applyFont="1" applyFill="1" applyBorder="1" applyProtection="1">
      <alignment vertical="center"/>
      <protection locked="0"/>
    </xf>
    <xf numFmtId="0" fontId="33" fillId="25" borderId="29" xfId="126" applyFont="1" applyFill="1" applyBorder="1" applyAlignment="1">
      <alignment horizontal="center" vertical="center"/>
    </xf>
    <xf numFmtId="0" fontId="33" fillId="25" borderId="18" xfId="126" applyFont="1" applyFill="1" applyBorder="1" applyAlignment="1">
      <alignment horizontal="center" vertical="center"/>
    </xf>
    <xf numFmtId="0" fontId="33" fillId="25" borderId="17" xfId="126" applyFont="1" applyFill="1" applyBorder="1" applyAlignment="1">
      <alignment horizontal="center" vertical="center"/>
    </xf>
    <xf numFmtId="0" fontId="33" fillId="25" borderId="61" xfId="126" applyFont="1" applyFill="1" applyBorder="1" applyAlignment="1">
      <alignment horizontal="center" vertical="center"/>
    </xf>
    <xf numFmtId="0" fontId="33" fillId="25" borderId="26" xfId="126" applyFont="1" applyFill="1" applyBorder="1" applyAlignment="1">
      <alignment horizontal="center" vertical="center"/>
    </xf>
    <xf numFmtId="0" fontId="33" fillId="25" borderId="22" xfId="126" applyFont="1" applyFill="1" applyBorder="1" applyAlignment="1">
      <alignment horizontal="center" vertical="center"/>
    </xf>
    <xf numFmtId="0" fontId="33" fillId="25" borderId="56" xfId="126" applyFont="1" applyFill="1" applyBorder="1" applyAlignment="1">
      <alignment horizontal="center" vertical="center"/>
    </xf>
    <xf numFmtId="0" fontId="33" fillId="25" borderId="48" xfId="126" applyFont="1" applyFill="1" applyBorder="1" applyAlignment="1">
      <alignment horizontal="center" vertical="center"/>
    </xf>
    <xf numFmtId="0" fontId="33" fillId="25" borderId="112" xfId="126" applyFont="1" applyFill="1" applyBorder="1" applyAlignment="1">
      <alignment horizontal="center" vertical="center"/>
    </xf>
    <xf numFmtId="0" fontId="33" fillId="26" borderId="48" xfId="126" applyFont="1" applyFill="1" applyBorder="1" applyProtection="1">
      <alignment vertical="center"/>
      <protection locked="0"/>
    </xf>
    <xf numFmtId="0" fontId="33" fillId="26" borderId="112" xfId="126" applyFont="1" applyFill="1" applyBorder="1" applyProtection="1">
      <alignment vertical="center"/>
      <protection locked="0"/>
    </xf>
    <xf numFmtId="0" fontId="33" fillId="25" borderId="49" xfId="126" applyFont="1" applyFill="1" applyBorder="1" applyAlignment="1">
      <alignment horizontal="center" vertical="center"/>
    </xf>
    <xf numFmtId="0" fontId="33" fillId="25" borderId="50" xfId="126" applyFont="1" applyFill="1" applyBorder="1" applyAlignment="1">
      <alignment horizontal="center" vertical="center"/>
    </xf>
    <xf numFmtId="0" fontId="38" fillId="26" borderId="31" xfId="126" applyFont="1" applyFill="1" applyBorder="1" applyAlignment="1" applyProtection="1">
      <alignment horizontal="left" vertical="center"/>
      <protection locked="0"/>
    </xf>
    <xf numFmtId="0" fontId="38" fillId="26" borderId="100" xfId="126" applyFont="1" applyFill="1" applyBorder="1" applyAlignment="1" applyProtection="1">
      <alignment horizontal="left" vertical="center"/>
      <protection locked="0"/>
    </xf>
    <xf numFmtId="0" fontId="38" fillId="26" borderId="51" xfId="126" applyFont="1" applyFill="1" applyBorder="1" applyAlignment="1" applyProtection="1">
      <alignment horizontal="left" vertical="center"/>
      <protection locked="0"/>
    </xf>
    <xf numFmtId="0" fontId="39" fillId="26" borderId="31" xfId="126" applyFont="1" applyFill="1" applyBorder="1" applyProtection="1">
      <alignment vertical="center"/>
      <protection locked="0"/>
    </xf>
    <xf numFmtId="0" fontId="33" fillId="25" borderId="14" xfId="126" applyFont="1" applyFill="1" applyBorder="1" applyAlignment="1">
      <alignment horizontal="center" vertical="center"/>
    </xf>
    <xf numFmtId="0" fontId="37" fillId="25" borderId="0" xfId="126" applyFont="1" applyFill="1" applyAlignment="1">
      <alignment horizontal="center" vertical="center"/>
    </xf>
    <xf numFmtId="0" fontId="37" fillId="25" borderId="48" xfId="126" applyFont="1" applyFill="1" applyBorder="1" applyAlignment="1">
      <alignment horizontal="center" vertical="center"/>
    </xf>
    <xf numFmtId="0" fontId="37" fillId="25" borderId="112" xfId="126" applyFont="1" applyFill="1" applyBorder="1" applyAlignment="1">
      <alignment horizontal="center" vertical="center"/>
    </xf>
    <xf numFmtId="0" fontId="37" fillId="24" borderId="0" xfId="126" applyFont="1" applyFill="1" applyAlignment="1">
      <alignment horizontal="left" vertical="center"/>
    </xf>
    <xf numFmtId="0" fontId="37" fillId="24" borderId="112" xfId="126" applyFont="1" applyFill="1" applyBorder="1" applyAlignment="1">
      <alignment horizontal="left" vertical="center"/>
    </xf>
    <xf numFmtId="0" fontId="33" fillId="25" borderId="21" xfId="126" applyFont="1" applyFill="1" applyBorder="1" applyAlignment="1">
      <alignment horizontal="right" vertical="center"/>
    </xf>
    <xf numFmtId="0" fontId="33" fillId="25" borderId="2" xfId="126" applyFont="1" applyFill="1" applyBorder="1" applyAlignment="1">
      <alignment horizontal="right" vertical="center"/>
    </xf>
    <xf numFmtId="0" fontId="33" fillId="25" borderId="35" xfId="126" applyFont="1" applyFill="1" applyBorder="1" applyAlignment="1">
      <alignment horizontal="right" vertical="center"/>
    </xf>
    <xf numFmtId="0" fontId="34" fillId="25" borderId="46" xfId="126" applyFont="1" applyFill="1" applyBorder="1" applyAlignment="1">
      <alignment horizontal="center" vertical="center"/>
    </xf>
    <xf numFmtId="0" fontId="34" fillId="25" borderId="0" xfId="126" applyFont="1" applyFill="1" applyAlignment="1">
      <alignment horizontal="center" vertical="center"/>
    </xf>
    <xf numFmtId="0" fontId="34" fillId="25" borderId="47" xfId="126" applyFont="1" applyFill="1" applyBorder="1" applyAlignment="1">
      <alignment horizontal="center" vertical="center"/>
    </xf>
    <xf numFmtId="0" fontId="36" fillId="25" borderId="13" xfId="126" applyFont="1" applyFill="1" applyBorder="1" applyAlignment="1">
      <alignment horizontal="center" vertical="center"/>
    </xf>
    <xf numFmtId="0" fontId="36" fillId="25" borderId="14" xfId="126" applyFont="1" applyFill="1" applyBorder="1" applyAlignment="1">
      <alignment horizontal="center" vertical="center"/>
    </xf>
    <xf numFmtId="0" fontId="36" fillId="25" borderId="125" xfId="126" applyFont="1" applyFill="1" applyBorder="1" applyAlignment="1">
      <alignment horizontal="center" vertical="center"/>
    </xf>
    <xf numFmtId="0" fontId="36" fillId="25" borderId="15" xfId="126" applyFont="1" applyFill="1" applyBorder="1" applyAlignment="1">
      <alignment horizontal="center" vertical="center"/>
    </xf>
    <xf numFmtId="0" fontId="36" fillId="25" borderId="17" xfId="126" applyFont="1" applyFill="1" applyBorder="1" applyAlignment="1">
      <alignment horizontal="center" vertical="center"/>
    </xf>
    <xf numFmtId="0" fontId="36" fillId="25" borderId="18" xfId="126" applyFont="1" applyFill="1" applyBorder="1" applyAlignment="1">
      <alignment horizontal="center" vertical="center"/>
    </xf>
    <xf numFmtId="0" fontId="36" fillId="25" borderId="20" xfId="126" applyFont="1" applyFill="1" applyBorder="1" applyAlignment="1">
      <alignment horizontal="center" vertical="center"/>
    </xf>
    <xf numFmtId="0" fontId="37" fillId="26" borderId="0" xfId="126" applyFont="1" applyFill="1" applyAlignment="1" applyProtection="1">
      <alignment horizontal="left" vertical="center"/>
      <protection locked="0"/>
    </xf>
    <xf numFmtId="0" fontId="37" fillId="26" borderId="48" xfId="126" applyFont="1" applyFill="1" applyBorder="1" applyAlignment="1" applyProtection="1">
      <alignment horizontal="left" vertical="center"/>
      <protection locked="0"/>
    </xf>
    <xf numFmtId="0" fontId="37" fillId="26" borderId="112" xfId="126" applyFont="1" applyFill="1" applyBorder="1" applyAlignment="1" applyProtection="1">
      <alignment horizontal="left" vertical="center"/>
      <protection locked="0"/>
    </xf>
    <xf numFmtId="176" fontId="43" fillId="0" borderId="41" xfId="129" quotePrefix="1" applyNumberFormat="1" applyFont="1" applyBorder="1" applyAlignment="1">
      <alignment vertical="center"/>
    </xf>
    <xf numFmtId="176" fontId="33" fillId="0" borderId="0" xfId="126" applyNumberFormat="1" applyFont="1">
      <alignment vertical="center"/>
    </xf>
    <xf numFmtId="176" fontId="33" fillId="0" borderId="19" xfId="126" applyNumberFormat="1" applyFont="1" applyBorder="1">
      <alignment vertical="center"/>
    </xf>
    <xf numFmtId="0" fontId="43" fillId="0" borderId="16" xfId="129" applyFont="1" applyBorder="1" applyAlignment="1">
      <alignment vertical="center"/>
    </xf>
    <xf numFmtId="0" fontId="33" fillId="0" borderId="19" xfId="126" applyFont="1" applyBorder="1">
      <alignment vertical="center"/>
    </xf>
    <xf numFmtId="176" fontId="43" fillId="0" borderId="118" xfId="129" quotePrefix="1" applyNumberFormat="1" applyFont="1" applyBorder="1" applyAlignment="1">
      <alignment vertical="center"/>
    </xf>
    <xf numFmtId="176" fontId="43" fillId="0" borderId="112" xfId="129" quotePrefix="1" applyNumberFormat="1" applyFont="1" applyBorder="1" applyAlignment="1">
      <alignment vertical="center"/>
    </xf>
    <xf numFmtId="176" fontId="43" fillId="0" borderId="117" xfId="129" quotePrefix="1" applyNumberFormat="1" applyFont="1" applyBorder="1" applyAlignment="1">
      <alignment vertical="center"/>
    </xf>
    <xf numFmtId="0" fontId="43" fillId="0" borderId="115" xfId="129" applyFont="1" applyBorder="1" applyAlignment="1">
      <alignment vertical="center"/>
    </xf>
    <xf numFmtId="0" fontId="43" fillId="0" borderId="117" xfId="129" applyFont="1" applyBorder="1" applyAlignment="1">
      <alignment vertical="center"/>
    </xf>
    <xf numFmtId="176" fontId="43" fillId="0" borderId="81" xfId="129" quotePrefix="1" applyNumberFormat="1" applyFont="1" applyBorder="1" applyAlignment="1">
      <alignment vertical="center"/>
    </xf>
    <xf numFmtId="176" fontId="33" fillId="0" borderId="125" xfId="126" applyNumberFormat="1" applyFont="1" applyBorder="1">
      <alignment vertical="center"/>
    </xf>
    <xf numFmtId="176" fontId="33" fillId="0" borderId="83" xfId="126" applyNumberFormat="1" applyFont="1" applyBorder="1">
      <alignment vertical="center"/>
    </xf>
    <xf numFmtId="0" fontId="43" fillId="0" borderId="84" xfId="129" applyFont="1" applyBorder="1" applyAlignment="1">
      <alignment vertical="center"/>
    </xf>
    <xf numFmtId="0" fontId="33" fillId="0" borderId="83" xfId="126" applyFont="1" applyBorder="1">
      <alignment vertical="center"/>
    </xf>
    <xf numFmtId="0" fontId="43" fillId="25" borderId="72" xfId="129" applyFont="1" applyFill="1" applyBorder="1" applyAlignment="1">
      <alignment horizontal="center" vertical="center"/>
    </xf>
    <xf numFmtId="0" fontId="43" fillId="25" borderId="73" xfId="129" applyFont="1" applyFill="1" applyBorder="1" applyAlignment="1">
      <alignment horizontal="center" vertical="center"/>
    </xf>
    <xf numFmtId="0" fontId="43" fillId="25" borderId="74" xfId="129" applyFont="1" applyFill="1" applyBorder="1" applyAlignment="1">
      <alignment horizontal="center" vertical="center"/>
    </xf>
    <xf numFmtId="0" fontId="43" fillId="25" borderId="75" xfId="129" applyFont="1" applyFill="1" applyBorder="1" applyAlignment="1">
      <alignment horizontal="center" vertical="center"/>
    </xf>
    <xf numFmtId="0" fontId="43" fillId="25" borderId="76" xfId="129" applyFont="1" applyFill="1" applyBorder="1" applyAlignment="1">
      <alignment horizontal="center" vertical="center"/>
    </xf>
    <xf numFmtId="176" fontId="43" fillId="0" borderId="77" xfId="129" applyNumberFormat="1" applyFont="1" applyBorder="1" applyAlignment="1">
      <alignment vertical="center"/>
    </xf>
    <xf numFmtId="176" fontId="33" fillId="0" borderId="46" xfId="126" applyNumberFormat="1" applyFont="1" applyBorder="1">
      <alignment vertical="center"/>
    </xf>
    <xf numFmtId="176" fontId="33" fillId="0" borderId="78" xfId="126" applyNumberFormat="1" applyFont="1" applyBorder="1">
      <alignment vertical="center"/>
    </xf>
    <xf numFmtId="0" fontId="43" fillId="0" borderId="79" xfId="129" applyFont="1" applyBorder="1" applyAlignment="1">
      <alignment horizontal="left" vertical="center"/>
    </xf>
    <xf numFmtId="0" fontId="43" fillId="0" borderId="78" xfId="129" applyFont="1" applyBorder="1" applyAlignment="1">
      <alignment horizontal="left" vertical="center"/>
    </xf>
    <xf numFmtId="0" fontId="43" fillId="25" borderId="75" xfId="127" applyFont="1" applyFill="1" applyBorder="1" applyAlignment="1">
      <alignment horizontal="center" vertical="center"/>
    </xf>
    <xf numFmtId="0" fontId="43" fillId="25" borderId="73" xfId="127" applyFont="1" applyFill="1" applyBorder="1" applyAlignment="1">
      <alignment horizontal="center" vertical="center"/>
    </xf>
    <xf numFmtId="0" fontId="43" fillId="25" borderId="74" xfId="127" applyFont="1" applyFill="1" applyBorder="1" applyAlignment="1">
      <alignment horizontal="center" vertical="center"/>
    </xf>
    <xf numFmtId="49" fontId="42" fillId="25" borderId="38" xfId="126" applyNumberFormat="1" applyFont="1" applyFill="1" applyBorder="1" applyAlignment="1">
      <alignment horizontal="center" vertical="center" shrinkToFit="1"/>
    </xf>
    <xf numFmtId="49" fontId="42" fillId="25" borderId="39" xfId="126" applyNumberFormat="1" applyFont="1" applyFill="1" applyBorder="1" applyAlignment="1">
      <alignment horizontal="center" vertical="center" shrinkToFit="1"/>
    </xf>
    <xf numFmtId="49" fontId="42" fillId="25" borderId="65" xfId="126" applyNumberFormat="1" applyFont="1" applyFill="1" applyBorder="1" applyAlignment="1">
      <alignment horizontal="center" vertical="center" shrinkToFit="1"/>
    </xf>
    <xf numFmtId="49" fontId="42" fillId="25" borderId="118" xfId="126" applyNumberFormat="1" applyFont="1" applyFill="1" applyBorder="1" applyAlignment="1">
      <alignment horizontal="center" vertical="center" shrinkToFit="1"/>
    </xf>
    <xf numFmtId="49" fontId="42" fillId="25" borderId="112" xfId="126" applyNumberFormat="1" applyFont="1" applyFill="1" applyBorder="1" applyAlignment="1">
      <alignment horizontal="center" vertical="center" shrinkToFit="1"/>
    </xf>
    <xf numFmtId="49" fontId="42" fillId="25" borderId="117" xfId="126" applyNumberFormat="1" applyFont="1" applyFill="1" applyBorder="1" applyAlignment="1">
      <alignment horizontal="center" vertical="center" shrinkToFit="1"/>
    </xf>
    <xf numFmtId="176" fontId="43" fillId="24" borderId="6" xfId="126" applyNumberFormat="1" applyFont="1" applyFill="1" applyBorder="1" applyAlignment="1"/>
    <xf numFmtId="176" fontId="43" fillId="24" borderId="132" xfId="126" applyNumberFormat="1" applyFont="1" applyFill="1" applyBorder="1" applyAlignment="1"/>
    <xf numFmtId="176" fontId="43" fillId="24" borderId="112" xfId="126" applyNumberFormat="1" applyFont="1" applyFill="1" applyBorder="1" applyAlignment="1"/>
    <xf numFmtId="176" fontId="43" fillId="24" borderId="119" xfId="126" applyNumberFormat="1" applyFont="1" applyFill="1" applyBorder="1" applyAlignment="1"/>
    <xf numFmtId="0" fontId="49" fillId="24" borderId="64" xfId="126" applyFont="1" applyFill="1" applyBorder="1" applyAlignment="1">
      <alignment vertical="center" shrinkToFit="1"/>
    </xf>
    <xf numFmtId="0" fontId="49" fillId="24" borderId="39" xfId="126" applyFont="1" applyFill="1" applyBorder="1" applyAlignment="1">
      <alignment vertical="center" shrinkToFit="1"/>
    </xf>
    <xf numFmtId="0" fontId="49" fillId="24" borderId="65" xfId="126" applyFont="1" applyFill="1" applyBorder="1" applyAlignment="1">
      <alignment vertical="center" shrinkToFit="1"/>
    </xf>
    <xf numFmtId="0" fontId="49" fillId="24" borderId="115" xfId="126" applyFont="1" applyFill="1" applyBorder="1" applyAlignment="1">
      <alignment vertical="center" shrinkToFit="1"/>
    </xf>
    <xf numFmtId="0" fontId="49" fillId="24" borderId="112" xfId="126" applyFont="1" applyFill="1" applyBorder="1" applyAlignment="1">
      <alignment vertical="center" shrinkToFit="1"/>
    </xf>
    <xf numFmtId="0" fontId="49" fillId="24" borderId="117" xfId="126" applyFont="1" applyFill="1" applyBorder="1" applyAlignment="1">
      <alignment vertical="center" shrinkToFit="1"/>
    </xf>
    <xf numFmtId="49" fontId="42" fillId="25" borderId="129" xfId="126" applyNumberFormat="1" applyFont="1" applyFill="1" applyBorder="1" applyAlignment="1">
      <alignment horizontal="center" vertical="center" shrinkToFit="1"/>
    </xf>
    <xf numFmtId="49" fontId="42" fillId="25" borderId="130" xfId="126" applyNumberFormat="1" applyFont="1" applyFill="1" applyBorder="1" applyAlignment="1">
      <alignment horizontal="center" vertical="center" shrinkToFit="1"/>
    </xf>
    <xf numFmtId="49" fontId="42" fillId="25" borderId="133" xfId="126" applyNumberFormat="1" applyFont="1" applyFill="1" applyBorder="1" applyAlignment="1">
      <alignment horizontal="center" vertical="center" shrinkToFit="1"/>
    </xf>
    <xf numFmtId="49" fontId="42" fillId="25" borderId="134" xfId="126" applyNumberFormat="1" applyFont="1" applyFill="1" applyBorder="1" applyAlignment="1">
      <alignment horizontal="center" vertical="center" shrinkToFit="1"/>
    </xf>
    <xf numFmtId="0" fontId="43" fillId="24" borderId="135" xfId="126" applyFont="1" applyFill="1" applyBorder="1">
      <alignment vertical="center"/>
    </xf>
    <xf numFmtId="0" fontId="43" fillId="24" borderId="39" xfId="126" applyFont="1" applyFill="1" applyBorder="1">
      <alignment vertical="center"/>
    </xf>
    <xf numFmtId="0" fontId="43" fillId="24" borderId="65" xfId="126" applyFont="1" applyFill="1" applyBorder="1">
      <alignment vertical="center"/>
    </xf>
    <xf numFmtId="0" fontId="43" fillId="24" borderId="136" xfId="126" applyFont="1" applyFill="1" applyBorder="1">
      <alignment vertical="center"/>
    </xf>
    <xf numFmtId="0" fontId="43" fillId="24" borderId="112" xfId="126" applyFont="1" applyFill="1" applyBorder="1">
      <alignment vertical="center"/>
    </xf>
    <xf numFmtId="0" fontId="43" fillId="24" borderId="117" xfId="126" applyFont="1" applyFill="1" applyBorder="1">
      <alignment vertical="center"/>
    </xf>
    <xf numFmtId="49" fontId="42" fillId="25" borderId="148" xfId="127" applyNumberFormat="1" applyFont="1" applyFill="1" applyBorder="1" applyAlignment="1">
      <alignment horizontal="center" vertical="center" wrapText="1" shrinkToFit="1"/>
    </xf>
    <xf numFmtId="49" fontId="42" fillId="25" borderId="131" xfId="127" applyNumberFormat="1" applyFont="1" applyFill="1" applyBorder="1" applyAlignment="1">
      <alignment horizontal="center" vertical="center" wrapText="1" shrinkToFit="1"/>
    </xf>
    <xf numFmtId="0" fontId="43" fillId="24" borderId="151" xfId="126" applyFont="1" applyFill="1" applyBorder="1">
      <alignment vertical="center"/>
    </xf>
    <xf numFmtId="0" fontId="43" fillId="24" borderId="6" xfId="126" applyFont="1" applyFill="1" applyBorder="1">
      <alignment vertical="center"/>
    </xf>
    <xf numFmtId="0" fontId="43" fillId="24" borderId="152" xfId="126" applyFont="1" applyFill="1" applyBorder="1">
      <alignment vertical="center"/>
    </xf>
    <xf numFmtId="49" fontId="42" fillId="25" borderId="6" xfId="126" applyNumberFormat="1" applyFont="1" applyFill="1" applyBorder="1" applyAlignment="1">
      <alignment horizontal="center"/>
    </xf>
    <xf numFmtId="49" fontId="42" fillId="25" borderId="131" xfId="126" applyNumberFormat="1" applyFont="1" applyFill="1" applyBorder="1" applyAlignment="1">
      <alignment horizontal="center"/>
    </xf>
    <xf numFmtId="49" fontId="42" fillId="25" borderId="144" xfId="127" applyNumberFormat="1" applyFont="1" applyFill="1" applyBorder="1" applyAlignment="1">
      <alignment horizontal="center" vertical="center" wrapText="1" shrinkToFit="1"/>
    </xf>
    <xf numFmtId="49" fontId="42" fillId="25" borderId="149" xfId="127" applyNumberFormat="1" applyFont="1" applyFill="1" applyBorder="1" applyAlignment="1">
      <alignment horizontal="center" vertical="center" wrapText="1" shrinkToFit="1"/>
    </xf>
    <xf numFmtId="0" fontId="43" fillId="24" borderId="147" xfId="126" applyFont="1" applyFill="1" applyBorder="1">
      <alignment vertical="center"/>
    </xf>
    <xf numFmtId="0" fontId="43" fillId="24" borderId="140" xfId="126" applyFont="1" applyFill="1" applyBorder="1">
      <alignment vertical="center"/>
    </xf>
    <xf numFmtId="0" fontId="43" fillId="24" borderId="143" xfId="126" applyFont="1" applyFill="1" applyBorder="1">
      <alignment vertical="center"/>
    </xf>
    <xf numFmtId="49" fontId="42" fillId="25" borderId="112" xfId="126" applyNumberFormat="1" applyFont="1" applyFill="1" applyBorder="1" applyAlignment="1">
      <alignment horizontal="center"/>
    </xf>
    <xf numFmtId="49" fontId="42" fillId="25" borderId="116" xfId="126" applyNumberFormat="1" applyFont="1" applyFill="1" applyBorder="1" applyAlignment="1">
      <alignment horizontal="center"/>
    </xf>
    <xf numFmtId="0" fontId="42" fillId="24" borderId="69" xfId="127" applyFont="1" applyFill="1" applyBorder="1" applyAlignment="1">
      <alignment horizontal="left" vertical="center" shrinkToFit="1"/>
    </xf>
    <xf numFmtId="0" fontId="42" fillId="24" borderId="70" xfId="127" applyFont="1" applyFill="1" applyBorder="1" applyAlignment="1">
      <alignment horizontal="left" vertical="center" shrinkToFit="1"/>
    </xf>
    <xf numFmtId="0" fontId="42" fillId="24" borderId="71" xfId="127" applyFont="1" applyFill="1" applyBorder="1" applyAlignment="1">
      <alignment horizontal="left" vertical="center" shrinkToFit="1"/>
    </xf>
    <xf numFmtId="0" fontId="42" fillId="24" borderId="66" xfId="127" applyFont="1" applyFill="1" applyBorder="1" applyAlignment="1">
      <alignment horizontal="left" vertical="center" shrinkToFit="1"/>
    </xf>
    <xf numFmtId="0" fontId="42" fillId="24" borderId="67" xfId="127" applyFont="1" applyFill="1" applyBorder="1" applyAlignment="1">
      <alignment horizontal="left" vertical="center" shrinkToFit="1"/>
    </xf>
    <xf numFmtId="0" fontId="42" fillId="24" borderId="68" xfId="127" applyFont="1" applyFill="1" applyBorder="1" applyAlignment="1">
      <alignment horizontal="left" vertical="center" shrinkToFit="1"/>
    </xf>
    <xf numFmtId="49" fontId="41" fillId="25" borderId="108" xfId="127" applyNumberFormat="1" applyFont="1" applyFill="1" applyBorder="1" applyAlignment="1">
      <alignment horizontal="center" vertical="center" shrinkToFit="1"/>
    </xf>
    <xf numFmtId="49" fontId="41" fillId="25" borderId="67" xfId="127" applyNumberFormat="1" applyFont="1" applyFill="1" applyBorder="1" applyAlignment="1">
      <alignment horizontal="center" vertical="center" shrinkToFit="1"/>
    </xf>
    <xf numFmtId="49" fontId="41" fillId="25" borderId="68" xfId="127" applyNumberFormat="1" applyFont="1" applyFill="1" applyBorder="1" applyAlignment="1">
      <alignment horizontal="center" vertical="center" shrinkToFit="1"/>
    </xf>
    <xf numFmtId="49" fontId="42" fillId="25" borderId="109" xfId="127" applyNumberFormat="1" applyFont="1" applyFill="1" applyBorder="1" applyAlignment="1">
      <alignment horizontal="center" vertical="center" shrinkToFit="1"/>
    </xf>
    <xf numFmtId="49" fontId="42" fillId="25" borderId="70" xfId="127" applyNumberFormat="1" applyFont="1" applyFill="1" applyBorder="1" applyAlignment="1">
      <alignment horizontal="center" vertical="center" shrinkToFit="1"/>
    </xf>
    <xf numFmtId="49" fontId="42" fillId="25" borderId="71" xfId="127" applyNumberFormat="1" applyFont="1" applyFill="1" applyBorder="1" applyAlignment="1">
      <alignment horizontal="center" vertical="center" shrinkToFit="1"/>
    </xf>
    <xf numFmtId="49" fontId="42" fillId="25" borderId="115" xfId="127" applyNumberFormat="1" applyFont="1" applyFill="1" applyBorder="1" applyAlignment="1">
      <alignment horizontal="center" vertical="center" wrapText="1" shrinkToFit="1"/>
    </xf>
    <xf numFmtId="49" fontId="42" fillId="25" borderId="116" xfId="127" applyNumberFormat="1" applyFont="1" applyFill="1" applyBorder="1" applyAlignment="1">
      <alignment horizontal="center" vertical="center" wrapText="1" shrinkToFit="1"/>
    </xf>
    <xf numFmtId="0" fontId="0" fillId="24" borderId="135" xfId="127" applyFont="1" applyFill="1" applyBorder="1" applyAlignment="1">
      <alignment vertical="center"/>
    </xf>
    <xf numFmtId="0" fontId="0" fillId="24" borderId="39" xfId="127" applyFont="1" applyFill="1" applyBorder="1" applyAlignment="1">
      <alignment vertical="center"/>
    </xf>
    <xf numFmtId="0" fontId="0" fillId="24" borderId="65" xfId="127" applyFont="1" applyFill="1" applyBorder="1" applyAlignment="1">
      <alignment vertical="center"/>
    </xf>
    <xf numFmtId="0" fontId="0" fillId="24" borderId="136" xfId="127" applyFont="1" applyFill="1" applyBorder="1" applyAlignment="1">
      <alignment vertical="center"/>
    </xf>
    <xf numFmtId="0" fontId="0" fillId="24" borderId="112" xfId="127" applyFont="1" applyFill="1" applyBorder="1" applyAlignment="1">
      <alignment vertical="center"/>
    </xf>
    <xf numFmtId="0" fontId="0" fillId="24" borderId="117" xfId="127" applyFont="1" applyFill="1" applyBorder="1" applyAlignment="1">
      <alignment vertical="center"/>
    </xf>
    <xf numFmtId="0" fontId="43" fillId="0" borderId="58" xfId="130" applyFont="1" applyBorder="1"/>
    <xf numFmtId="0" fontId="43" fillId="0" borderId="59" xfId="130" applyFont="1" applyBorder="1"/>
    <xf numFmtId="0" fontId="43" fillId="0" borderId="53" xfId="130" applyFont="1" applyBorder="1"/>
    <xf numFmtId="0" fontId="43" fillId="0" borderId="54" xfId="130" applyFont="1" applyBorder="1"/>
    <xf numFmtId="0" fontId="43" fillId="24" borderId="58" xfId="130" applyFont="1" applyFill="1" applyBorder="1" applyAlignment="1">
      <alignment horizontal="center" vertical="center"/>
    </xf>
    <xf numFmtId="0" fontId="43" fillId="24" borderId="89" xfId="130" applyFont="1" applyFill="1" applyBorder="1" applyAlignment="1">
      <alignment horizontal="center" vertical="center"/>
    </xf>
    <xf numFmtId="0" fontId="43" fillId="24" borderId="59" xfId="130" applyFont="1" applyFill="1" applyBorder="1" applyAlignment="1">
      <alignment horizontal="center" vertical="center"/>
    </xf>
    <xf numFmtId="0" fontId="43" fillId="0" borderId="86" xfId="130" applyFont="1" applyBorder="1"/>
    <xf numFmtId="0" fontId="43" fillId="0" borderId="99" xfId="130" applyFont="1" applyBorder="1"/>
    <xf numFmtId="0" fontId="0" fillId="24" borderId="84" xfId="130" applyFont="1" applyFill="1" applyBorder="1" applyAlignment="1">
      <alignment horizontal="center" vertical="center"/>
    </xf>
    <xf numFmtId="0" fontId="43" fillId="24" borderId="125" xfId="130" applyFont="1" applyFill="1" applyBorder="1" applyAlignment="1">
      <alignment horizontal="center" vertical="center"/>
    </xf>
    <xf numFmtId="0" fontId="43" fillId="24" borderId="83" xfId="130" applyFont="1" applyFill="1" applyBorder="1" applyAlignment="1">
      <alignment horizontal="center" vertical="center"/>
    </xf>
    <xf numFmtId="0" fontId="43" fillId="24" borderId="17" xfId="130" applyFont="1" applyFill="1" applyBorder="1" applyAlignment="1">
      <alignment horizontal="center" vertical="center"/>
    </xf>
    <xf numFmtId="0" fontId="43" fillId="24" borderId="18" xfId="130" applyFont="1" applyFill="1" applyBorder="1" applyAlignment="1">
      <alignment horizontal="center" vertical="center"/>
    </xf>
    <xf numFmtId="0" fontId="43" fillId="24" borderId="20" xfId="130" applyFont="1" applyFill="1" applyBorder="1" applyAlignment="1">
      <alignment horizontal="center" vertical="center"/>
    </xf>
    <xf numFmtId="49" fontId="42" fillId="25" borderId="6" xfId="127" applyNumberFormat="1" applyFont="1" applyFill="1" applyBorder="1" applyAlignment="1">
      <alignment horizontal="center" vertical="center"/>
    </xf>
    <xf numFmtId="49" fontId="42" fillId="25" borderId="131" xfId="127" applyNumberFormat="1" applyFont="1" applyFill="1" applyBorder="1" applyAlignment="1">
      <alignment horizontal="center" vertical="center"/>
    </xf>
    <xf numFmtId="176" fontId="43" fillId="0" borderId="6" xfId="127" applyNumberFormat="1" applyFont="1" applyBorder="1" applyAlignment="1">
      <alignment vertical="center"/>
    </xf>
    <xf numFmtId="176" fontId="43" fillId="0" borderId="132" xfId="127" applyNumberFormat="1" applyFont="1" applyBorder="1" applyAlignment="1">
      <alignment vertical="center"/>
    </xf>
    <xf numFmtId="49" fontId="42" fillId="25" borderId="112" xfId="127" applyNumberFormat="1" applyFont="1" applyFill="1" applyBorder="1" applyAlignment="1">
      <alignment horizontal="center" vertical="center"/>
    </xf>
    <xf numFmtId="49" fontId="42" fillId="25" borderId="116" xfId="127" applyNumberFormat="1" applyFont="1" applyFill="1" applyBorder="1" applyAlignment="1">
      <alignment horizontal="center" vertical="center"/>
    </xf>
    <xf numFmtId="176" fontId="43" fillId="0" borderId="112" xfId="127" applyNumberFormat="1" applyFont="1" applyBorder="1" applyAlignment="1">
      <alignment vertical="center"/>
    </xf>
    <xf numFmtId="176" fontId="43" fillId="0" borderId="119" xfId="127" applyNumberFormat="1" applyFont="1" applyBorder="1" applyAlignment="1">
      <alignment vertical="center"/>
    </xf>
    <xf numFmtId="49" fontId="42" fillId="25" borderId="129" xfId="127" applyNumberFormat="1" applyFont="1" applyFill="1" applyBorder="1" applyAlignment="1">
      <alignment horizontal="center" vertical="center" shrinkToFit="1"/>
    </xf>
    <xf numFmtId="49" fontId="42" fillId="25" borderId="130" xfId="127" applyNumberFormat="1" applyFont="1" applyFill="1" applyBorder="1" applyAlignment="1">
      <alignment horizontal="center" vertical="center" shrinkToFit="1"/>
    </xf>
    <xf numFmtId="49" fontId="42" fillId="25" borderId="133" xfId="127" applyNumberFormat="1" applyFont="1" applyFill="1" applyBorder="1" applyAlignment="1">
      <alignment horizontal="center" vertical="center" shrinkToFit="1"/>
    </xf>
    <xf numFmtId="49" fontId="42" fillId="25" borderId="134" xfId="127" applyNumberFormat="1" applyFont="1" applyFill="1" applyBorder="1" applyAlignment="1">
      <alignment horizontal="center" vertical="center" shrinkToFit="1"/>
    </xf>
    <xf numFmtId="0" fontId="43" fillId="0" borderId="151" xfId="127" applyFont="1" applyBorder="1" applyAlignment="1">
      <alignment vertical="center"/>
    </xf>
    <xf numFmtId="0" fontId="43" fillId="0" borderId="6" xfId="127" applyFont="1" applyBorder="1" applyAlignment="1">
      <alignment vertical="center"/>
    </xf>
    <xf numFmtId="0" fontId="43" fillId="0" borderId="152" xfId="127" applyFont="1" applyBorder="1" applyAlignment="1">
      <alignment vertical="center"/>
    </xf>
    <xf numFmtId="0" fontId="43" fillId="0" borderId="136" xfId="127" applyFont="1" applyBorder="1" applyAlignment="1">
      <alignment vertical="center"/>
    </xf>
    <xf numFmtId="0" fontId="43" fillId="0" borderId="112" xfId="127" applyFont="1" applyBorder="1" applyAlignment="1">
      <alignment vertical="center"/>
    </xf>
    <xf numFmtId="0" fontId="43" fillId="0" borderId="117" xfId="127" applyFont="1" applyBorder="1" applyAlignment="1">
      <alignment vertical="center"/>
    </xf>
    <xf numFmtId="0" fontId="43" fillId="24" borderId="84" xfId="130" applyFont="1" applyFill="1" applyBorder="1" applyAlignment="1">
      <alignment horizontal="center" vertical="center"/>
    </xf>
    <xf numFmtId="0" fontId="43" fillId="24" borderId="86" xfId="130" applyFont="1" applyFill="1" applyBorder="1" applyAlignment="1">
      <alignment horizontal="center" vertical="center"/>
    </xf>
    <xf numFmtId="0" fontId="43" fillId="24" borderId="99" xfId="130" applyFont="1" applyFill="1" applyBorder="1" applyAlignment="1">
      <alignment horizontal="center" vertical="center"/>
    </xf>
    <xf numFmtId="0" fontId="0" fillId="24" borderId="86" xfId="130" applyFont="1" applyFill="1" applyBorder="1" applyAlignment="1">
      <alignment horizontal="center" vertical="center"/>
    </xf>
    <xf numFmtId="0" fontId="43" fillId="24" borderId="87" xfId="130" applyFont="1" applyFill="1" applyBorder="1" applyAlignment="1">
      <alignment horizontal="center" vertical="center"/>
    </xf>
    <xf numFmtId="0" fontId="43" fillId="24" borderId="88" xfId="130" applyFont="1" applyFill="1" applyBorder="1" applyAlignment="1">
      <alignment horizontal="center" vertical="center"/>
    </xf>
    <xf numFmtId="0" fontId="43" fillId="24" borderId="90" xfId="130" applyFont="1" applyFill="1" applyBorder="1" applyAlignment="1">
      <alignment horizontal="center" vertical="center"/>
    </xf>
    <xf numFmtId="0" fontId="43" fillId="24" borderId="103" xfId="130" applyFont="1" applyFill="1" applyBorder="1" applyAlignment="1">
      <alignment horizontal="center" vertical="center"/>
    </xf>
    <xf numFmtId="0" fontId="43" fillId="24" borderId="100" xfId="130" applyFont="1" applyFill="1" applyBorder="1" applyAlignment="1">
      <alignment horizontal="center" vertical="center"/>
    </xf>
    <xf numFmtId="0" fontId="43" fillId="24" borderId="102" xfId="130" applyFont="1" applyFill="1" applyBorder="1" applyAlignment="1">
      <alignment horizontal="center" vertical="center"/>
    </xf>
    <xf numFmtId="0" fontId="0" fillId="24" borderId="87" xfId="130" applyFont="1" applyFill="1" applyBorder="1" applyAlignment="1">
      <alignment horizontal="center" vertical="center"/>
    </xf>
    <xf numFmtId="0" fontId="0" fillId="24" borderId="99" xfId="130" applyFont="1" applyFill="1" applyBorder="1" applyAlignment="1">
      <alignment horizontal="center" vertical="center"/>
    </xf>
    <xf numFmtId="0" fontId="43" fillId="0" borderId="137" xfId="130" applyFont="1" applyBorder="1"/>
    <xf numFmtId="0" fontId="43" fillId="0" borderId="57" xfId="130" applyFont="1" applyBorder="1"/>
    <xf numFmtId="0" fontId="43" fillId="24" borderId="16" xfId="130" applyFont="1" applyFill="1" applyBorder="1" applyAlignment="1">
      <alignment horizontal="center"/>
    </xf>
    <xf numFmtId="0" fontId="43" fillId="24" borderId="0" xfId="130" applyFont="1" applyFill="1" applyAlignment="1">
      <alignment horizontal="center"/>
    </xf>
    <xf numFmtId="0" fontId="43" fillId="24" borderId="19" xfId="130" applyFont="1" applyFill="1" applyBorder="1" applyAlignment="1">
      <alignment horizontal="center"/>
    </xf>
    <xf numFmtId="0" fontId="43" fillId="24" borderId="22" xfId="130" applyFont="1" applyFill="1" applyBorder="1" applyAlignment="1">
      <alignment horizontal="center"/>
    </xf>
    <xf numFmtId="0" fontId="43" fillId="24" borderId="26" xfId="130" applyFont="1" applyFill="1" applyBorder="1" applyAlignment="1">
      <alignment horizontal="center"/>
    </xf>
    <xf numFmtId="0" fontId="43" fillId="24" borderId="27" xfId="130" applyFont="1" applyFill="1" applyBorder="1" applyAlignment="1">
      <alignment horizontal="center"/>
    </xf>
    <xf numFmtId="0" fontId="43" fillId="24" borderId="21" xfId="130" applyFont="1" applyFill="1" applyBorder="1" applyAlignment="1">
      <alignment shrinkToFit="1"/>
    </xf>
    <xf numFmtId="0" fontId="43" fillId="24" borderId="2" xfId="130" applyFont="1" applyFill="1" applyBorder="1" applyAlignment="1">
      <alignment shrinkToFit="1"/>
    </xf>
    <xf numFmtId="0" fontId="43" fillId="24" borderId="35" xfId="130" applyFont="1" applyFill="1" applyBorder="1" applyAlignment="1">
      <alignment shrinkToFit="1"/>
    </xf>
    <xf numFmtId="0" fontId="0" fillId="24" borderId="21" xfId="130" applyFont="1" applyFill="1" applyBorder="1" applyAlignment="1">
      <alignment horizontal="center" vertical="center"/>
    </xf>
    <xf numFmtId="0" fontId="0" fillId="24" borderId="2" xfId="130" applyFont="1" applyFill="1" applyBorder="1" applyAlignment="1">
      <alignment horizontal="center" vertical="center"/>
    </xf>
    <xf numFmtId="0" fontId="0" fillId="24" borderId="141" xfId="130" applyFont="1" applyFill="1" applyBorder="1" applyAlignment="1">
      <alignment horizontal="center" vertical="center"/>
    </xf>
    <xf numFmtId="0" fontId="0" fillId="24" borderId="110" xfId="130" applyFont="1" applyFill="1" applyBorder="1" applyAlignment="1">
      <alignment horizontal="center" vertical="center"/>
    </xf>
    <xf numFmtId="0" fontId="0" fillId="24" borderId="35" xfId="130" applyFont="1" applyFill="1" applyBorder="1" applyAlignment="1">
      <alignment horizontal="center" vertical="center"/>
    </xf>
    <xf numFmtId="0" fontId="43" fillId="24" borderId="84" xfId="130" applyFont="1" applyFill="1" applyBorder="1" applyAlignment="1">
      <alignment horizontal="center"/>
    </xf>
    <xf numFmtId="0" fontId="43" fillId="24" borderId="125" xfId="130" applyFont="1" applyFill="1" applyBorder="1" applyAlignment="1">
      <alignment horizontal="center"/>
    </xf>
    <xf numFmtId="0" fontId="43" fillId="24" borderId="83" xfId="130" applyFont="1" applyFill="1" applyBorder="1" applyAlignment="1">
      <alignment horizontal="center"/>
    </xf>
    <xf numFmtId="0" fontId="0" fillId="0" borderId="136" xfId="127" applyFont="1" applyBorder="1" applyAlignment="1">
      <alignment vertical="center"/>
    </xf>
    <xf numFmtId="0" fontId="43" fillId="24" borderId="135" xfId="127" applyFont="1" applyFill="1" applyBorder="1" applyAlignment="1">
      <alignment vertical="center"/>
    </xf>
    <xf numFmtId="0" fontId="43" fillId="24" borderId="39" xfId="127" applyFont="1" applyFill="1" applyBorder="1" applyAlignment="1">
      <alignment vertical="center"/>
    </xf>
    <xf numFmtId="0" fontId="43" fillId="24" borderId="65" xfId="127" applyFont="1" applyFill="1" applyBorder="1" applyAlignment="1">
      <alignment vertical="center"/>
    </xf>
    <xf numFmtId="0" fontId="43" fillId="24" borderId="136" xfId="127" applyFont="1" applyFill="1" applyBorder="1" applyAlignment="1">
      <alignment vertical="center"/>
    </xf>
    <xf numFmtId="0" fontId="43" fillId="24" borderId="112" xfId="127" applyFont="1" applyFill="1" applyBorder="1" applyAlignment="1">
      <alignment vertical="center"/>
    </xf>
    <xf numFmtId="0" fontId="43" fillId="24" borderId="117" xfId="127" applyFont="1" applyFill="1" applyBorder="1" applyAlignment="1">
      <alignment vertical="center"/>
    </xf>
    <xf numFmtId="0" fontId="0" fillId="0" borderId="151" xfId="127" applyFont="1" applyBorder="1" applyAlignment="1">
      <alignment vertical="center"/>
    </xf>
    <xf numFmtId="0" fontId="43" fillId="0" borderId="84" xfId="130" applyFont="1" applyBorder="1"/>
    <xf numFmtId="0" fontId="43" fillId="0" borderId="83" xfId="130" applyFont="1" applyBorder="1"/>
    <xf numFmtId="0" fontId="43" fillId="24" borderId="21" xfId="130" applyFont="1" applyFill="1" applyBorder="1"/>
    <xf numFmtId="0" fontId="43" fillId="24" borderId="2" xfId="130" applyFont="1" applyFill="1" applyBorder="1"/>
    <xf numFmtId="0" fontId="43" fillId="24" borderId="32" xfId="130" applyFont="1" applyFill="1" applyBorder="1" applyAlignment="1">
      <alignment horizontal="center" vertical="center"/>
    </xf>
    <xf numFmtId="0" fontId="43" fillId="24" borderId="33" xfId="130" applyFont="1" applyFill="1" applyBorder="1" applyAlignment="1">
      <alignment horizontal="center" vertical="center"/>
    </xf>
    <xf numFmtId="0" fontId="43" fillId="0" borderId="122" xfId="130" applyFont="1" applyBorder="1"/>
    <xf numFmtId="0" fontId="43" fillId="0" borderId="139" xfId="130" applyFont="1" applyBorder="1"/>
    <xf numFmtId="0" fontId="43" fillId="24" borderId="23" xfId="130" applyFont="1" applyFill="1" applyBorder="1" applyAlignment="1">
      <alignment horizontal="center"/>
    </xf>
    <xf numFmtId="0" fontId="43" fillId="24" borderId="24" xfId="130" applyFont="1" applyFill="1" applyBorder="1" applyAlignment="1">
      <alignment horizontal="center"/>
    </xf>
    <xf numFmtId="0" fontId="43" fillId="24" borderId="25" xfId="130" applyFont="1" applyFill="1" applyBorder="1" applyAlignment="1">
      <alignment horizontal="center"/>
    </xf>
    <xf numFmtId="0" fontId="0" fillId="24" borderId="28" xfId="130" applyFont="1" applyFill="1" applyBorder="1" applyAlignment="1">
      <alignment horizontal="center"/>
    </xf>
    <xf numFmtId="0" fontId="0" fillId="24" borderId="29" xfId="130" applyFont="1" applyFill="1" applyBorder="1" applyAlignment="1">
      <alignment horizontal="center"/>
    </xf>
    <xf numFmtId="0" fontId="0" fillId="24" borderId="30" xfId="130" applyFont="1" applyFill="1" applyBorder="1" applyAlignment="1">
      <alignment horizontal="center"/>
    </xf>
    <xf numFmtId="0" fontId="0" fillId="24" borderId="23" xfId="130" applyFont="1" applyFill="1" applyBorder="1" applyAlignment="1">
      <alignment horizontal="center"/>
    </xf>
    <xf numFmtId="0" fontId="0" fillId="24" borderId="24" xfId="130" applyFont="1" applyFill="1" applyBorder="1" applyAlignment="1">
      <alignment horizontal="center"/>
    </xf>
    <xf numFmtId="0" fontId="0" fillId="24" borderId="25" xfId="130" applyFont="1" applyFill="1" applyBorder="1" applyAlignment="1">
      <alignment horizontal="center"/>
    </xf>
    <xf numFmtId="0" fontId="43" fillId="24" borderId="34" xfId="130" applyFont="1" applyFill="1" applyBorder="1" applyAlignment="1">
      <alignment horizontal="center"/>
    </xf>
    <xf numFmtId="0" fontId="43" fillId="24" borderId="32" xfId="130" applyFont="1" applyFill="1" applyBorder="1" applyAlignment="1">
      <alignment horizontal="center"/>
    </xf>
    <xf numFmtId="0" fontId="43" fillId="24" borderId="33" xfId="130" applyFont="1" applyFill="1" applyBorder="1" applyAlignment="1">
      <alignment horizontal="center"/>
    </xf>
    <xf numFmtId="0" fontId="43" fillId="24" borderId="141" xfId="130" applyFont="1" applyFill="1" applyBorder="1"/>
    <xf numFmtId="0" fontId="43" fillId="24" borderId="103" xfId="130" applyFont="1" applyFill="1" applyBorder="1" applyAlignment="1">
      <alignment horizontal="center"/>
    </xf>
    <xf numFmtId="0" fontId="43" fillId="24" borderId="100" xfId="130" applyFont="1" applyFill="1" applyBorder="1" applyAlignment="1">
      <alignment horizontal="center"/>
    </xf>
    <xf numFmtId="0" fontId="43" fillId="24" borderId="102" xfId="130" applyFont="1" applyFill="1" applyBorder="1" applyAlignment="1">
      <alignment horizontal="center"/>
    </xf>
    <xf numFmtId="0" fontId="43" fillId="24" borderId="28" xfId="130" applyFont="1" applyFill="1" applyBorder="1" applyAlignment="1">
      <alignment horizontal="center"/>
    </xf>
    <xf numFmtId="0" fontId="43" fillId="24" borderId="29" xfId="130" applyFont="1" applyFill="1" applyBorder="1" applyAlignment="1">
      <alignment horizontal="center"/>
    </xf>
    <xf numFmtId="0" fontId="43" fillId="24" borderId="30" xfId="13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7" borderId="84" xfId="0" applyFill="1" applyBorder="1" applyAlignment="1">
      <alignment horizontal="center" vertical="center"/>
    </xf>
    <xf numFmtId="0" fontId="0" fillId="27" borderId="83" xfId="0" applyFill="1" applyBorder="1" applyAlignment="1">
      <alignment horizontal="center" vertical="center"/>
    </xf>
    <xf numFmtId="0" fontId="0" fillId="27" borderId="22" xfId="0" applyFill="1" applyBorder="1" applyAlignment="1">
      <alignment horizontal="center" vertical="center"/>
    </xf>
    <xf numFmtId="0" fontId="0" fillId="27" borderId="27" xfId="0" applyFill="1" applyBorder="1" applyAlignment="1">
      <alignment horizontal="center" vertical="center"/>
    </xf>
    <xf numFmtId="0" fontId="0" fillId="30" borderId="84" xfId="0" applyFill="1" applyBorder="1" applyAlignment="1">
      <alignment horizontal="center" vertical="center"/>
    </xf>
    <xf numFmtId="0" fontId="0" fillId="30" borderId="126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121" xfId="0" applyFill="1" applyBorder="1" applyAlignment="1">
      <alignment horizontal="center" vertical="center"/>
    </xf>
    <xf numFmtId="0" fontId="0" fillId="30" borderId="124" xfId="0" applyFill="1" applyBorder="1">
      <alignment vertical="center"/>
    </xf>
    <xf numFmtId="0" fontId="0" fillId="30" borderId="125" xfId="0" applyFill="1" applyBorder="1">
      <alignment vertical="center"/>
    </xf>
    <xf numFmtId="0" fontId="0" fillId="30" borderId="83" xfId="0" applyFill="1" applyBorder="1">
      <alignment vertical="center"/>
    </xf>
    <xf numFmtId="0" fontId="0" fillId="30" borderId="56" xfId="0" applyFill="1" applyBorder="1">
      <alignment vertical="center"/>
    </xf>
    <xf numFmtId="0" fontId="0" fillId="30" borderId="26" xfId="0" applyFill="1" applyBorder="1">
      <alignment vertical="center"/>
    </xf>
    <xf numFmtId="0" fontId="0" fillId="30" borderId="27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28" borderId="103" xfId="0" applyFill="1" applyBorder="1">
      <alignment vertical="center"/>
    </xf>
    <xf numFmtId="0" fontId="0" fillId="28" borderId="100" xfId="0" applyFill="1" applyBorder="1">
      <alignment vertical="center"/>
    </xf>
    <xf numFmtId="0" fontId="0" fillId="28" borderId="102" xfId="0" applyFill="1" applyBorder="1">
      <alignment vertical="center"/>
    </xf>
    <xf numFmtId="0" fontId="0" fillId="28" borderId="23" xfId="0" applyFill="1" applyBorder="1">
      <alignment vertical="center"/>
    </xf>
    <xf numFmtId="0" fontId="0" fillId="28" borderId="24" xfId="0" applyFill="1" applyBorder="1">
      <alignment vertical="center"/>
    </xf>
    <xf numFmtId="0" fontId="0" fillId="28" borderId="25" xfId="0" applyFill="1" applyBorder="1">
      <alignment vertical="center"/>
    </xf>
    <xf numFmtId="0" fontId="0" fillId="28" borderId="34" xfId="0" applyFill="1" applyBorder="1">
      <alignment vertical="center"/>
    </xf>
    <xf numFmtId="0" fontId="0" fillId="28" borderId="32" xfId="0" applyFill="1" applyBorder="1">
      <alignment vertical="center"/>
    </xf>
    <xf numFmtId="0" fontId="0" fillId="28" borderId="33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29" borderId="84" xfId="0" applyFill="1" applyBorder="1" applyAlignment="1">
      <alignment horizontal="center" vertical="center"/>
    </xf>
    <xf numFmtId="0" fontId="0" fillId="29" borderId="126" xfId="0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0" fontId="0" fillId="29" borderId="121" xfId="0" applyFill="1" applyBorder="1" applyAlignment="1">
      <alignment horizontal="center" vertical="center"/>
    </xf>
    <xf numFmtId="0" fontId="0" fillId="29" borderId="124" xfId="0" applyFill="1" applyBorder="1">
      <alignment vertical="center"/>
    </xf>
    <xf numFmtId="0" fontId="0" fillId="29" borderId="125" xfId="0" applyFill="1" applyBorder="1">
      <alignment vertical="center"/>
    </xf>
    <xf numFmtId="0" fontId="0" fillId="29" borderId="83" xfId="0" applyFill="1" applyBorder="1">
      <alignment vertical="center"/>
    </xf>
    <xf numFmtId="0" fontId="0" fillId="29" borderId="56" xfId="0" applyFill="1" applyBorder="1">
      <alignment vertical="center"/>
    </xf>
    <xf numFmtId="0" fontId="0" fillId="29" borderId="26" xfId="0" applyFill="1" applyBorder="1">
      <alignment vertical="center"/>
    </xf>
    <xf numFmtId="0" fontId="0" fillId="29" borderId="27" xfId="0" applyFill="1" applyBorder="1">
      <alignment vertical="center"/>
    </xf>
    <xf numFmtId="0" fontId="0" fillId="27" borderId="126" xfId="0" applyFill="1" applyBorder="1" applyAlignment="1">
      <alignment horizontal="center" vertical="center"/>
    </xf>
    <xf numFmtId="0" fontId="0" fillId="27" borderId="121" xfId="0" applyFill="1" applyBorder="1" applyAlignment="1">
      <alignment horizontal="center" vertical="center"/>
    </xf>
    <xf numFmtId="0" fontId="0" fillId="27" borderId="124" xfId="0" applyFill="1" applyBorder="1">
      <alignment vertical="center"/>
    </xf>
    <xf numFmtId="0" fontId="0" fillId="27" borderId="125" xfId="0" applyFill="1" applyBorder="1">
      <alignment vertical="center"/>
    </xf>
    <xf numFmtId="0" fontId="0" fillId="27" borderId="83" xfId="0" applyFill="1" applyBorder="1">
      <alignment vertical="center"/>
    </xf>
    <xf numFmtId="0" fontId="0" fillId="27" borderId="56" xfId="0" applyFill="1" applyBorder="1">
      <alignment vertical="center"/>
    </xf>
    <xf numFmtId="0" fontId="0" fillId="27" borderId="26" xfId="0" applyFill="1" applyBorder="1">
      <alignment vertical="center"/>
    </xf>
    <xf numFmtId="0" fontId="0" fillId="27" borderId="27" xfId="0" applyFill="1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03" xfId="0" applyBorder="1">
      <alignment vertical="center"/>
    </xf>
    <xf numFmtId="0" fontId="0" fillId="0" borderId="100" xfId="0" applyBorder="1">
      <alignment vertical="center"/>
    </xf>
    <xf numFmtId="0" fontId="0" fillId="0" borderId="102" xfId="0" applyBorder="1">
      <alignment vertical="center"/>
    </xf>
    <xf numFmtId="0" fontId="0" fillId="29" borderId="83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8" borderId="84" xfId="0" applyFill="1" applyBorder="1">
      <alignment vertical="center"/>
    </xf>
    <xf numFmtId="0" fontId="0" fillId="28" borderId="125" xfId="0" applyFill="1" applyBorder="1">
      <alignment vertical="center"/>
    </xf>
    <xf numFmtId="0" fontId="0" fillId="28" borderId="83" xfId="0" applyFill="1" applyBorder="1">
      <alignment vertical="center"/>
    </xf>
    <xf numFmtId="0" fontId="0" fillId="28" borderId="22" xfId="0" applyFill="1" applyBorder="1">
      <alignment vertical="center"/>
    </xf>
    <xf numFmtId="0" fontId="0" fillId="28" borderId="26" xfId="0" applyFill="1" applyBorder="1">
      <alignment vertical="center"/>
    </xf>
    <xf numFmtId="0" fontId="0" fillId="28" borderId="27" xfId="0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84" xfId="0" applyBorder="1">
      <alignment vertical="center"/>
    </xf>
    <xf numFmtId="0" fontId="0" fillId="0" borderId="125" xfId="0" applyBorder="1">
      <alignment vertical="center"/>
    </xf>
    <xf numFmtId="0" fontId="0" fillId="0" borderId="83" xfId="0" applyBorder="1">
      <alignment vertical="center"/>
    </xf>
    <xf numFmtId="0" fontId="0" fillId="0" borderId="0" xfId="0">
      <alignment vertical="center"/>
    </xf>
    <xf numFmtId="0" fontId="0" fillId="30" borderId="83" xfId="0" applyFill="1" applyBorder="1" applyAlignment="1">
      <alignment horizontal="center" vertical="center"/>
    </xf>
    <xf numFmtId="0" fontId="0" fillId="30" borderId="27" xfId="0" applyFill="1" applyBorder="1" applyAlignment="1">
      <alignment horizontal="center" vertical="center"/>
    </xf>
    <xf numFmtId="0" fontId="0" fillId="0" borderId="128" xfId="0" applyBorder="1">
      <alignment vertical="center"/>
    </xf>
    <xf numFmtId="0" fontId="0" fillId="28" borderId="0" xfId="0" applyFill="1">
      <alignment vertical="center"/>
    </xf>
    <xf numFmtId="0" fontId="0" fillId="27" borderId="127" xfId="0" applyFill="1" applyBorder="1">
      <alignment vertical="center"/>
    </xf>
    <xf numFmtId="0" fontId="0" fillId="27" borderId="0" xfId="0" applyFill="1">
      <alignment vertical="center"/>
    </xf>
    <xf numFmtId="0" fontId="0" fillId="29" borderId="127" xfId="0" applyFill="1" applyBorder="1">
      <alignment vertical="center"/>
    </xf>
    <xf numFmtId="0" fontId="0" fillId="29" borderId="0" xfId="0" applyFill="1">
      <alignment vertical="center"/>
    </xf>
    <xf numFmtId="0" fontId="0" fillId="30" borderId="127" xfId="0" applyFill="1" applyBorder="1">
      <alignment vertical="center"/>
    </xf>
    <xf numFmtId="0" fontId="0" fillId="30" borderId="0" xfId="0" applyFill="1">
      <alignment vertical="center"/>
    </xf>
    <xf numFmtId="0" fontId="43" fillId="24" borderId="23" xfId="130" applyFont="1" applyFill="1" applyBorder="1" applyAlignment="1">
      <alignment vertical="top"/>
    </xf>
    <xf numFmtId="0" fontId="43" fillId="24" borderId="24" xfId="130" applyFont="1" applyFill="1" applyBorder="1" applyAlignment="1">
      <alignment vertical="top"/>
    </xf>
    <xf numFmtId="49" fontId="42" fillId="25" borderId="142" xfId="127" applyNumberFormat="1" applyFont="1" applyFill="1" applyBorder="1" applyAlignment="1">
      <alignment horizontal="center" vertical="center" shrinkToFit="1"/>
    </xf>
    <xf numFmtId="49" fontId="42" fillId="25" borderId="140" xfId="127" applyNumberFormat="1" applyFont="1" applyFill="1" applyBorder="1" applyAlignment="1">
      <alignment horizontal="center" vertical="center" shrinkToFit="1"/>
    </xf>
    <xf numFmtId="49" fontId="42" fillId="25" borderId="143" xfId="127" applyNumberFormat="1" applyFont="1" applyFill="1" applyBorder="1" applyAlignment="1">
      <alignment horizontal="center" vertical="center" shrinkToFit="1"/>
    </xf>
    <xf numFmtId="49" fontId="42" fillId="25" borderId="96" xfId="127" applyNumberFormat="1" applyFont="1" applyFill="1" applyBorder="1" applyAlignment="1">
      <alignment horizontal="center"/>
    </xf>
    <xf numFmtId="49" fontId="42" fillId="25" borderId="97" xfId="127" applyNumberFormat="1" applyFont="1" applyFill="1" applyBorder="1" applyAlignment="1">
      <alignment horizontal="center"/>
    </xf>
    <xf numFmtId="0" fontId="42" fillId="24" borderId="144" xfId="127" applyFont="1" applyFill="1" applyBorder="1" applyAlignment="1">
      <alignment vertical="center"/>
    </xf>
    <xf numFmtId="0" fontId="0" fillId="0" borderId="140" xfId="0" applyBorder="1">
      <alignment vertical="center"/>
    </xf>
    <xf numFmtId="49" fontId="42" fillId="25" borderId="145" xfId="127" applyNumberFormat="1" applyFont="1" applyFill="1" applyBorder="1" applyAlignment="1">
      <alignment horizontal="center"/>
    </xf>
    <xf numFmtId="49" fontId="42" fillId="25" borderId="146" xfId="127" applyNumberFormat="1" applyFont="1" applyFill="1" applyBorder="1" applyAlignment="1">
      <alignment horizontal="center"/>
    </xf>
    <xf numFmtId="0" fontId="43" fillId="24" borderId="98" xfId="127" applyFont="1" applyFill="1" applyBorder="1"/>
    <xf numFmtId="0" fontId="43" fillId="24" borderId="70" xfId="127" applyFont="1" applyFill="1" applyBorder="1"/>
    <xf numFmtId="0" fontId="43" fillId="24" borderId="71" xfId="127" applyFont="1" applyFill="1" applyBorder="1"/>
    <xf numFmtId="49" fontId="41" fillId="25" borderId="38" xfId="127" applyNumberFormat="1" applyFont="1" applyFill="1" applyBorder="1" applyAlignment="1">
      <alignment horizontal="center" vertical="center" shrinkToFit="1"/>
    </xf>
    <xf numFmtId="49" fontId="41" fillId="25" borderId="39" xfId="127" applyNumberFormat="1" applyFont="1" applyFill="1" applyBorder="1" applyAlignment="1">
      <alignment horizontal="center" vertical="center" shrinkToFit="1"/>
    </xf>
    <xf numFmtId="49" fontId="41" fillId="25" borderId="65" xfId="127" applyNumberFormat="1" applyFont="1" applyFill="1" applyBorder="1" applyAlignment="1">
      <alignment horizontal="center" vertical="center" shrinkToFit="1"/>
    </xf>
    <xf numFmtId="0" fontId="42" fillId="24" borderId="64" xfId="127" applyFont="1" applyFill="1" applyBorder="1" applyAlignment="1">
      <alignment vertical="center" shrinkToFit="1"/>
    </xf>
    <xf numFmtId="0" fontId="42" fillId="24" borderId="39" xfId="127" applyFont="1" applyFill="1" applyBorder="1" applyAlignment="1">
      <alignment vertical="center" shrinkToFit="1"/>
    </xf>
    <xf numFmtId="0" fontId="42" fillId="24" borderId="65" xfId="127" applyFont="1" applyFill="1" applyBorder="1" applyAlignment="1">
      <alignment vertical="center" shrinkToFit="1"/>
    </xf>
    <xf numFmtId="0" fontId="33" fillId="24" borderId="114" xfId="128" applyFont="1" applyFill="1" applyBorder="1" applyAlignment="1">
      <alignment vertical="center" shrinkToFit="1"/>
    </xf>
    <xf numFmtId="0" fontId="33" fillId="24" borderId="67" xfId="128" applyFont="1" applyFill="1" applyBorder="1" applyAlignment="1">
      <alignment vertical="center" shrinkToFit="1"/>
    </xf>
    <xf numFmtId="0" fontId="33" fillId="24" borderId="68" xfId="128" applyFont="1" applyFill="1" applyBorder="1" applyAlignment="1">
      <alignment vertical="center" shrinkToFit="1"/>
    </xf>
    <xf numFmtId="49" fontId="42" fillId="25" borderId="94" xfId="127" applyNumberFormat="1" applyFont="1" applyFill="1" applyBorder="1" applyAlignment="1">
      <alignment horizontal="center"/>
    </xf>
    <xf numFmtId="49" fontId="42" fillId="25" borderId="95" xfId="127" applyNumberFormat="1" applyFont="1" applyFill="1" applyBorder="1" applyAlignment="1">
      <alignment horizontal="center"/>
    </xf>
    <xf numFmtId="49" fontId="42" fillId="25" borderId="64" xfId="127" applyNumberFormat="1" applyFont="1" applyFill="1" applyBorder="1" applyAlignment="1">
      <alignment horizontal="center" vertical="center"/>
    </xf>
    <xf numFmtId="49" fontId="42" fillId="25" borderId="113" xfId="127" applyNumberFormat="1" applyFont="1" applyFill="1" applyBorder="1" applyAlignment="1">
      <alignment horizontal="center" vertical="center"/>
    </xf>
    <xf numFmtId="0" fontId="42" fillId="0" borderId="135" xfId="127" applyFont="1" applyBorder="1" applyAlignment="1">
      <alignment vertical="center"/>
    </xf>
    <xf numFmtId="0" fontId="42" fillId="0" borderId="65" xfId="127" applyFont="1" applyBorder="1" applyAlignment="1">
      <alignment vertical="center"/>
    </xf>
    <xf numFmtId="0" fontId="43" fillId="0" borderId="53" xfId="0" applyFont="1" applyBorder="1" applyAlignment="1">
      <alignment vertical="top"/>
    </xf>
    <xf numFmtId="0" fontId="43" fillId="0" borderId="91" xfId="0" applyFont="1" applyBorder="1" applyAlignment="1">
      <alignment vertical="top"/>
    </xf>
    <xf numFmtId="0" fontId="43" fillId="0" borderId="58" xfId="0" applyFont="1" applyBorder="1" applyAlignment="1">
      <alignment vertical="top"/>
    </xf>
    <xf numFmtId="0" fontId="43" fillId="0" borderId="89" xfId="0" applyFont="1" applyBorder="1" applyAlignment="1">
      <alignment vertical="top"/>
    </xf>
    <xf numFmtId="0" fontId="45" fillId="0" borderId="122" xfId="0" applyFont="1" applyBorder="1" applyAlignment="1">
      <alignment vertical="top"/>
    </xf>
    <xf numFmtId="0" fontId="45" fillId="0" borderId="123" xfId="0" applyFont="1" applyBorder="1" applyAlignment="1">
      <alignment vertical="top"/>
    </xf>
    <xf numFmtId="49" fontId="45" fillId="24" borderId="42" xfId="0" applyNumberFormat="1" applyFont="1" applyFill="1" applyBorder="1" applyAlignment="1">
      <alignment horizontal="center" vertical="center"/>
    </xf>
    <xf numFmtId="49" fontId="45" fillId="24" borderId="43" xfId="0" applyNumberFormat="1" applyFont="1" applyFill="1" applyBorder="1" applyAlignment="1">
      <alignment horizontal="center" vertical="center"/>
    </xf>
    <xf numFmtId="0" fontId="43" fillId="24" borderId="34" xfId="130" applyFont="1" applyFill="1" applyBorder="1" applyAlignment="1">
      <alignment vertical="top"/>
    </xf>
    <xf numFmtId="0" fontId="43" fillId="24" borderId="32" xfId="130" applyFont="1" applyFill="1" applyBorder="1" applyAlignment="1">
      <alignment vertical="top"/>
    </xf>
    <xf numFmtId="0" fontId="43" fillId="24" borderId="103" xfId="130" applyFont="1" applyFill="1" applyBorder="1" applyAlignment="1">
      <alignment vertical="top"/>
    </xf>
    <xf numFmtId="0" fontId="43" fillId="24" borderId="100" xfId="130" applyFont="1" applyFill="1" applyBorder="1" applyAlignment="1">
      <alignment vertical="top"/>
    </xf>
    <xf numFmtId="0" fontId="43" fillId="24" borderId="107" xfId="130" applyFont="1" applyFill="1" applyBorder="1" applyAlignment="1">
      <alignment horizontal="center" vertical="center" textRotation="255"/>
    </xf>
    <xf numFmtId="0" fontId="43" fillId="24" borderId="37" xfId="130" applyFont="1" applyFill="1" applyBorder="1" applyAlignment="1">
      <alignment horizontal="center" vertical="center" textRotation="255"/>
    </xf>
    <xf numFmtId="0" fontId="0" fillId="25" borderId="21" xfId="130" applyFont="1" applyFill="1" applyBorder="1" applyAlignment="1">
      <alignment horizontal="center" vertical="center" shrinkToFit="1"/>
    </xf>
    <xf numFmtId="0" fontId="0" fillId="25" borderId="2" xfId="130" applyFont="1" applyFill="1" applyBorder="1" applyAlignment="1">
      <alignment horizontal="center" vertical="center" shrinkToFit="1"/>
    </xf>
    <xf numFmtId="0" fontId="0" fillId="25" borderId="35" xfId="130" applyFont="1" applyFill="1" applyBorder="1" applyAlignment="1">
      <alignment horizontal="center" vertical="center" shrinkToFit="1"/>
    </xf>
    <xf numFmtId="0" fontId="43" fillId="24" borderId="59" xfId="130" applyFont="1" applyFill="1" applyBorder="1" applyAlignment="1">
      <alignment horizontal="center" vertical="center" shrinkToFit="1"/>
    </xf>
    <xf numFmtId="0" fontId="43" fillId="24" borderId="33" xfId="130" applyFont="1" applyFill="1" applyBorder="1" applyAlignment="1">
      <alignment horizontal="center" vertical="center" shrinkToFit="1"/>
    </xf>
    <xf numFmtId="0" fontId="43" fillId="24" borderId="34" xfId="130" applyFont="1" applyFill="1" applyBorder="1" applyAlignment="1">
      <alignment horizontal="center" vertical="center" shrinkToFit="1"/>
    </xf>
    <xf numFmtId="0" fontId="43" fillId="24" borderId="32" xfId="130" applyFont="1" applyFill="1" applyBorder="1" applyAlignment="1">
      <alignment horizontal="center" vertical="center" shrinkToFit="1"/>
    </xf>
    <xf numFmtId="0" fontId="43" fillId="24" borderId="60" xfId="130" applyFont="1" applyFill="1" applyBorder="1" applyAlignment="1">
      <alignment horizontal="center" vertical="center" shrinkToFit="1"/>
    </xf>
    <xf numFmtId="0" fontId="43" fillId="24" borderId="103" xfId="130" applyFont="1" applyFill="1" applyBorder="1" applyAlignment="1">
      <alignment horizontal="center" vertical="center" shrinkToFit="1"/>
    </xf>
    <xf numFmtId="0" fontId="43" fillId="24" borderId="100" xfId="130" applyFont="1" applyFill="1" applyBorder="1" applyAlignment="1">
      <alignment horizontal="center" vertical="center" shrinkToFit="1"/>
    </xf>
    <xf numFmtId="0" fontId="43" fillId="24" borderId="102" xfId="130" applyFont="1" applyFill="1" applyBorder="1" applyAlignment="1">
      <alignment horizontal="center" vertical="center" shrinkToFit="1"/>
    </xf>
    <xf numFmtId="0" fontId="43" fillId="24" borderId="84" xfId="130" applyFont="1" applyFill="1" applyBorder="1" applyAlignment="1">
      <alignment horizontal="center" vertical="center" textRotation="180"/>
    </xf>
    <xf numFmtId="0" fontId="43" fillId="24" borderId="17" xfId="130" applyFont="1" applyFill="1" applyBorder="1" applyAlignment="1">
      <alignment horizontal="center" vertical="center" textRotation="180"/>
    </xf>
    <xf numFmtId="0" fontId="0" fillId="24" borderId="107" xfId="130" applyFont="1" applyFill="1" applyBorder="1" applyAlignment="1">
      <alignment horizontal="center" vertical="center" textRotation="255"/>
    </xf>
    <xf numFmtId="0" fontId="0" fillId="24" borderId="100" xfId="130" applyFont="1" applyFill="1" applyBorder="1" applyAlignment="1">
      <alignment horizontal="center" vertical="center"/>
    </xf>
    <xf numFmtId="0" fontId="0" fillId="24" borderId="102" xfId="130" applyFont="1" applyFill="1" applyBorder="1" applyAlignment="1">
      <alignment horizontal="center" vertical="center"/>
    </xf>
    <xf numFmtId="0" fontId="0" fillId="24" borderId="110" xfId="130" applyFont="1" applyFill="1" applyBorder="1" applyAlignment="1">
      <alignment horizontal="center"/>
    </xf>
    <xf numFmtId="0" fontId="0" fillId="24" borderId="2" xfId="130" applyFont="1" applyFill="1" applyBorder="1" applyAlignment="1">
      <alignment horizontal="center"/>
    </xf>
    <xf numFmtId="0" fontId="0" fillId="24" borderId="35" xfId="130" applyFont="1" applyFill="1" applyBorder="1" applyAlignment="1">
      <alignment horizontal="center"/>
    </xf>
    <xf numFmtId="0" fontId="43" fillId="24" borderId="2" xfId="130" applyFont="1" applyFill="1" applyBorder="1" applyAlignment="1">
      <alignment horizontal="center"/>
    </xf>
    <xf numFmtId="0" fontId="43" fillId="24" borderId="141" xfId="130" applyFont="1" applyFill="1" applyBorder="1" applyAlignment="1">
      <alignment horizontal="center"/>
    </xf>
    <xf numFmtId="0" fontId="43" fillId="24" borderId="110" xfId="130" applyFont="1" applyFill="1" applyBorder="1" applyAlignment="1">
      <alignment horizontal="center"/>
    </xf>
    <xf numFmtId="0" fontId="43" fillId="24" borderId="35" xfId="130" applyFont="1" applyFill="1" applyBorder="1" applyAlignment="1">
      <alignment horizontal="center"/>
    </xf>
    <xf numFmtId="0" fontId="43" fillId="24" borderId="101" xfId="130" applyFont="1" applyFill="1" applyBorder="1" applyAlignment="1">
      <alignment horizontal="center"/>
    </xf>
    <xf numFmtId="0" fontId="43" fillId="24" borderId="82" xfId="130" applyFont="1" applyFill="1" applyBorder="1" applyAlignment="1">
      <alignment horizontal="center"/>
    </xf>
    <xf numFmtId="0" fontId="43" fillId="24" borderId="111" xfId="130" applyFont="1" applyFill="1" applyBorder="1" applyAlignment="1">
      <alignment horizontal="center"/>
    </xf>
    <xf numFmtId="49" fontId="43" fillId="24" borderId="105" xfId="0" applyNumberFormat="1" applyFont="1" applyFill="1" applyBorder="1" applyAlignment="1">
      <alignment horizontal="center" vertical="center"/>
    </xf>
    <xf numFmtId="49" fontId="43" fillId="24" borderId="106" xfId="0" applyNumberFormat="1" applyFont="1" applyFill="1" applyBorder="1" applyAlignment="1">
      <alignment horizontal="center" vertical="center"/>
    </xf>
    <xf numFmtId="0" fontId="43" fillId="0" borderId="86" xfId="0" applyFont="1" applyBorder="1" applyAlignment="1">
      <alignment vertical="top"/>
    </xf>
    <xf numFmtId="0" fontId="43" fillId="0" borderId="87" xfId="0" applyFont="1" applyBorder="1" applyAlignment="1">
      <alignment vertical="top"/>
    </xf>
    <xf numFmtId="0" fontId="52" fillId="31" borderId="54" xfId="49" applyFont="1" applyFill="1" applyBorder="1" applyAlignment="1">
      <alignment horizontal="center" vertical="top"/>
    </xf>
    <xf numFmtId="0" fontId="52" fillId="31" borderId="24" xfId="49" applyFont="1" applyFill="1" applyBorder="1" applyAlignment="1">
      <alignment horizontal="center" vertical="top"/>
    </xf>
    <xf numFmtId="0" fontId="52" fillId="31" borderId="55" xfId="49" applyFont="1" applyFill="1" applyBorder="1" applyAlignment="1">
      <alignment horizontal="center" vertical="top"/>
    </xf>
    <xf numFmtId="0" fontId="52" fillId="31" borderId="91" xfId="49" applyFont="1" applyFill="1" applyBorder="1" applyAlignment="1">
      <alignment horizontal="left" vertical="top" wrapText="1"/>
    </xf>
    <xf numFmtId="0" fontId="52" fillId="31" borderId="138" xfId="49" applyFont="1" applyFill="1" applyBorder="1" applyAlignment="1">
      <alignment horizontal="left" vertical="top"/>
    </xf>
    <xf numFmtId="0" fontId="52" fillId="31" borderId="153" xfId="49" applyFont="1" applyFill="1" applyBorder="1" applyAlignment="1">
      <alignment horizontal="left" vertical="top"/>
    </xf>
    <xf numFmtId="0" fontId="52" fillId="31" borderId="120" xfId="49" applyFont="1" applyFill="1" applyBorder="1" applyAlignment="1">
      <alignment horizontal="left" vertical="top"/>
    </xf>
    <xf numFmtId="0" fontId="54" fillId="32" borderId="53" xfId="136" applyFont="1" applyFill="1" applyBorder="1" applyAlignment="1">
      <alignment vertical="center" wrapText="1"/>
    </xf>
    <xf numFmtId="0" fontId="33" fillId="0" borderId="91" xfId="136" applyFont="1" applyBorder="1">
      <alignment vertical="center"/>
    </xf>
    <xf numFmtId="0" fontId="54" fillId="32" borderId="91" xfId="136" applyFont="1" applyFill="1" applyBorder="1" applyAlignment="1">
      <alignment vertical="center" wrapText="1"/>
    </xf>
  </cellXfs>
  <cellStyles count="137">
    <cellStyle name="20% - アクセント 1" xfId="1" builtinId="30" customBuiltin="1"/>
    <cellStyle name="20% - アクセント 1 2" xfId="50"/>
    <cellStyle name="20% - アクセント 1 2 2" xfId="99"/>
    <cellStyle name="20% - アクセント 1 3" xfId="100"/>
    <cellStyle name="20% - アクセント 2" xfId="2" builtinId="34" customBuiltin="1"/>
    <cellStyle name="20% - アクセント 2 2" xfId="51"/>
    <cellStyle name="20% - アクセント 2 2 2" xfId="101"/>
    <cellStyle name="20% - アクセント 2 3" xfId="102"/>
    <cellStyle name="20% - アクセント 3" xfId="3" builtinId="38" customBuiltin="1"/>
    <cellStyle name="20% - アクセント 3 2" xfId="52"/>
    <cellStyle name="20% - アクセント 3 2 2" xfId="103"/>
    <cellStyle name="20% - アクセント 3 3" xfId="104"/>
    <cellStyle name="20% - アクセント 4" xfId="4" builtinId="42" customBuiltin="1"/>
    <cellStyle name="20% - アクセント 4 2" xfId="53"/>
    <cellStyle name="20% - アクセント 4 2 2" xfId="105"/>
    <cellStyle name="20% - アクセント 4 3" xfId="106"/>
    <cellStyle name="20% - アクセント 5" xfId="5" builtinId="46" customBuiltin="1"/>
    <cellStyle name="20% - アクセント 5 2" xfId="54"/>
    <cellStyle name="20% - アクセント 5 2 2" xfId="107"/>
    <cellStyle name="20% - アクセント 5 3" xfId="108"/>
    <cellStyle name="20% - アクセント 6" xfId="6" builtinId="50" customBuiltin="1"/>
    <cellStyle name="20% - アクセント 6 2" xfId="55"/>
    <cellStyle name="20% - アクセント 6 2 2" xfId="109"/>
    <cellStyle name="20% - アクセント 6 3" xfId="110"/>
    <cellStyle name="40% - アクセント 1" xfId="7" builtinId="31" customBuiltin="1"/>
    <cellStyle name="40% - アクセント 1 2" xfId="56"/>
    <cellStyle name="40% - アクセント 1 2 2" xfId="111"/>
    <cellStyle name="40% - アクセント 1 3" xfId="112"/>
    <cellStyle name="40% - アクセント 2" xfId="8" builtinId="35" customBuiltin="1"/>
    <cellStyle name="40% - アクセント 2 2" xfId="57"/>
    <cellStyle name="40% - アクセント 2 2 2" xfId="113"/>
    <cellStyle name="40% - アクセント 2 3" xfId="114"/>
    <cellStyle name="40% - アクセント 3" xfId="9" builtinId="39" customBuiltin="1"/>
    <cellStyle name="40% - アクセント 3 2" xfId="58"/>
    <cellStyle name="40% - アクセント 3 2 2" xfId="115"/>
    <cellStyle name="40% - アクセント 3 3" xfId="116"/>
    <cellStyle name="40% - アクセント 4" xfId="10" builtinId="43" customBuiltin="1"/>
    <cellStyle name="40% - アクセント 4 2" xfId="59"/>
    <cellStyle name="40% - アクセント 4 2 2" xfId="117"/>
    <cellStyle name="40% - アクセント 4 3" xfId="118"/>
    <cellStyle name="40% - アクセント 5" xfId="11" builtinId="47" customBuiltin="1"/>
    <cellStyle name="40% - アクセント 5 2" xfId="60"/>
    <cellStyle name="40% - アクセント 5 2 2" xfId="119"/>
    <cellStyle name="40% - アクセント 5 3" xfId="120"/>
    <cellStyle name="40% - アクセント 6" xfId="12" builtinId="51" customBuiltin="1"/>
    <cellStyle name="40% - アクセント 6 2" xfId="61"/>
    <cellStyle name="40% - アクセント 6 2 2" xfId="121"/>
    <cellStyle name="40% - アクセント 6 3" xfId="122"/>
    <cellStyle name="60% - アクセント 1" xfId="13" builtinId="32" customBuiltin="1"/>
    <cellStyle name="60% - アクセント 1 2" xfId="62"/>
    <cellStyle name="60% - アクセント 2" xfId="14" builtinId="36" customBuiltin="1"/>
    <cellStyle name="60% - アクセント 2 2" xfId="63"/>
    <cellStyle name="60% - アクセント 3" xfId="15" builtinId="40" customBuiltin="1"/>
    <cellStyle name="60% - アクセント 3 2" xfId="64"/>
    <cellStyle name="60% - アクセント 4" xfId="16" builtinId="44" customBuiltin="1"/>
    <cellStyle name="60% - アクセント 4 2" xfId="65"/>
    <cellStyle name="60% - アクセント 5" xfId="17" builtinId="48" customBuiltin="1"/>
    <cellStyle name="60% - アクセント 5 2" xfId="66"/>
    <cellStyle name="60% - アクセント 6" xfId="18" builtinId="52" customBuiltin="1"/>
    <cellStyle name="60% - アクセント 6 2" xfId="67"/>
    <cellStyle name="Calc Currency (0)" xfId="19"/>
    <cellStyle name="Header1" xfId="20"/>
    <cellStyle name="Header2" xfId="21"/>
    <cellStyle name="IBM(401K)" xfId="22"/>
    <cellStyle name="J401K" xfId="23"/>
    <cellStyle name="Normal_#18-Internet" xfId="24"/>
    <cellStyle name="アクセント 1" xfId="25" builtinId="29" customBuiltin="1"/>
    <cellStyle name="アクセント 1 2" xfId="68"/>
    <cellStyle name="アクセント 2" xfId="26" builtinId="33" customBuiltin="1"/>
    <cellStyle name="アクセント 2 2" xfId="69"/>
    <cellStyle name="アクセント 3" xfId="27" builtinId="37" customBuiltin="1"/>
    <cellStyle name="アクセント 3 2" xfId="70"/>
    <cellStyle name="アクセント 4" xfId="28" builtinId="41" customBuiltin="1"/>
    <cellStyle name="アクセント 4 2" xfId="71"/>
    <cellStyle name="アクセント 5" xfId="29" builtinId="45" customBuiltin="1"/>
    <cellStyle name="アクセント 5 2" xfId="72"/>
    <cellStyle name="アクセント 6" xfId="30" builtinId="49" customBuiltin="1"/>
    <cellStyle name="アクセント 6 2" xfId="73"/>
    <cellStyle name="タイトル" xfId="31" builtinId="15" customBuiltin="1"/>
    <cellStyle name="タイトル 2" xfId="74"/>
    <cellStyle name="チェック セル" xfId="32" builtinId="23" customBuiltin="1"/>
    <cellStyle name="チェック セル 2" xfId="75"/>
    <cellStyle name="どちらでもない" xfId="33" builtinId="28" customBuiltin="1"/>
    <cellStyle name="どちらでもない 2" xfId="76"/>
    <cellStyle name="メモ" xfId="34" builtinId="10" customBuiltin="1"/>
    <cellStyle name="メモ 2" xfId="77"/>
    <cellStyle name="リンク セル" xfId="35" builtinId="24" customBuiltin="1"/>
    <cellStyle name="リンク セル 2" xfId="78"/>
    <cellStyle name="悪い" xfId="36" builtinId="27" customBuiltin="1"/>
    <cellStyle name="悪い 2" xfId="79"/>
    <cellStyle name="会社" xfId="37"/>
    <cellStyle name="会社 2" xfId="124"/>
    <cellStyle name="会社 3" xfId="123"/>
    <cellStyle name="計算" xfId="38" builtinId="22" customBuiltin="1"/>
    <cellStyle name="計算 2" xfId="80"/>
    <cellStyle name="警告文" xfId="39" builtinId="11" customBuiltin="1"/>
    <cellStyle name="警告文 2" xfId="81"/>
    <cellStyle name="桁蟻唇Ｆ [0.00]_laroux" xfId="82"/>
    <cellStyle name="桁蟻唇Ｆ_laroux" xfId="83"/>
    <cellStyle name="見出し 1" xfId="40" builtinId="16" customBuiltin="1"/>
    <cellStyle name="見出し 1 2" xfId="84"/>
    <cellStyle name="見出し 2" xfId="41" builtinId="17" customBuiltin="1"/>
    <cellStyle name="見出し 2 2" xfId="85"/>
    <cellStyle name="見出し 3" xfId="42" builtinId="18" customBuiltin="1"/>
    <cellStyle name="見出し 3 2" xfId="86"/>
    <cellStyle name="見出し 4" xfId="43" builtinId="19" customBuiltin="1"/>
    <cellStyle name="見出し 4 2" xfId="87"/>
    <cellStyle name="集計" xfId="44" builtinId="25" customBuiltin="1"/>
    <cellStyle name="集計 2" xfId="88"/>
    <cellStyle name="出力" xfId="45" builtinId="21" customBuiltin="1"/>
    <cellStyle name="出力 2" xfId="89"/>
    <cellStyle name="説明文" xfId="46" builtinId="53" customBuiltin="1"/>
    <cellStyle name="説明文 2" xfId="90"/>
    <cellStyle name="脱浦 [0.00]_BSD-Academic" xfId="91"/>
    <cellStyle name="脱浦_BSD-Academic" xfId="92"/>
    <cellStyle name="入力" xfId="47" builtinId="20" customBuiltin="1"/>
    <cellStyle name="入力 2" xfId="93"/>
    <cellStyle name="標準" xfId="0" builtinId="0" customBuiltin="1"/>
    <cellStyle name="標準 10" xfId="136"/>
    <cellStyle name="標準 2" xfId="49"/>
    <cellStyle name="標準 2 2" xfId="126"/>
    <cellStyle name="標準 2 2 2" xfId="127"/>
    <cellStyle name="標準 3" xfId="94"/>
    <cellStyle name="標準 3 2" xfId="95"/>
    <cellStyle name="標準 3 3" xfId="125"/>
    <cellStyle name="標準 4" xfId="96"/>
    <cellStyle name="標準 5" xfId="131"/>
    <cellStyle name="標準 6" xfId="132"/>
    <cellStyle name="標準 7" xfId="133"/>
    <cellStyle name="標準 8" xfId="134"/>
    <cellStyle name="標準 9" xfId="135"/>
    <cellStyle name="標準_システム確認書書式_サンプル" xfId="130"/>
    <cellStyle name="標準_シス確_支払管理_for業務課" xfId="128"/>
    <cellStyle name="標準_請求書店課発行禁止対応確認書" xfId="129"/>
    <cellStyle name="表旨巧・・ハイパーリンク" xfId="97"/>
    <cellStyle name="良い" xfId="48" builtinId="26" customBuiltin="1"/>
    <cellStyle name="良い 2" xfId="98"/>
  </cellStyles>
  <dxfs count="0"/>
  <tableStyles count="0" defaultTableStyle="TableStyleMedium9" defaultPivotStyle="PivotStyleLight16"/>
  <colors>
    <mruColors>
      <color rgb="FFBEE395"/>
      <color rgb="FFFFF2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15</xdr:col>
      <xdr:colOff>0</xdr:colOff>
      <xdr:row>23</xdr:row>
      <xdr:rowOff>0</xdr:rowOff>
    </xdr:to>
    <xdr:cxnSp macro="">
      <xdr:nvCxnSpPr>
        <xdr:cNvPr id="223" name="直線コネクタ 222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CxnSpPr/>
      </xdr:nvCxnSpPr>
      <xdr:spPr>
        <a:xfrm>
          <a:off x="2747596" y="1883019"/>
          <a:ext cx="0" cy="5715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16</xdr:row>
      <xdr:rowOff>97971</xdr:rowOff>
    </xdr:from>
    <xdr:to>
      <xdr:col>15</xdr:col>
      <xdr:colOff>1</xdr:colOff>
      <xdr:row>16</xdr:row>
      <xdr:rowOff>97971</xdr:rowOff>
    </xdr:to>
    <xdr:cxnSp macro="">
      <xdr:nvCxnSpPr>
        <xdr:cNvPr id="225" name="直線コネクタ 224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CxnSpPr/>
      </xdr:nvCxnSpPr>
      <xdr:spPr>
        <a:xfrm flipH="1">
          <a:off x="2514600" y="1926771"/>
          <a:ext cx="17961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19</xdr:row>
      <xdr:rowOff>1</xdr:rowOff>
    </xdr:to>
    <xdr:cxnSp macro="">
      <xdr:nvCxnSpPr>
        <xdr:cNvPr id="228" name="直線コネクタ 227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CxnSpPr/>
      </xdr:nvCxnSpPr>
      <xdr:spPr>
        <a:xfrm>
          <a:off x="2514600" y="2122714"/>
          <a:ext cx="179614" cy="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CxnSpPr/>
      </xdr:nvCxnSpPr>
      <xdr:spPr>
        <a:xfrm>
          <a:off x="2514600" y="2318657"/>
          <a:ext cx="17961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22</xdr:row>
      <xdr:rowOff>0</xdr:rowOff>
    </xdr:to>
    <xdr:cxnSp macro="">
      <xdr:nvCxnSpPr>
        <xdr:cNvPr id="236" name="直線コネクタ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CxnSpPr/>
      </xdr:nvCxnSpPr>
      <xdr:spPr>
        <a:xfrm>
          <a:off x="3297115" y="1502019"/>
          <a:ext cx="0" cy="8572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</xdr:row>
      <xdr:rowOff>0</xdr:rowOff>
    </xdr:from>
    <xdr:to>
      <xdr:col>18</xdr:col>
      <xdr:colOff>183173</xdr:colOff>
      <xdr:row>22</xdr:row>
      <xdr:rowOff>1517</xdr:rowOff>
    </xdr:to>
    <xdr:cxnSp macro="">
      <xdr:nvCxnSpPr>
        <xdr:cNvPr id="237" name="直線コネクタ 236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CxnSpPr/>
      </xdr:nvCxnSpPr>
      <xdr:spPr>
        <a:xfrm>
          <a:off x="3297115" y="2359269"/>
          <a:ext cx="183173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183172</xdr:colOff>
      <xdr:row>8</xdr:row>
      <xdr:rowOff>0</xdr:rowOff>
    </xdr:from>
    <xdr:to>
      <xdr:col>36</xdr:col>
      <xdr:colOff>0</xdr:colOff>
      <xdr:row>10</xdr:row>
      <xdr:rowOff>0</xdr:rowOff>
    </xdr:to>
    <xdr:grpSp>
      <xdr:nvGrpSpPr>
        <xdr:cNvPr id="239" name="グループ化 238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GrpSpPr/>
      </xdr:nvGrpSpPr>
      <xdr:grpSpPr>
        <a:xfrm>
          <a:off x="6336322" y="1028700"/>
          <a:ext cx="178778" cy="190500"/>
          <a:chOff x="1393902" y="195146"/>
          <a:chExt cx="232318" cy="195147"/>
        </a:xfrm>
      </xdr:grpSpPr>
      <xdr:cxnSp macro="">
        <xdr:nvCxnSpPr>
          <xdr:cNvPr id="240" name="直線コネクタ 239">
            <a:extLst>
              <a:ext uri="{FF2B5EF4-FFF2-40B4-BE49-F238E27FC236}">
                <a16:creationId xmlns:a16="http://schemas.microsoft.com/office/drawing/2014/main" id="{00000000-0008-0000-0500-0000F0000000}"/>
              </a:ext>
            </a:extLst>
          </xdr:cNvPr>
          <xdr:cNvCxnSpPr/>
        </xdr:nvCxnSpPr>
        <xdr:spPr>
          <a:xfrm>
            <a:off x="1510061" y="292917"/>
            <a:ext cx="116159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直線コネクタ 240">
            <a:extLst>
              <a:ext uri="{FF2B5EF4-FFF2-40B4-BE49-F238E27FC236}">
                <a16:creationId xmlns:a16="http://schemas.microsoft.com/office/drawing/2014/main" id="{00000000-0008-0000-0500-0000F1000000}"/>
              </a:ext>
            </a:extLst>
          </xdr:cNvPr>
          <xdr:cNvCxnSpPr/>
        </xdr:nvCxnSpPr>
        <xdr:spPr>
          <a:xfrm>
            <a:off x="1510061" y="292917"/>
            <a:ext cx="116159" cy="9737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直線コネクタ 241">
            <a:extLst>
              <a:ext uri="{FF2B5EF4-FFF2-40B4-BE49-F238E27FC236}">
                <a16:creationId xmlns:a16="http://schemas.microsoft.com/office/drawing/2014/main" id="{00000000-0008-0000-0500-0000F2000000}"/>
              </a:ext>
            </a:extLst>
          </xdr:cNvPr>
          <xdr:cNvCxnSpPr/>
        </xdr:nvCxnSpPr>
        <xdr:spPr>
          <a:xfrm flipV="1">
            <a:off x="1510061" y="195146"/>
            <a:ext cx="116159" cy="99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43" name="グループ化 242">
            <a:extLst>
              <a:ext uri="{FF2B5EF4-FFF2-40B4-BE49-F238E27FC236}">
                <a16:creationId xmlns:a16="http://schemas.microsoft.com/office/drawing/2014/main" id="{00000000-0008-0000-0500-0000F3000000}"/>
              </a:ext>
            </a:extLst>
          </xdr:cNvPr>
          <xdr:cNvGrpSpPr/>
        </xdr:nvGrpSpPr>
        <xdr:grpSpPr>
          <a:xfrm>
            <a:off x="1393902" y="195146"/>
            <a:ext cx="118812" cy="192824"/>
            <a:chOff x="1855883" y="195146"/>
            <a:chExt cx="118812" cy="192824"/>
          </a:xfrm>
        </xdr:grpSpPr>
        <xdr:sp macro="" textlink="">
          <xdr:nvSpPr>
            <xdr:cNvPr id="244" name="楕円 243">
              <a:extLst>
                <a:ext uri="{FF2B5EF4-FFF2-40B4-BE49-F238E27FC236}">
                  <a16:creationId xmlns:a16="http://schemas.microsoft.com/office/drawing/2014/main" id="{00000000-0008-0000-0500-0000F4000000}"/>
                </a:ext>
              </a:extLst>
            </xdr:cNvPr>
            <xdr:cNvSpPr/>
          </xdr:nvSpPr>
          <xdr:spPr>
            <a:xfrm>
              <a:off x="1858568" y="234748"/>
              <a:ext cx="116127" cy="116850"/>
            </a:xfrm>
            <a:prstGeom prst="ellipse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" name="正方形/長方形 244">
              <a:extLst>
                <a:ext uri="{FF2B5EF4-FFF2-40B4-BE49-F238E27FC236}">
                  <a16:creationId xmlns:a16="http://schemas.microsoft.com/office/drawing/2014/main" id="{00000000-0008-0000-0500-0000F5000000}"/>
                </a:ext>
              </a:extLst>
            </xdr:cNvPr>
            <xdr:cNvSpPr/>
          </xdr:nvSpPr>
          <xdr:spPr>
            <a:xfrm>
              <a:off x="1855883" y="195146"/>
              <a:ext cx="116144" cy="1928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180705</xdr:colOff>
      <xdr:row>10</xdr:row>
      <xdr:rowOff>4142</xdr:rowOff>
    </xdr:to>
    <xdr:grpSp>
      <xdr:nvGrpSpPr>
        <xdr:cNvPr id="260" name="グループ化 259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GrpSpPr/>
      </xdr:nvGrpSpPr>
      <xdr:grpSpPr>
        <a:xfrm>
          <a:off x="2352675" y="1028700"/>
          <a:ext cx="180705" cy="194642"/>
          <a:chOff x="926325" y="196964"/>
          <a:chExt cx="235908" cy="200601"/>
        </a:xfrm>
      </xdr:grpSpPr>
      <xdr:sp macro="" textlink="">
        <xdr:nvSpPr>
          <xdr:cNvPr id="261" name="楕円 260">
            <a:extLst>
              <a:ext uri="{FF2B5EF4-FFF2-40B4-BE49-F238E27FC236}">
                <a16:creationId xmlns:a16="http://schemas.microsoft.com/office/drawing/2014/main" id="{00000000-0008-0000-0500-000005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62" name="直線コネクタ 261">
            <a:extLst>
              <a:ext uri="{FF2B5EF4-FFF2-40B4-BE49-F238E27FC236}">
                <a16:creationId xmlns:a16="http://schemas.microsoft.com/office/drawing/2014/main" id="{00000000-0008-0000-0500-000006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直線コネクタ 262">
            <a:extLst>
              <a:ext uri="{FF2B5EF4-FFF2-40B4-BE49-F238E27FC236}">
                <a16:creationId xmlns:a16="http://schemas.microsoft.com/office/drawing/2014/main" id="{00000000-0008-0000-0500-000007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00000000-0008-0000-0500-000008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00000000-0008-0000-0500-000009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178816</xdr:colOff>
      <xdr:row>9</xdr:row>
      <xdr:rowOff>0</xdr:rowOff>
    </xdr:from>
    <xdr:to>
      <xdr:col>19</xdr:col>
      <xdr:colOff>5713</xdr:colOff>
      <xdr:row>9</xdr:row>
      <xdr:rowOff>4196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CxnSpPr>
          <a:stCxn id="265" idx="3"/>
        </xdr:cNvCxnSpPr>
      </xdr:nvCxnSpPr>
      <xdr:spPr>
        <a:xfrm flipV="1">
          <a:off x="2509640" y="1154206"/>
          <a:ext cx="902661" cy="419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183173</xdr:colOff>
      <xdr:row>21</xdr:row>
      <xdr:rowOff>0</xdr:rowOff>
    </xdr:from>
    <xdr:to>
      <xdr:col>20</xdr:col>
      <xdr:colOff>0</xdr:colOff>
      <xdr:row>23</xdr:row>
      <xdr:rowOff>1</xdr:rowOff>
    </xdr:to>
    <xdr:grpSp>
      <xdr:nvGrpSpPr>
        <xdr:cNvPr id="273" name="グループ化 272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GrpSpPr/>
      </xdr:nvGrpSpPr>
      <xdr:grpSpPr>
        <a:xfrm rot="10800000">
          <a:off x="3440723" y="2266950"/>
          <a:ext cx="178777" cy="190501"/>
          <a:chOff x="926325" y="196964"/>
          <a:chExt cx="235908" cy="200601"/>
        </a:xfrm>
      </xdr:grpSpPr>
      <xdr:sp macro="" textlink="">
        <xdr:nvSpPr>
          <xdr:cNvPr id="274" name="楕円 273">
            <a:extLst>
              <a:ext uri="{FF2B5EF4-FFF2-40B4-BE49-F238E27FC236}">
                <a16:creationId xmlns:a16="http://schemas.microsoft.com/office/drawing/2014/main" id="{00000000-0008-0000-0500-000012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5" name="直線コネクタ 274">
            <a:extLst>
              <a:ext uri="{FF2B5EF4-FFF2-40B4-BE49-F238E27FC236}">
                <a16:creationId xmlns:a16="http://schemas.microsoft.com/office/drawing/2014/main" id="{00000000-0008-0000-0500-000013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直線コネクタ 275">
            <a:extLst>
              <a:ext uri="{FF2B5EF4-FFF2-40B4-BE49-F238E27FC236}">
                <a16:creationId xmlns:a16="http://schemas.microsoft.com/office/drawing/2014/main" id="{00000000-0008-0000-0500-000014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00000000-0008-0000-0500-000015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00000000-0008-0000-0500-000016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43</xdr:row>
      <xdr:rowOff>0</xdr:rowOff>
    </xdr:from>
    <xdr:to>
      <xdr:col>19</xdr:col>
      <xdr:colOff>0</xdr:colOff>
      <xdr:row>43</xdr:row>
      <xdr:rowOff>0</xdr:rowOff>
    </xdr:to>
    <xdr:cxnSp macro="">
      <xdr:nvCxnSpPr>
        <xdr:cNvPr id="279" name="直線コネクタ 278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CxnSpPr/>
      </xdr:nvCxnSpPr>
      <xdr:spPr>
        <a:xfrm>
          <a:off x="3279913" y="4538870"/>
          <a:ext cx="18221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2098</xdr:colOff>
      <xdr:row>9</xdr:row>
      <xdr:rowOff>95249</xdr:rowOff>
    </xdr:from>
    <xdr:to>
      <xdr:col>36</xdr:col>
      <xdr:colOff>2097</xdr:colOff>
      <xdr:row>12</xdr:row>
      <xdr:rowOff>2026</xdr:rowOff>
    </xdr:to>
    <xdr:grpSp>
      <xdr:nvGrpSpPr>
        <xdr:cNvPr id="291" name="グループ化 290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GrpSpPr/>
      </xdr:nvGrpSpPr>
      <xdr:grpSpPr>
        <a:xfrm rot="10800000">
          <a:off x="6336223" y="1219199"/>
          <a:ext cx="180974" cy="192527"/>
          <a:chOff x="926325" y="196964"/>
          <a:chExt cx="235908" cy="200601"/>
        </a:xfrm>
      </xdr:grpSpPr>
      <xdr:sp macro="" textlink="">
        <xdr:nvSpPr>
          <xdr:cNvPr id="292" name="楕円 291">
            <a:extLst>
              <a:ext uri="{FF2B5EF4-FFF2-40B4-BE49-F238E27FC236}">
                <a16:creationId xmlns:a16="http://schemas.microsoft.com/office/drawing/2014/main" id="{00000000-0008-0000-0500-000024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93" name="直線コネクタ 292">
            <a:extLst>
              <a:ext uri="{FF2B5EF4-FFF2-40B4-BE49-F238E27FC236}">
                <a16:creationId xmlns:a16="http://schemas.microsoft.com/office/drawing/2014/main" id="{00000000-0008-0000-0500-000025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直線コネクタ 293">
            <a:extLst>
              <a:ext uri="{FF2B5EF4-FFF2-40B4-BE49-F238E27FC236}">
                <a16:creationId xmlns:a16="http://schemas.microsoft.com/office/drawing/2014/main" id="{00000000-0008-0000-0500-000026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00000000-0008-0000-0500-000027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00000000-0008-0000-0500-000028010000}"/>
              </a:ext>
            </a:extLst>
          </xdr:cNvPr>
          <xdr:cNvSpPr/>
        </xdr:nvSpPr>
        <xdr:spPr>
          <a:xfrm>
            <a:off x="1043624" y="201107"/>
            <a:ext cx="116144" cy="19645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0</xdr:colOff>
      <xdr:row>11</xdr:row>
      <xdr:rowOff>2</xdr:rowOff>
    </xdr:from>
    <xdr:to>
      <xdr:col>34</xdr:col>
      <xdr:colOff>0</xdr:colOff>
      <xdr:row>24</xdr:row>
      <xdr:rowOff>0</xdr:rowOff>
    </xdr:to>
    <xdr:cxnSp macro="">
      <xdr:nvCxnSpPr>
        <xdr:cNvPr id="298" name="直線コネクタ 297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CxnSpPr/>
      </xdr:nvCxnSpPr>
      <xdr:spPr>
        <a:xfrm flipV="1">
          <a:off x="6227885" y="1311521"/>
          <a:ext cx="0" cy="123824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10</xdr:row>
      <xdr:rowOff>93733</xdr:rowOff>
    </xdr:from>
    <xdr:to>
      <xdr:col>34</xdr:col>
      <xdr:colOff>183171</xdr:colOff>
      <xdr:row>11</xdr:row>
      <xdr:rowOff>0</xdr:rowOff>
    </xdr:to>
    <xdr:cxnSp macro="">
      <xdr:nvCxnSpPr>
        <xdr:cNvPr id="307" name="直線コネクタ 306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CxnSpPr/>
      </xdr:nvCxnSpPr>
      <xdr:spPr>
        <a:xfrm>
          <a:off x="6227885" y="1310002"/>
          <a:ext cx="183171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</xdr:colOff>
      <xdr:row>24</xdr:row>
      <xdr:rowOff>7327</xdr:rowOff>
    </xdr:from>
    <xdr:to>
      <xdr:col>34</xdr:col>
      <xdr:colOff>0</xdr:colOff>
      <xdr:row>24</xdr:row>
      <xdr:rowOff>8844</xdr:rowOff>
    </xdr:to>
    <xdr:cxnSp macro="">
      <xdr:nvCxnSpPr>
        <xdr:cNvPr id="308" name="直線コネクタ 307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CxnSpPr/>
      </xdr:nvCxnSpPr>
      <xdr:spPr>
        <a:xfrm>
          <a:off x="6044714" y="2557096"/>
          <a:ext cx="183171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93733</xdr:rowOff>
    </xdr:from>
    <xdr:to>
      <xdr:col>17</xdr:col>
      <xdr:colOff>0</xdr:colOff>
      <xdr:row>15</xdr:row>
      <xdr:rowOff>0</xdr:rowOff>
    </xdr:to>
    <xdr:cxnSp macro="">
      <xdr:nvCxnSpPr>
        <xdr:cNvPr id="325" name="直線コネクタ 324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CxnSpPr/>
      </xdr:nvCxnSpPr>
      <xdr:spPr>
        <a:xfrm>
          <a:off x="2564423" y="1691002"/>
          <a:ext cx="549519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0</xdr:rowOff>
    </xdr:from>
    <xdr:to>
      <xdr:col>17</xdr:col>
      <xdr:colOff>0</xdr:colOff>
      <xdr:row>35</xdr:row>
      <xdr:rowOff>0</xdr:rowOff>
    </xdr:to>
    <xdr:cxnSp macro="">
      <xdr:nvCxnSpPr>
        <xdr:cNvPr id="327" name="直線コネクタ 326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CxnSpPr/>
      </xdr:nvCxnSpPr>
      <xdr:spPr>
        <a:xfrm>
          <a:off x="3113942" y="1692519"/>
          <a:ext cx="0" cy="19050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93283</xdr:rowOff>
    </xdr:from>
    <xdr:to>
      <xdr:col>19</xdr:col>
      <xdr:colOff>1915</xdr:colOff>
      <xdr:row>10</xdr:row>
      <xdr:rowOff>93733</xdr:rowOff>
    </xdr:to>
    <xdr:cxnSp macro="">
      <xdr:nvCxnSpPr>
        <xdr:cNvPr id="280" name="直線コネクタ 279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CxnSpPr>
          <a:endCxn id="288" idx="3"/>
        </xdr:cNvCxnSpPr>
      </xdr:nvCxnSpPr>
      <xdr:spPr>
        <a:xfrm flipV="1">
          <a:off x="2564423" y="1309552"/>
          <a:ext cx="917780" cy="4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183173</xdr:colOff>
      <xdr:row>9</xdr:row>
      <xdr:rowOff>95249</xdr:rowOff>
    </xdr:from>
    <xdr:to>
      <xdr:col>20</xdr:col>
      <xdr:colOff>0</xdr:colOff>
      <xdr:row>12</xdr:row>
      <xdr:rowOff>0</xdr:rowOff>
    </xdr:to>
    <xdr:grpSp>
      <xdr:nvGrpSpPr>
        <xdr:cNvPr id="283" name="グループ化 282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GrpSpPr/>
      </xdr:nvGrpSpPr>
      <xdr:grpSpPr>
        <a:xfrm rot="10800000">
          <a:off x="3440723" y="1219199"/>
          <a:ext cx="178777" cy="190501"/>
          <a:chOff x="926325" y="196964"/>
          <a:chExt cx="235908" cy="200601"/>
        </a:xfrm>
      </xdr:grpSpPr>
      <xdr:sp macro="" textlink="">
        <xdr:nvSpPr>
          <xdr:cNvPr id="284" name="楕円 283">
            <a:extLst>
              <a:ext uri="{FF2B5EF4-FFF2-40B4-BE49-F238E27FC236}">
                <a16:creationId xmlns:a16="http://schemas.microsoft.com/office/drawing/2014/main" id="{00000000-0008-0000-0500-00001C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85" name="直線コネクタ 284">
            <a:extLst>
              <a:ext uri="{FF2B5EF4-FFF2-40B4-BE49-F238E27FC236}">
                <a16:creationId xmlns:a16="http://schemas.microsoft.com/office/drawing/2014/main" id="{00000000-0008-0000-0500-00001D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直線コネクタ 285">
            <a:extLst>
              <a:ext uri="{FF2B5EF4-FFF2-40B4-BE49-F238E27FC236}">
                <a16:creationId xmlns:a16="http://schemas.microsoft.com/office/drawing/2014/main" id="{00000000-0008-0000-0500-00001E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00000000-0008-0000-0500-00001F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00000000-0008-0000-0500-000020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0</xdr:colOff>
      <xdr:row>4</xdr:row>
      <xdr:rowOff>0</xdr:rowOff>
    </xdr:from>
    <xdr:to>
      <xdr:col>19</xdr:col>
      <xdr:colOff>0</xdr:colOff>
      <xdr:row>9</xdr:row>
      <xdr:rowOff>0</xdr:rowOff>
    </xdr:to>
    <xdr:cxnSp macro="">
      <xdr:nvCxnSpPr>
        <xdr:cNvPr id="290" name="直線コネクタ 289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CxnSpPr/>
      </xdr:nvCxnSpPr>
      <xdr:spPr>
        <a:xfrm>
          <a:off x="3406588" y="649941"/>
          <a:ext cx="0" cy="50426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173855</xdr:colOff>
      <xdr:row>4</xdr:row>
      <xdr:rowOff>0</xdr:rowOff>
    </xdr:from>
    <xdr:to>
      <xdr:col>34</xdr:col>
      <xdr:colOff>0</xdr:colOff>
      <xdr:row>4</xdr:row>
      <xdr:rowOff>1966</xdr:rowOff>
    </xdr:to>
    <xdr:cxnSp macro="">
      <xdr:nvCxnSpPr>
        <xdr:cNvPr id="297" name="直線コネクタ 296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CxnSpPr/>
      </xdr:nvCxnSpPr>
      <xdr:spPr>
        <a:xfrm flipV="1">
          <a:off x="3401149" y="649941"/>
          <a:ext cx="2694851" cy="196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</xdr:row>
      <xdr:rowOff>0</xdr:rowOff>
    </xdr:from>
    <xdr:to>
      <xdr:col>34</xdr:col>
      <xdr:colOff>7327</xdr:colOff>
      <xdr:row>9</xdr:row>
      <xdr:rowOff>0</xdr:rowOff>
    </xdr:to>
    <xdr:cxnSp macro="">
      <xdr:nvCxnSpPr>
        <xdr:cNvPr id="299" name="直線コネクタ 298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CxnSpPr/>
      </xdr:nvCxnSpPr>
      <xdr:spPr>
        <a:xfrm>
          <a:off x="6227885" y="644769"/>
          <a:ext cx="7327" cy="4762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300" name="直線コネクタ 299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CxnSpPr/>
      </xdr:nvCxnSpPr>
      <xdr:spPr>
        <a:xfrm>
          <a:off x="6227885" y="1121019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956</xdr:colOff>
      <xdr:row>41</xdr:row>
      <xdr:rowOff>95249</xdr:rowOff>
    </xdr:from>
    <xdr:to>
      <xdr:col>20</xdr:col>
      <xdr:colOff>0</xdr:colOff>
      <xdr:row>44</xdr:row>
      <xdr:rowOff>0</xdr:rowOff>
    </xdr:to>
    <xdr:grpSp>
      <xdr:nvGrpSpPr>
        <xdr:cNvPr id="304" name="グループ化 303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GrpSpPr/>
      </xdr:nvGrpSpPr>
      <xdr:grpSpPr>
        <a:xfrm rot="10800000">
          <a:off x="3439481" y="4267199"/>
          <a:ext cx="180019" cy="190501"/>
          <a:chOff x="926325" y="196964"/>
          <a:chExt cx="235908" cy="200601"/>
        </a:xfrm>
      </xdr:grpSpPr>
      <xdr:sp macro="" textlink="">
        <xdr:nvSpPr>
          <xdr:cNvPr id="305" name="楕円 304">
            <a:extLst>
              <a:ext uri="{FF2B5EF4-FFF2-40B4-BE49-F238E27FC236}">
                <a16:creationId xmlns:a16="http://schemas.microsoft.com/office/drawing/2014/main" id="{00000000-0008-0000-0500-000031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6" name="直線コネクタ 305">
            <a:extLst>
              <a:ext uri="{FF2B5EF4-FFF2-40B4-BE49-F238E27FC236}">
                <a16:creationId xmlns:a16="http://schemas.microsoft.com/office/drawing/2014/main" id="{00000000-0008-0000-0500-000032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直線コネクタ 308">
            <a:extLst>
              <a:ext uri="{FF2B5EF4-FFF2-40B4-BE49-F238E27FC236}">
                <a16:creationId xmlns:a16="http://schemas.microsoft.com/office/drawing/2014/main" id="{00000000-0008-0000-0500-000035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00000000-0008-0000-0500-000042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00000000-0008-0000-0500-000043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2468</xdr:colOff>
      <xdr:row>31</xdr:row>
      <xdr:rowOff>0</xdr:rowOff>
    </xdr:from>
    <xdr:to>
      <xdr:col>13</xdr:col>
      <xdr:colOff>182217</xdr:colOff>
      <xdr:row>33</xdr:row>
      <xdr:rowOff>1</xdr:rowOff>
    </xdr:to>
    <xdr:grpSp>
      <xdr:nvGrpSpPr>
        <xdr:cNvPr id="324" name="グループ化 323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GrpSpPr/>
      </xdr:nvGrpSpPr>
      <xdr:grpSpPr>
        <a:xfrm>
          <a:off x="2355143" y="3219450"/>
          <a:ext cx="179749" cy="190501"/>
          <a:chOff x="926325" y="196964"/>
          <a:chExt cx="235908" cy="200601"/>
        </a:xfrm>
      </xdr:grpSpPr>
      <xdr:sp macro="" textlink="">
        <xdr:nvSpPr>
          <xdr:cNvPr id="326" name="楕円 325">
            <a:extLst>
              <a:ext uri="{FF2B5EF4-FFF2-40B4-BE49-F238E27FC236}">
                <a16:creationId xmlns:a16="http://schemas.microsoft.com/office/drawing/2014/main" id="{00000000-0008-0000-0500-000046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28" name="直線コネクタ 327">
            <a:extLst>
              <a:ext uri="{FF2B5EF4-FFF2-40B4-BE49-F238E27FC236}">
                <a16:creationId xmlns:a16="http://schemas.microsoft.com/office/drawing/2014/main" id="{00000000-0008-0000-0500-000048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直線コネクタ 328">
            <a:extLst>
              <a:ext uri="{FF2B5EF4-FFF2-40B4-BE49-F238E27FC236}">
                <a16:creationId xmlns:a16="http://schemas.microsoft.com/office/drawing/2014/main" id="{00000000-0008-0000-0500-000049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00000000-0008-0000-0500-00004A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1" name="正方形/長方形 330">
            <a:extLst>
              <a:ext uri="{FF2B5EF4-FFF2-40B4-BE49-F238E27FC236}">
                <a16:creationId xmlns:a16="http://schemas.microsoft.com/office/drawing/2014/main" id="{00000000-0008-0000-0500-00004B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20</xdr:row>
      <xdr:rowOff>0</xdr:rowOff>
    </xdr:from>
    <xdr:to>
      <xdr:col>16</xdr:col>
      <xdr:colOff>956</xdr:colOff>
      <xdr:row>20</xdr:row>
      <xdr:rowOff>1517</xdr:rowOff>
    </xdr:to>
    <xdr:cxnSp macro="">
      <xdr:nvCxnSpPr>
        <xdr:cNvPr id="332" name="直線コネクタ 331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CxnSpPr/>
      </xdr:nvCxnSpPr>
      <xdr:spPr>
        <a:xfrm>
          <a:off x="2733261" y="2252870"/>
          <a:ext cx="183173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0</xdr:colOff>
      <xdr:row>32</xdr:row>
      <xdr:rowOff>0</xdr:rowOff>
    </xdr:to>
    <xdr:cxnSp macro="">
      <xdr:nvCxnSpPr>
        <xdr:cNvPr id="333" name="直線コネクタ 332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CxnSpPr/>
      </xdr:nvCxnSpPr>
      <xdr:spPr>
        <a:xfrm>
          <a:off x="2915478" y="2252870"/>
          <a:ext cx="0" cy="119269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180338</xdr:colOff>
      <xdr:row>32</xdr:row>
      <xdr:rowOff>0</xdr:rowOff>
    </xdr:from>
    <xdr:to>
      <xdr:col>16</xdr:col>
      <xdr:colOff>0</xdr:colOff>
      <xdr:row>32</xdr:row>
      <xdr:rowOff>2053</xdr:rowOff>
    </xdr:to>
    <xdr:cxnSp macro="">
      <xdr:nvCxnSpPr>
        <xdr:cNvPr id="334" name="直線コネクタ 333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CxnSpPr>
          <a:stCxn id="331" idx="3"/>
        </xdr:cNvCxnSpPr>
      </xdr:nvCxnSpPr>
      <xdr:spPr>
        <a:xfrm flipV="1">
          <a:off x="2549164" y="3445565"/>
          <a:ext cx="366314" cy="205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0</xdr:colOff>
      <xdr:row>23</xdr:row>
      <xdr:rowOff>0</xdr:rowOff>
    </xdr:to>
    <xdr:cxnSp macro="">
      <xdr:nvCxnSpPr>
        <xdr:cNvPr id="335" name="直線コネクタ 334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CxnSpPr/>
      </xdr:nvCxnSpPr>
      <xdr:spPr>
        <a:xfrm>
          <a:off x="2514600" y="2514600"/>
          <a:ext cx="17961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22</xdr:row>
      <xdr:rowOff>99391</xdr:rowOff>
    </xdr:from>
    <xdr:to>
      <xdr:col>32</xdr:col>
      <xdr:colOff>179749</xdr:colOff>
      <xdr:row>25</xdr:row>
      <xdr:rowOff>1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GrpSpPr/>
      </xdr:nvGrpSpPr>
      <xdr:grpSpPr>
        <a:xfrm>
          <a:off x="5791200" y="2461591"/>
          <a:ext cx="179749" cy="186360"/>
          <a:chOff x="926325" y="196964"/>
          <a:chExt cx="235908" cy="200601"/>
        </a:xfrm>
      </xdr:grpSpPr>
      <xdr:sp macro="" textlink="">
        <xdr:nvSpPr>
          <xdr:cNvPr id="337" name="楕円 336">
            <a:extLst>
              <a:ext uri="{FF2B5EF4-FFF2-40B4-BE49-F238E27FC236}">
                <a16:creationId xmlns:a16="http://schemas.microsoft.com/office/drawing/2014/main" id="{00000000-0008-0000-0500-000051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8" name="直線コネクタ 337">
            <a:extLst>
              <a:ext uri="{FF2B5EF4-FFF2-40B4-BE49-F238E27FC236}">
                <a16:creationId xmlns:a16="http://schemas.microsoft.com/office/drawing/2014/main" id="{00000000-0008-0000-0500-000052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" name="直線コネクタ 338">
            <a:extLst>
              <a:ext uri="{FF2B5EF4-FFF2-40B4-BE49-F238E27FC236}">
                <a16:creationId xmlns:a16="http://schemas.microsoft.com/office/drawing/2014/main" id="{00000000-0008-0000-0500-000053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00000000-0008-0000-0500-000054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1" name="正方形/長方形 340">
            <a:extLst>
              <a:ext uri="{FF2B5EF4-FFF2-40B4-BE49-F238E27FC236}">
                <a16:creationId xmlns:a16="http://schemas.microsoft.com/office/drawing/2014/main" id="{00000000-0008-0000-0500-000055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33</xdr:row>
      <xdr:rowOff>1</xdr:rowOff>
    </xdr:from>
    <xdr:to>
      <xdr:col>14</xdr:col>
      <xdr:colOff>1</xdr:colOff>
      <xdr:row>35</xdr:row>
      <xdr:rowOff>0</xdr:rowOff>
    </xdr:to>
    <xdr:grpSp>
      <xdr:nvGrpSpPr>
        <xdr:cNvPr id="348" name="グループ化 347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GrpSpPr/>
      </xdr:nvGrpSpPr>
      <xdr:grpSpPr>
        <a:xfrm>
          <a:off x="2352675" y="3409951"/>
          <a:ext cx="180976" cy="190499"/>
          <a:chOff x="458546" y="196417"/>
          <a:chExt cx="116548" cy="191772"/>
        </a:xfrm>
      </xdr:grpSpPr>
      <xdr:grpSp>
        <xdr:nvGrpSpPr>
          <xdr:cNvPr id="349" name="グループ化 348">
            <a:extLst>
              <a:ext uri="{FF2B5EF4-FFF2-40B4-BE49-F238E27FC236}">
                <a16:creationId xmlns:a16="http://schemas.microsoft.com/office/drawing/2014/main" id="{00000000-0008-0000-0500-00005D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351" name="直線コネクタ 350">
              <a:extLst>
                <a:ext uri="{FF2B5EF4-FFF2-40B4-BE49-F238E27FC236}">
                  <a16:creationId xmlns:a16="http://schemas.microsoft.com/office/drawing/2014/main" id="{00000000-0008-0000-0500-00005F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2" name="直線コネクタ 351">
              <a:extLst>
                <a:ext uri="{FF2B5EF4-FFF2-40B4-BE49-F238E27FC236}">
                  <a16:creationId xmlns:a16="http://schemas.microsoft.com/office/drawing/2014/main" id="{00000000-0008-0000-0500-000060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50" name="正方形/長方形 349">
            <a:extLst>
              <a:ext uri="{FF2B5EF4-FFF2-40B4-BE49-F238E27FC236}">
                <a16:creationId xmlns:a16="http://schemas.microsoft.com/office/drawing/2014/main" id="{00000000-0008-0000-0500-00005E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183931</xdr:colOff>
      <xdr:row>38</xdr:row>
      <xdr:rowOff>0</xdr:rowOff>
    </xdr:from>
    <xdr:to>
      <xdr:col>15</xdr:col>
      <xdr:colOff>0</xdr:colOff>
      <xdr:row>39</xdr:row>
      <xdr:rowOff>98534</xdr:rowOff>
    </xdr:to>
    <xdr:grpSp>
      <xdr:nvGrpSpPr>
        <xdr:cNvPr id="353" name="グループ化 352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GrpSpPr/>
      </xdr:nvGrpSpPr>
      <xdr:grpSpPr>
        <a:xfrm>
          <a:off x="2536606" y="3886200"/>
          <a:ext cx="178019" cy="193784"/>
          <a:chOff x="458546" y="196417"/>
          <a:chExt cx="116548" cy="191772"/>
        </a:xfrm>
      </xdr:grpSpPr>
      <xdr:grpSp>
        <xdr:nvGrpSpPr>
          <xdr:cNvPr id="354" name="グループ化 353">
            <a:extLst>
              <a:ext uri="{FF2B5EF4-FFF2-40B4-BE49-F238E27FC236}">
                <a16:creationId xmlns:a16="http://schemas.microsoft.com/office/drawing/2014/main" id="{00000000-0008-0000-0500-000062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356" name="直線コネクタ 355">
              <a:extLst>
                <a:ext uri="{FF2B5EF4-FFF2-40B4-BE49-F238E27FC236}">
                  <a16:creationId xmlns:a16="http://schemas.microsoft.com/office/drawing/2014/main" id="{00000000-0008-0000-0500-000064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7" name="直線コネクタ 356">
              <a:extLst>
                <a:ext uri="{FF2B5EF4-FFF2-40B4-BE49-F238E27FC236}">
                  <a16:creationId xmlns:a16="http://schemas.microsoft.com/office/drawing/2014/main" id="{00000000-0008-0000-0500-000065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55" name="正方形/長方形 354">
            <a:extLst>
              <a:ext uri="{FF2B5EF4-FFF2-40B4-BE49-F238E27FC236}">
                <a16:creationId xmlns:a16="http://schemas.microsoft.com/office/drawing/2014/main" id="{00000000-0008-0000-0500-000063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</xdr:colOff>
      <xdr:row>34</xdr:row>
      <xdr:rowOff>1</xdr:rowOff>
    </xdr:from>
    <xdr:to>
      <xdr:col>14</xdr:col>
      <xdr:colOff>2413</xdr:colOff>
      <xdr:row>38</xdr:row>
      <xdr:rowOff>98534</xdr:rowOff>
    </xdr:to>
    <xdr:cxnSp macro="">
      <xdr:nvCxnSpPr>
        <xdr:cNvPr id="358" name="直線コネクタ 357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CxnSpPr>
          <a:stCxn id="350" idx="3"/>
          <a:endCxn id="355" idx="1"/>
        </xdr:cNvCxnSpPr>
      </xdr:nvCxnSpPr>
      <xdr:spPr>
        <a:xfrm>
          <a:off x="2575035" y="3612932"/>
          <a:ext cx="2412" cy="49267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182216</xdr:colOff>
      <xdr:row>94</xdr:row>
      <xdr:rowOff>99391</xdr:rowOff>
    </xdr:from>
    <xdr:to>
      <xdr:col>19</xdr:col>
      <xdr:colOff>182217</xdr:colOff>
      <xdr:row>95</xdr:row>
      <xdr:rowOff>1</xdr:rowOff>
    </xdr:to>
    <xdr:cxnSp macro="">
      <xdr:nvCxnSpPr>
        <xdr:cNvPr id="375" name="直線コネクタ 374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CxnSpPr/>
      </xdr:nvCxnSpPr>
      <xdr:spPr>
        <a:xfrm>
          <a:off x="2551042" y="9409043"/>
          <a:ext cx="182218" cy="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182216</xdr:colOff>
      <xdr:row>97</xdr:row>
      <xdr:rowOff>0</xdr:rowOff>
    </xdr:from>
    <xdr:to>
      <xdr:col>19</xdr:col>
      <xdr:colOff>182217</xdr:colOff>
      <xdr:row>97</xdr:row>
      <xdr:rowOff>0</xdr:rowOff>
    </xdr:to>
    <xdr:cxnSp macro="">
      <xdr:nvCxnSpPr>
        <xdr:cNvPr id="376" name="直線コネクタ 375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CxnSpPr/>
      </xdr:nvCxnSpPr>
      <xdr:spPr>
        <a:xfrm>
          <a:off x="2551042" y="9607826"/>
          <a:ext cx="18221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97</xdr:row>
      <xdr:rowOff>0</xdr:rowOff>
    </xdr:from>
    <xdr:to>
      <xdr:col>21</xdr:col>
      <xdr:colOff>956</xdr:colOff>
      <xdr:row>97</xdr:row>
      <xdr:rowOff>1517</xdr:rowOff>
    </xdr:to>
    <xdr:cxnSp macro="">
      <xdr:nvCxnSpPr>
        <xdr:cNvPr id="377" name="直線コネクタ 376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CxnSpPr/>
      </xdr:nvCxnSpPr>
      <xdr:spPr>
        <a:xfrm>
          <a:off x="2733261" y="9607826"/>
          <a:ext cx="183173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182216</xdr:colOff>
      <xdr:row>98</xdr:row>
      <xdr:rowOff>99391</xdr:rowOff>
    </xdr:from>
    <xdr:to>
      <xdr:col>19</xdr:col>
      <xdr:colOff>182217</xdr:colOff>
      <xdr:row>98</xdr:row>
      <xdr:rowOff>99391</xdr:rowOff>
    </xdr:to>
    <xdr:cxnSp macro="">
      <xdr:nvCxnSpPr>
        <xdr:cNvPr id="378" name="直線コネクタ 377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CxnSpPr/>
      </xdr:nvCxnSpPr>
      <xdr:spPr>
        <a:xfrm>
          <a:off x="2551042" y="9806608"/>
          <a:ext cx="18221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95</xdr:row>
      <xdr:rowOff>1</xdr:rowOff>
    </xdr:from>
    <xdr:to>
      <xdr:col>20</xdr:col>
      <xdr:colOff>0</xdr:colOff>
      <xdr:row>99</xdr:row>
      <xdr:rowOff>0</xdr:rowOff>
    </xdr:to>
    <xdr:cxnSp macro="">
      <xdr:nvCxnSpPr>
        <xdr:cNvPr id="379" name="直線コネクタ 378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CxnSpPr/>
      </xdr:nvCxnSpPr>
      <xdr:spPr>
        <a:xfrm>
          <a:off x="2733261" y="9409044"/>
          <a:ext cx="0" cy="39756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2468</xdr:colOff>
      <xdr:row>108</xdr:row>
      <xdr:rowOff>4140</xdr:rowOff>
    </xdr:from>
    <xdr:to>
      <xdr:col>19</xdr:col>
      <xdr:colOff>1242</xdr:colOff>
      <xdr:row>110</xdr:row>
      <xdr:rowOff>0</xdr:rowOff>
    </xdr:to>
    <xdr:grpSp>
      <xdr:nvGrpSpPr>
        <xdr:cNvPr id="321" name="グループ化 320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GrpSpPr/>
      </xdr:nvGrpSpPr>
      <xdr:grpSpPr>
        <a:xfrm>
          <a:off x="3260018" y="10557840"/>
          <a:ext cx="179749" cy="186360"/>
          <a:chOff x="926325" y="196964"/>
          <a:chExt cx="235908" cy="200601"/>
        </a:xfrm>
      </xdr:grpSpPr>
      <xdr:sp macro="" textlink="">
        <xdr:nvSpPr>
          <xdr:cNvPr id="342" name="楕円 341">
            <a:extLst>
              <a:ext uri="{FF2B5EF4-FFF2-40B4-BE49-F238E27FC236}">
                <a16:creationId xmlns:a16="http://schemas.microsoft.com/office/drawing/2014/main" id="{00000000-0008-0000-0500-000056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43" name="直線コネクタ 342">
            <a:extLst>
              <a:ext uri="{FF2B5EF4-FFF2-40B4-BE49-F238E27FC236}">
                <a16:creationId xmlns:a16="http://schemas.microsoft.com/office/drawing/2014/main" id="{00000000-0008-0000-0500-000057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直線コネクタ 343">
            <a:extLst>
              <a:ext uri="{FF2B5EF4-FFF2-40B4-BE49-F238E27FC236}">
                <a16:creationId xmlns:a16="http://schemas.microsoft.com/office/drawing/2014/main" id="{00000000-0008-0000-0500-000058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00000000-0008-0000-0500-000059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00000000-0008-0000-0500-00005A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0</xdr:colOff>
      <xdr:row>97</xdr:row>
      <xdr:rowOff>858</xdr:rowOff>
    </xdr:from>
    <xdr:to>
      <xdr:col>21</xdr:col>
      <xdr:colOff>0</xdr:colOff>
      <xdr:row>109</xdr:row>
      <xdr:rowOff>0</xdr:rowOff>
    </xdr:to>
    <xdr:cxnSp macro="">
      <xdr:nvCxnSpPr>
        <xdr:cNvPr id="359" name="直線コネクタ 358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CxnSpPr/>
      </xdr:nvCxnSpPr>
      <xdr:spPr>
        <a:xfrm>
          <a:off x="2915478" y="9608684"/>
          <a:ext cx="0" cy="109244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180338</xdr:colOff>
      <xdr:row>108</xdr:row>
      <xdr:rowOff>99390</xdr:rowOff>
    </xdr:from>
    <xdr:to>
      <xdr:col>21</xdr:col>
      <xdr:colOff>0</xdr:colOff>
      <xdr:row>109</xdr:row>
      <xdr:rowOff>2052</xdr:rowOff>
    </xdr:to>
    <xdr:cxnSp macro="">
      <xdr:nvCxnSpPr>
        <xdr:cNvPr id="380" name="直線コネクタ 379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CxnSpPr>
          <a:stCxn id="346" idx="3"/>
        </xdr:cNvCxnSpPr>
      </xdr:nvCxnSpPr>
      <xdr:spPr>
        <a:xfrm flipV="1">
          <a:off x="2549164" y="10701129"/>
          <a:ext cx="366314" cy="205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110</xdr:row>
      <xdr:rowOff>0</xdr:rowOff>
    </xdr:from>
    <xdr:to>
      <xdr:col>19</xdr:col>
      <xdr:colOff>1</xdr:colOff>
      <xdr:row>112</xdr:row>
      <xdr:rowOff>4140</xdr:rowOff>
    </xdr:to>
    <xdr:grpSp>
      <xdr:nvGrpSpPr>
        <xdr:cNvPr id="382" name="グループ化 381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GrpSpPr/>
      </xdr:nvGrpSpPr>
      <xdr:grpSpPr>
        <a:xfrm>
          <a:off x="3257550" y="10744200"/>
          <a:ext cx="180976" cy="194640"/>
          <a:chOff x="458546" y="196417"/>
          <a:chExt cx="116548" cy="191772"/>
        </a:xfrm>
      </xdr:grpSpPr>
      <xdr:grpSp>
        <xdr:nvGrpSpPr>
          <xdr:cNvPr id="383" name="グループ化 382">
            <a:extLst>
              <a:ext uri="{FF2B5EF4-FFF2-40B4-BE49-F238E27FC236}">
                <a16:creationId xmlns:a16="http://schemas.microsoft.com/office/drawing/2014/main" id="{00000000-0008-0000-0500-00007F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385" name="直線コネクタ 384">
              <a:extLst>
                <a:ext uri="{FF2B5EF4-FFF2-40B4-BE49-F238E27FC236}">
                  <a16:creationId xmlns:a16="http://schemas.microsoft.com/office/drawing/2014/main" id="{00000000-0008-0000-0500-000081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直線コネクタ 385">
              <a:extLst>
                <a:ext uri="{FF2B5EF4-FFF2-40B4-BE49-F238E27FC236}">
                  <a16:creationId xmlns:a16="http://schemas.microsoft.com/office/drawing/2014/main" id="{00000000-0008-0000-0500-000082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84" name="正方形/長方形 383">
            <a:extLst>
              <a:ext uri="{FF2B5EF4-FFF2-40B4-BE49-F238E27FC236}">
                <a16:creationId xmlns:a16="http://schemas.microsoft.com/office/drawing/2014/main" id="{00000000-0008-0000-0500-000080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1714</xdr:colOff>
      <xdr:row>112</xdr:row>
      <xdr:rowOff>0</xdr:rowOff>
    </xdr:from>
    <xdr:to>
      <xdr:col>20</xdr:col>
      <xdr:colOff>2198</xdr:colOff>
      <xdr:row>113</xdr:row>
      <xdr:rowOff>94392</xdr:rowOff>
    </xdr:to>
    <xdr:grpSp>
      <xdr:nvGrpSpPr>
        <xdr:cNvPr id="387" name="グループ化 386">
          <a:extLst>
            <a:ext uri="{FF2B5EF4-FFF2-40B4-BE49-F238E27FC236}">
              <a16:creationId xmlns:a16="http://schemas.microsoft.com/office/drawing/2014/main" id="{00000000-0008-0000-0500-000083010000}"/>
            </a:ext>
          </a:extLst>
        </xdr:cNvPr>
        <xdr:cNvGrpSpPr/>
      </xdr:nvGrpSpPr>
      <xdr:grpSpPr>
        <a:xfrm>
          <a:off x="3440239" y="10934700"/>
          <a:ext cx="181459" cy="189642"/>
          <a:chOff x="458546" y="196417"/>
          <a:chExt cx="116548" cy="191772"/>
        </a:xfrm>
      </xdr:grpSpPr>
      <xdr:grpSp>
        <xdr:nvGrpSpPr>
          <xdr:cNvPr id="388" name="グループ化 387">
            <a:extLst>
              <a:ext uri="{FF2B5EF4-FFF2-40B4-BE49-F238E27FC236}">
                <a16:creationId xmlns:a16="http://schemas.microsoft.com/office/drawing/2014/main" id="{00000000-0008-0000-0500-000084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390" name="直線コネクタ 389">
              <a:extLst>
                <a:ext uri="{FF2B5EF4-FFF2-40B4-BE49-F238E27FC236}">
                  <a16:creationId xmlns:a16="http://schemas.microsoft.com/office/drawing/2014/main" id="{00000000-0008-0000-0500-000086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1" name="直線コネクタ 390">
              <a:extLst>
                <a:ext uri="{FF2B5EF4-FFF2-40B4-BE49-F238E27FC236}">
                  <a16:creationId xmlns:a16="http://schemas.microsoft.com/office/drawing/2014/main" id="{00000000-0008-0000-0500-000087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89" name="正方形/長方形 388">
            <a:extLst>
              <a:ext uri="{FF2B5EF4-FFF2-40B4-BE49-F238E27FC236}">
                <a16:creationId xmlns:a16="http://schemas.microsoft.com/office/drawing/2014/main" id="{00000000-0008-0000-0500-000085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1</xdr:colOff>
      <xdr:row>111</xdr:row>
      <xdr:rowOff>2070</xdr:rowOff>
    </xdr:from>
    <xdr:to>
      <xdr:col>19</xdr:col>
      <xdr:colOff>4095</xdr:colOff>
      <xdr:row>112</xdr:row>
      <xdr:rowOff>94821</xdr:rowOff>
    </xdr:to>
    <xdr:cxnSp macro="">
      <xdr:nvCxnSpPr>
        <xdr:cNvPr id="392" name="直線コネクタ 391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CxnSpPr>
          <a:stCxn id="384" idx="3"/>
          <a:endCxn id="389" idx="1"/>
        </xdr:cNvCxnSpPr>
      </xdr:nvCxnSpPr>
      <xdr:spPr>
        <a:xfrm>
          <a:off x="5678366" y="10838589"/>
          <a:ext cx="4094" cy="1880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4140</xdr:rowOff>
    </xdr:from>
    <xdr:to>
      <xdr:col>18</xdr:col>
      <xdr:colOff>179749</xdr:colOff>
      <xdr:row>96</xdr:row>
      <xdr:rowOff>0</xdr:rowOff>
    </xdr:to>
    <xdr:grpSp>
      <xdr:nvGrpSpPr>
        <xdr:cNvPr id="393" name="グループ化 392">
          <a:extLst>
            <a:ext uri="{FF2B5EF4-FFF2-40B4-BE49-F238E27FC236}">
              <a16:creationId xmlns:a16="http://schemas.microsoft.com/office/drawing/2014/main" id="{00000000-0008-0000-0500-000089010000}"/>
            </a:ext>
          </a:extLst>
        </xdr:cNvPr>
        <xdr:cNvGrpSpPr/>
      </xdr:nvGrpSpPr>
      <xdr:grpSpPr>
        <a:xfrm>
          <a:off x="3257550" y="9224340"/>
          <a:ext cx="179749" cy="186360"/>
          <a:chOff x="926325" y="196964"/>
          <a:chExt cx="235908" cy="200601"/>
        </a:xfrm>
      </xdr:grpSpPr>
      <xdr:sp macro="" textlink="">
        <xdr:nvSpPr>
          <xdr:cNvPr id="394" name="楕円 393">
            <a:extLst>
              <a:ext uri="{FF2B5EF4-FFF2-40B4-BE49-F238E27FC236}">
                <a16:creationId xmlns:a16="http://schemas.microsoft.com/office/drawing/2014/main" id="{00000000-0008-0000-0500-00008A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95" name="直線コネクタ 394">
            <a:extLst>
              <a:ext uri="{FF2B5EF4-FFF2-40B4-BE49-F238E27FC236}">
                <a16:creationId xmlns:a16="http://schemas.microsoft.com/office/drawing/2014/main" id="{00000000-0008-0000-0500-00008B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" name="直線コネクタ 395">
            <a:extLst>
              <a:ext uri="{FF2B5EF4-FFF2-40B4-BE49-F238E27FC236}">
                <a16:creationId xmlns:a16="http://schemas.microsoft.com/office/drawing/2014/main" id="{00000000-0008-0000-0500-00008C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正方形/長方形 396">
            <a:extLst>
              <a:ext uri="{FF2B5EF4-FFF2-40B4-BE49-F238E27FC236}">
                <a16:creationId xmlns:a16="http://schemas.microsoft.com/office/drawing/2014/main" id="{00000000-0008-0000-0500-00008D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正方形/長方形 397">
            <a:extLst>
              <a:ext uri="{FF2B5EF4-FFF2-40B4-BE49-F238E27FC236}">
                <a16:creationId xmlns:a16="http://schemas.microsoft.com/office/drawing/2014/main" id="{00000000-0008-0000-0500-00008E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98</xdr:row>
      <xdr:rowOff>4140</xdr:rowOff>
    </xdr:from>
    <xdr:to>
      <xdr:col>18</xdr:col>
      <xdr:colOff>179749</xdr:colOff>
      <xdr:row>100</xdr:row>
      <xdr:rowOff>0</xdr:rowOff>
    </xdr:to>
    <xdr:grpSp>
      <xdr:nvGrpSpPr>
        <xdr:cNvPr id="405" name="グループ化 404">
          <a:extLst>
            <a:ext uri="{FF2B5EF4-FFF2-40B4-BE49-F238E27FC236}">
              <a16:creationId xmlns:a16="http://schemas.microsoft.com/office/drawing/2014/main" id="{00000000-0008-0000-0500-000095010000}"/>
            </a:ext>
          </a:extLst>
        </xdr:cNvPr>
        <xdr:cNvGrpSpPr/>
      </xdr:nvGrpSpPr>
      <xdr:grpSpPr>
        <a:xfrm>
          <a:off x="3257550" y="9605340"/>
          <a:ext cx="179749" cy="186360"/>
          <a:chOff x="926325" y="196964"/>
          <a:chExt cx="235908" cy="200601"/>
        </a:xfrm>
      </xdr:grpSpPr>
      <xdr:sp macro="" textlink="">
        <xdr:nvSpPr>
          <xdr:cNvPr id="406" name="楕円 405">
            <a:extLst>
              <a:ext uri="{FF2B5EF4-FFF2-40B4-BE49-F238E27FC236}">
                <a16:creationId xmlns:a16="http://schemas.microsoft.com/office/drawing/2014/main" id="{00000000-0008-0000-0500-000096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07" name="直線コネクタ 406">
            <a:extLst>
              <a:ext uri="{FF2B5EF4-FFF2-40B4-BE49-F238E27FC236}">
                <a16:creationId xmlns:a16="http://schemas.microsoft.com/office/drawing/2014/main" id="{00000000-0008-0000-0500-000097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直線コネクタ 407">
            <a:extLst>
              <a:ext uri="{FF2B5EF4-FFF2-40B4-BE49-F238E27FC236}">
                <a16:creationId xmlns:a16="http://schemas.microsoft.com/office/drawing/2014/main" id="{00000000-0008-0000-0500-000098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00000000-0008-0000-0500-000099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0" name="正方形/長方形 409">
            <a:extLst>
              <a:ext uri="{FF2B5EF4-FFF2-40B4-BE49-F238E27FC236}">
                <a16:creationId xmlns:a16="http://schemas.microsoft.com/office/drawing/2014/main" id="{00000000-0008-0000-0500-00009A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179749</xdr:colOff>
      <xdr:row>20</xdr:row>
      <xdr:rowOff>1</xdr:rowOff>
    </xdr:to>
    <xdr:grpSp>
      <xdr:nvGrpSpPr>
        <xdr:cNvPr id="411" name="グループ化 410">
          <a:extLst>
            <a:ext uri="{FF2B5EF4-FFF2-40B4-BE49-F238E27FC236}">
              <a16:creationId xmlns:a16="http://schemas.microsoft.com/office/drawing/2014/main" id="{00000000-0008-0000-0500-00009B010000}"/>
            </a:ext>
          </a:extLst>
        </xdr:cNvPr>
        <xdr:cNvGrpSpPr/>
      </xdr:nvGrpSpPr>
      <xdr:grpSpPr>
        <a:xfrm>
          <a:off x="2352675" y="1981200"/>
          <a:ext cx="179749" cy="190501"/>
          <a:chOff x="926325" y="196964"/>
          <a:chExt cx="235908" cy="200601"/>
        </a:xfrm>
      </xdr:grpSpPr>
      <xdr:sp macro="" textlink="">
        <xdr:nvSpPr>
          <xdr:cNvPr id="412" name="楕円 411">
            <a:extLst>
              <a:ext uri="{FF2B5EF4-FFF2-40B4-BE49-F238E27FC236}">
                <a16:creationId xmlns:a16="http://schemas.microsoft.com/office/drawing/2014/main" id="{00000000-0008-0000-0500-00009C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13" name="直線コネクタ 412">
            <a:extLst>
              <a:ext uri="{FF2B5EF4-FFF2-40B4-BE49-F238E27FC236}">
                <a16:creationId xmlns:a16="http://schemas.microsoft.com/office/drawing/2014/main" id="{00000000-0008-0000-0500-00009D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" name="直線コネクタ 413">
            <a:extLst>
              <a:ext uri="{FF2B5EF4-FFF2-40B4-BE49-F238E27FC236}">
                <a16:creationId xmlns:a16="http://schemas.microsoft.com/office/drawing/2014/main" id="{00000000-0008-0000-0500-00009E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" name="正方形/長方形 414">
            <a:extLst>
              <a:ext uri="{FF2B5EF4-FFF2-40B4-BE49-F238E27FC236}">
                <a16:creationId xmlns:a16="http://schemas.microsoft.com/office/drawing/2014/main" id="{00000000-0008-0000-0500-00009F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6" name="正方形/長方形 415">
            <a:extLst>
              <a:ext uri="{FF2B5EF4-FFF2-40B4-BE49-F238E27FC236}">
                <a16:creationId xmlns:a16="http://schemas.microsoft.com/office/drawing/2014/main" id="{00000000-0008-0000-0500-0000A0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19</xdr:row>
      <xdr:rowOff>99391</xdr:rowOff>
    </xdr:from>
    <xdr:to>
      <xdr:col>13</xdr:col>
      <xdr:colOff>179749</xdr:colOff>
      <xdr:row>22</xdr:row>
      <xdr:rowOff>1</xdr:rowOff>
    </xdr:to>
    <xdr:grpSp>
      <xdr:nvGrpSpPr>
        <xdr:cNvPr id="417" name="グループ化 416">
          <a:extLst>
            <a:ext uri="{FF2B5EF4-FFF2-40B4-BE49-F238E27FC236}">
              <a16:creationId xmlns:a16="http://schemas.microsoft.com/office/drawing/2014/main" id="{00000000-0008-0000-0500-0000A1010000}"/>
            </a:ext>
          </a:extLst>
        </xdr:cNvPr>
        <xdr:cNvGrpSpPr/>
      </xdr:nvGrpSpPr>
      <xdr:grpSpPr>
        <a:xfrm>
          <a:off x="2352675" y="2175841"/>
          <a:ext cx="179749" cy="186360"/>
          <a:chOff x="926325" y="196964"/>
          <a:chExt cx="235908" cy="200601"/>
        </a:xfrm>
      </xdr:grpSpPr>
      <xdr:sp macro="" textlink="">
        <xdr:nvSpPr>
          <xdr:cNvPr id="418" name="楕円 417">
            <a:extLst>
              <a:ext uri="{FF2B5EF4-FFF2-40B4-BE49-F238E27FC236}">
                <a16:creationId xmlns:a16="http://schemas.microsoft.com/office/drawing/2014/main" id="{00000000-0008-0000-0500-0000A2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19" name="直線コネクタ 418">
            <a:extLst>
              <a:ext uri="{FF2B5EF4-FFF2-40B4-BE49-F238E27FC236}">
                <a16:creationId xmlns:a16="http://schemas.microsoft.com/office/drawing/2014/main" id="{00000000-0008-0000-0500-0000A3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直線コネクタ 419">
            <a:extLst>
              <a:ext uri="{FF2B5EF4-FFF2-40B4-BE49-F238E27FC236}">
                <a16:creationId xmlns:a16="http://schemas.microsoft.com/office/drawing/2014/main" id="{00000000-0008-0000-0500-0000A4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1" name="正方形/長方形 420">
            <a:extLst>
              <a:ext uri="{FF2B5EF4-FFF2-40B4-BE49-F238E27FC236}">
                <a16:creationId xmlns:a16="http://schemas.microsoft.com/office/drawing/2014/main" id="{00000000-0008-0000-0500-0000A5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2" name="正方形/長方形 421">
            <a:extLst>
              <a:ext uri="{FF2B5EF4-FFF2-40B4-BE49-F238E27FC236}">
                <a16:creationId xmlns:a16="http://schemas.microsoft.com/office/drawing/2014/main" id="{00000000-0008-0000-0500-0000A6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21</xdr:row>
      <xdr:rowOff>99390</xdr:rowOff>
    </xdr:from>
    <xdr:to>
      <xdr:col>13</xdr:col>
      <xdr:colOff>179749</xdr:colOff>
      <xdr:row>24</xdr:row>
      <xdr:rowOff>0</xdr:rowOff>
    </xdr:to>
    <xdr:grpSp>
      <xdr:nvGrpSpPr>
        <xdr:cNvPr id="423" name="グループ化 422">
          <a:extLst>
            <a:ext uri="{FF2B5EF4-FFF2-40B4-BE49-F238E27FC236}">
              <a16:creationId xmlns:a16="http://schemas.microsoft.com/office/drawing/2014/main" id="{00000000-0008-0000-0500-0000A7010000}"/>
            </a:ext>
          </a:extLst>
        </xdr:cNvPr>
        <xdr:cNvGrpSpPr/>
      </xdr:nvGrpSpPr>
      <xdr:grpSpPr>
        <a:xfrm>
          <a:off x="2352675" y="2366340"/>
          <a:ext cx="179749" cy="186360"/>
          <a:chOff x="926325" y="196964"/>
          <a:chExt cx="235908" cy="200601"/>
        </a:xfrm>
      </xdr:grpSpPr>
      <xdr:sp macro="" textlink="">
        <xdr:nvSpPr>
          <xdr:cNvPr id="424" name="楕円 423">
            <a:extLst>
              <a:ext uri="{FF2B5EF4-FFF2-40B4-BE49-F238E27FC236}">
                <a16:creationId xmlns:a16="http://schemas.microsoft.com/office/drawing/2014/main" id="{00000000-0008-0000-0500-0000A8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25" name="直線コネクタ 424">
            <a:extLst>
              <a:ext uri="{FF2B5EF4-FFF2-40B4-BE49-F238E27FC236}">
                <a16:creationId xmlns:a16="http://schemas.microsoft.com/office/drawing/2014/main" id="{00000000-0008-0000-0500-0000A9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6" name="直線コネクタ 425">
            <a:extLst>
              <a:ext uri="{FF2B5EF4-FFF2-40B4-BE49-F238E27FC236}">
                <a16:creationId xmlns:a16="http://schemas.microsoft.com/office/drawing/2014/main" id="{00000000-0008-0000-0500-0000AA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7" name="正方形/長方形 426">
            <a:extLst>
              <a:ext uri="{FF2B5EF4-FFF2-40B4-BE49-F238E27FC236}">
                <a16:creationId xmlns:a16="http://schemas.microsoft.com/office/drawing/2014/main" id="{00000000-0008-0000-0500-0000AB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8" name="正方形/長方形 427">
            <a:extLst>
              <a:ext uri="{FF2B5EF4-FFF2-40B4-BE49-F238E27FC236}">
                <a16:creationId xmlns:a16="http://schemas.microsoft.com/office/drawing/2014/main" id="{00000000-0008-0000-0500-0000AC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179749</xdr:colOff>
      <xdr:row>18</xdr:row>
      <xdr:rowOff>1</xdr:rowOff>
    </xdr:to>
    <xdr:grpSp>
      <xdr:nvGrpSpPr>
        <xdr:cNvPr id="429" name="グループ化 428">
          <a:extLst>
            <a:ext uri="{FF2B5EF4-FFF2-40B4-BE49-F238E27FC236}">
              <a16:creationId xmlns:a16="http://schemas.microsoft.com/office/drawing/2014/main" id="{00000000-0008-0000-0500-0000AD010000}"/>
            </a:ext>
          </a:extLst>
        </xdr:cNvPr>
        <xdr:cNvGrpSpPr/>
      </xdr:nvGrpSpPr>
      <xdr:grpSpPr>
        <a:xfrm>
          <a:off x="2352675" y="1790700"/>
          <a:ext cx="179749" cy="190501"/>
          <a:chOff x="926325" y="196964"/>
          <a:chExt cx="235908" cy="200601"/>
        </a:xfrm>
      </xdr:grpSpPr>
      <xdr:sp macro="" textlink="">
        <xdr:nvSpPr>
          <xdr:cNvPr id="430" name="楕円 429">
            <a:extLst>
              <a:ext uri="{FF2B5EF4-FFF2-40B4-BE49-F238E27FC236}">
                <a16:creationId xmlns:a16="http://schemas.microsoft.com/office/drawing/2014/main" id="{00000000-0008-0000-0500-0000AE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31" name="直線コネクタ 430">
            <a:extLst>
              <a:ext uri="{FF2B5EF4-FFF2-40B4-BE49-F238E27FC236}">
                <a16:creationId xmlns:a16="http://schemas.microsoft.com/office/drawing/2014/main" id="{00000000-0008-0000-0500-0000AF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2" name="直線コネクタ 431">
            <a:extLst>
              <a:ext uri="{FF2B5EF4-FFF2-40B4-BE49-F238E27FC236}">
                <a16:creationId xmlns:a16="http://schemas.microsoft.com/office/drawing/2014/main" id="{00000000-0008-0000-0500-0000B0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3" name="正方形/長方形 432">
            <a:extLst>
              <a:ext uri="{FF2B5EF4-FFF2-40B4-BE49-F238E27FC236}">
                <a16:creationId xmlns:a16="http://schemas.microsoft.com/office/drawing/2014/main" id="{00000000-0008-0000-0500-0000B1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4" name="正方形/長方形 433">
            <a:extLst>
              <a:ext uri="{FF2B5EF4-FFF2-40B4-BE49-F238E27FC236}">
                <a16:creationId xmlns:a16="http://schemas.microsoft.com/office/drawing/2014/main" id="{00000000-0008-0000-0500-0000B2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179749</xdr:colOff>
      <xdr:row>16</xdr:row>
      <xdr:rowOff>2</xdr:rowOff>
    </xdr:to>
    <xdr:grpSp>
      <xdr:nvGrpSpPr>
        <xdr:cNvPr id="435" name="グループ化 434">
          <a:extLst>
            <a:ext uri="{FF2B5EF4-FFF2-40B4-BE49-F238E27FC236}">
              <a16:creationId xmlns:a16="http://schemas.microsoft.com/office/drawing/2014/main" id="{00000000-0008-0000-0500-0000B3010000}"/>
            </a:ext>
          </a:extLst>
        </xdr:cNvPr>
        <xdr:cNvGrpSpPr/>
      </xdr:nvGrpSpPr>
      <xdr:grpSpPr>
        <a:xfrm>
          <a:off x="2352675" y="1600200"/>
          <a:ext cx="179749" cy="190502"/>
          <a:chOff x="926325" y="196964"/>
          <a:chExt cx="235908" cy="200601"/>
        </a:xfrm>
      </xdr:grpSpPr>
      <xdr:sp macro="" textlink="">
        <xdr:nvSpPr>
          <xdr:cNvPr id="436" name="楕円 435">
            <a:extLst>
              <a:ext uri="{FF2B5EF4-FFF2-40B4-BE49-F238E27FC236}">
                <a16:creationId xmlns:a16="http://schemas.microsoft.com/office/drawing/2014/main" id="{00000000-0008-0000-0500-0000B4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37" name="直線コネクタ 436">
            <a:extLst>
              <a:ext uri="{FF2B5EF4-FFF2-40B4-BE49-F238E27FC236}">
                <a16:creationId xmlns:a16="http://schemas.microsoft.com/office/drawing/2014/main" id="{00000000-0008-0000-0500-0000B5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直線コネクタ 437">
            <a:extLst>
              <a:ext uri="{FF2B5EF4-FFF2-40B4-BE49-F238E27FC236}">
                <a16:creationId xmlns:a16="http://schemas.microsoft.com/office/drawing/2014/main" id="{00000000-0008-0000-0500-0000B6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9" name="正方形/長方形 438">
            <a:extLst>
              <a:ext uri="{FF2B5EF4-FFF2-40B4-BE49-F238E27FC236}">
                <a16:creationId xmlns:a16="http://schemas.microsoft.com/office/drawing/2014/main" id="{00000000-0008-0000-0500-0000B7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0" name="正方形/長方形 439">
            <a:extLst>
              <a:ext uri="{FF2B5EF4-FFF2-40B4-BE49-F238E27FC236}">
                <a16:creationId xmlns:a16="http://schemas.microsoft.com/office/drawing/2014/main" id="{00000000-0008-0000-0500-0000B8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179749</xdr:colOff>
      <xdr:row>14</xdr:row>
      <xdr:rowOff>1</xdr:rowOff>
    </xdr:to>
    <xdr:grpSp>
      <xdr:nvGrpSpPr>
        <xdr:cNvPr id="441" name="グループ化 440">
          <a:extLst>
            <a:ext uri="{FF2B5EF4-FFF2-40B4-BE49-F238E27FC236}">
              <a16:creationId xmlns:a16="http://schemas.microsoft.com/office/drawing/2014/main" id="{00000000-0008-0000-0500-0000B9010000}"/>
            </a:ext>
          </a:extLst>
        </xdr:cNvPr>
        <xdr:cNvGrpSpPr/>
      </xdr:nvGrpSpPr>
      <xdr:grpSpPr>
        <a:xfrm>
          <a:off x="2352675" y="1409700"/>
          <a:ext cx="179749" cy="190501"/>
          <a:chOff x="926325" y="196964"/>
          <a:chExt cx="235908" cy="200601"/>
        </a:xfrm>
      </xdr:grpSpPr>
      <xdr:sp macro="" textlink="">
        <xdr:nvSpPr>
          <xdr:cNvPr id="442" name="楕円 441">
            <a:extLst>
              <a:ext uri="{FF2B5EF4-FFF2-40B4-BE49-F238E27FC236}">
                <a16:creationId xmlns:a16="http://schemas.microsoft.com/office/drawing/2014/main" id="{00000000-0008-0000-0500-0000BA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43" name="直線コネクタ 442">
            <a:extLst>
              <a:ext uri="{FF2B5EF4-FFF2-40B4-BE49-F238E27FC236}">
                <a16:creationId xmlns:a16="http://schemas.microsoft.com/office/drawing/2014/main" id="{00000000-0008-0000-0500-0000BB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直線コネクタ 443">
            <a:extLst>
              <a:ext uri="{FF2B5EF4-FFF2-40B4-BE49-F238E27FC236}">
                <a16:creationId xmlns:a16="http://schemas.microsoft.com/office/drawing/2014/main" id="{00000000-0008-0000-0500-0000BC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5" name="正方形/長方形 444">
            <a:extLst>
              <a:ext uri="{FF2B5EF4-FFF2-40B4-BE49-F238E27FC236}">
                <a16:creationId xmlns:a16="http://schemas.microsoft.com/office/drawing/2014/main" id="{00000000-0008-0000-0500-0000BD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6" name="正方形/長方形 445">
            <a:extLst>
              <a:ext uri="{FF2B5EF4-FFF2-40B4-BE49-F238E27FC236}">
                <a16:creationId xmlns:a16="http://schemas.microsoft.com/office/drawing/2014/main" id="{00000000-0008-0000-0500-0000BE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179749</xdr:colOff>
      <xdr:row>12</xdr:row>
      <xdr:rowOff>2</xdr:rowOff>
    </xdr:to>
    <xdr:grpSp>
      <xdr:nvGrpSpPr>
        <xdr:cNvPr id="447" name="グループ化 446">
          <a:extLst>
            <a:ext uri="{FF2B5EF4-FFF2-40B4-BE49-F238E27FC236}">
              <a16:creationId xmlns:a16="http://schemas.microsoft.com/office/drawing/2014/main" id="{00000000-0008-0000-0500-0000BF010000}"/>
            </a:ext>
          </a:extLst>
        </xdr:cNvPr>
        <xdr:cNvGrpSpPr/>
      </xdr:nvGrpSpPr>
      <xdr:grpSpPr>
        <a:xfrm>
          <a:off x="2352675" y="1219200"/>
          <a:ext cx="179749" cy="190502"/>
          <a:chOff x="926325" y="196964"/>
          <a:chExt cx="235908" cy="200601"/>
        </a:xfrm>
      </xdr:grpSpPr>
      <xdr:sp macro="" textlink="">
        <xdr:nvSpPr>
          <xdr:cNvPr id="448" name="楕円 447">
            <a:extLst>
              <a:ext uri="{FF2B5EF4-FFF2-40B4-BE49-F238E27FC236}">
                <a16:creationId xmlns:a16="http://schemas.microsoft.com/office/drawing/2014/main" id="{00000000-0008-0000-0500-0000C0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49" name="直線コネクタ 448">
            <a:extLst>
              <a:ext uri="{FF2B5EF4-FFF2-40B4-BE49-F238E27FC236}">
                <a16:creationId xmlns:a16="http://schemas.microsoft.com/office/drawing/2014/main" id="{00000000-0008-0000-0500-0000C1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0" name="直線コネクタ 449">
            <a:extLst>
              <a:ext uri="{FF2B5EF4-FFF2-40B4-BE49-F238E27FC236}">
                <a16:creationId xmlns:a16="http://schemas.microsoft.com/office/drawing/2014/main" id="{00000000-0008-0000-0500-0000C2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1" name="正方形/長方形 450">
            <a:extLst>
              <a:ext uri="{FF2B5EF4-FFF2-40B4-BE49-F238E27FC236}">
                <a16:creationId xmlns:a16="http://schemas.microsoft.com/office/drawing/2014/main" id="{00000000-0008-0000-0500-0000C3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2" name="正方形/長方形 451">
            <a:extLst>
              <a:ext uri="{FF2B5EF4-FFF2-40B4-BE49-F238E27FC236}">
                <a16:creationId xmlns:a16="http://schemas.microsoft.com/office/drawing/2014/main" id="{00000000-0008-0000-0500-0000C4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0</xdr:colOff>
      <xdr:row>76</xdr:row>
      <xdr:rowOff>0</xdr:rowOff>
    </xdr:from>
    <xdr:to>
      <xdr:col>37</xdr:col>
      <xdr:colOff>0</xdr:colOff>
      <xdr:row>78</xdr:row>
      <xdr:rowOff>0</xdr:rowOff>
    </xdr:to>
    <xdr:grpSp>
      <xdr:nvGrpSpPr>
        <xdr:cNvPr id="459" name="グループ化 458">
          <a:extLst>
            <a:ext uri="{FF2B5EF4-FFF2-40B4-BE49-F238E27FC236}">
              <a16:creationId xmlns:a16="http://schemas.microsoft.com/office/drawing/2014/main" id="{00000000-0008-0000-0500-0000CB010000}"/>
            </a:ext>
          </a:extLst>
        </xdr:cNvPr>
        <xdr:cNvGrpSpPr/>
      </xdr:nvGrpSpPr>
      <xdr:grpSpPr>
        <a:xfrm>
          <a:off x="6515100" y="7505700"/>
          <a:ext cx="180975" cy="190500"/>
          <a:chOff x="458546" y="196417"/>
          <a:chExt cx="116548" cy="191772"/>
        </a:xfrm>
      </xdr:grpSpPr>
      <xdr:grpSp>
        <xdr:nvGrpSpPr>
          <xdr:cNvPr id="460" name="グループ化 459">
            <a:extLst>
              <a:ext uri="{FF2B5EF4-FFF2-40B4-BE49-F238E27FC236}">
                <a16:creationId xmlns:a16="http://schemas.microsoft.com/office/drawing/2014/main" id="{00000000-0008-0000-0500-0000CC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462" name="直線コネクタ 461">
              <a:extLst>
                <a:ext uri="{FF2B5EF4-FFF2-40B4-BE49-F238E27FC236}">
                  <a16:creationId xmlns:a16="http://schemas.microsoft.com/office/drawing/2014/main" id="{00000000-0008-0000-0500-0000CE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3" name="直線コネクタ 462">
              <a:extLst>
                <a:ext uri="{FF2B5EF4-FFF2-40B4-BE49-F238E27FC236}">
                  <a16:creationId xmlns:a16="http://schemas.microsoft.com/office/drawing/2014/main" id="{00000000-0008-0000-0500-0000CF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61" name="正方形/長方形 460">
            <a:extLst>
              <a:ext uri="{FF2B5EF4-FFF2-40B4-BE49-F238E27FC236}">
                <a16:creationId xmlns:a16="http://schemas.microsoft.com/office/drawing/2014/main" id="{00000000-0008-0000-0500-0000CD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0</xdr:colOff>
      <xdr:row>67</xdr:row>
      <xdr:rowOff>0</xdr:rowOff>
    </xdr:from>
    <xdr:to>
      <xdr:col>38</xdr:col>
      <xdr:colOff>0</xdr:colOff>
      <xdr:row>69</xdr:row>
      <xdr:rowOff>0</xdr:rowOff>
    </xdr:to>
    <xdr:grpSp>
      <xdr:nvGrpSpPr>
        <xdr:cNvPr id="467" name="グループ化 466">
          <a:extLst>
            <a:ext uri="{FF2B5EF4-FFF2-40B4-BE49-F238E27FC236}">
              <a16:creationId xmlns:a16="http://schemas.microsoft.com/office/drawing/2014/main" id="{00000000-0008-0000-0500-0000D3010000}"/>
            </a:ext>
          </a:extLst>
        </xdr:cNvPr>
        <xdr:cNvGrpSpPr/>
      </xdr:nvGrpSpPr>
      <xdr:grpSpPr>
        <a:xfrm>
          <a:off x="6696075" y="6648450"/>
          <a:ext cx="180975" cy="190500"/>
          <a:chOff x="458546" y="196417"/>
          <a:chExt cx="116548" cy="191772"/>
        </a:xfrm>
      </xdr:grpSpPr>
      <xdr:grpSp>
        <xdr:nvGrpSpPr>
          <xdr:cNvPr id="468" name="グループ化 467">
            <a:extLst>
              <a:ext uri="{FF2B5EF4-FFF2-40B4-BE49-F238E27FC236}">
                <a16:creationId xmlns:a16="http://schemas.microsoft.com/office/drawing/2014/main" id="{00000000-0008-0000-0500-0000D4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470" name="直線コネクタ 469">
              <a:extLst>
                <a:ext uri="{FF2B5EF4-FFF2-40B4-BE49-F238E27FC236}">
                  <a16:creationId xmlns:a16="http://schemas.microsoft.com/office/drawing/2014/main" id="{00000000-0008-0000-0500-0000D6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1" name="直線コネクタ 470">
              <a:extLst>
                <a:ext uri="{FF2B5EF4-FFF2-40B4-BE49-F238E27FC236}">
                  <a16:creationId xmlns:a16="http://schemas.microsoft.com/office/drawing/2014/main" id="{00000000-0008-0000-0500-0000D7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69" name="正方形/長方形 468">
            <a:extLst>
              <a:ext uri="{FF2B5EF4-FFF2-40B4-BE49-F238E27FC236}">
                <a16:creationId xmlns:a16="http://schemas.microsoft.com/office/drawing/2014/main" id="{00000000-0008-0000-0500-0000D5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70</xdr:row>
      <xdr:rowOff>0</xdr:rowOff>
    </xdr:from>
    <xdr:to>
      <xdr:col>19</xdr:col>
      <xdr:colOff>1</xdr:colOff>
      <xdr:row>72</xdr:row>
      <xdr:rowOff>4140</xdr:rowOff>
    </xdr:to>
    <xdr:grpSp>
      <xdr:nvGrpSpPr>
        <xdr:cNvPr id="472" name="グループ化 471">
          <a:extLst>
            <a:ext uri="{FF2B5EF4-FFF2-40B4-BE49-F238E27FC236}">
              <a16:creationId xmlns:a16="http://schemas.microsoft.com/office/drawing/2014/main" id="{00000000-0008-0000-0500-0000D8010000}"/>
            </a:ext>
          </a:extLst>
        </xdr:cNvPr>
        <xdr:cNvGrpSpPr/>
      </xdr:nvGrpSpPr>
      <xdr:grpSpPr>
        <a:xfrm>
          <a:off x="3257550" y="6934200"/>
          <a:ext cx="180976" cy="194640"/>
          <a:chOff x="458546" y="196417"/>
          <a:chExt cx="116548" cy="191772"/>
        </a:xfrm>
      </xdr:grpSpPr>
      <xdr:grpSp>
        <xdr:nvGrpSpPr>
          <xdr:cNvPr id="473" name="グループ化 472">
            <a:extLst>
              <a:ext uri="{FF2B5EF4-FFF2-40B4-BE49-F238E27FC236}">
                <a16:creationId xmlns:a16="http://schemas.microsoft.com/office/drawing/2014/main" id="{00000000-0008-0000-0500-0000D9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475" name="直線コネクタ 474">
              <a:extLst>
                <a:ext uri="{FF2B5EF4-FFF2-40B4-BE49-F238E27FC236}">
                  <a16:creationId xmlns:a16="http://schemas.microsoft.com/office/drawing/2014/main" id="{00000000-0008-0000-0500-0000DB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6" name="直線コネクタ 475">
              <a:extLst>
                <a:ext uri="{FF2B5EF4-FFF2-40B4-BE49-F238E27FC236}">
                  <a16:creationId xmlns:a16="http://schemas.microsoft.com/office/drawing/2014/main" id="{00000000-0008-0000-0500-0000DC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74" name="正方形/長方形 473">
            <a:extLst>
              <a:ext uri="{FF2B5EF4-FFF2-40B4-BE49-F238E27FC236}">
                <a16:creationId xmlns:a16="http://schemas.microsoft.com/office/drawing/2014/main" id="{00000000-0008-0000-0500-0000DA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954</xdr:colOff>
      <xdr:row>70</xdr:row>
      <xdr:rowOff>3284</xdr:rowOff>
    </xdr:from>
    <xdr:to>
      <xdr:col>24</xdr:col>
      <xdr:colOff>0</xdr:colOff>
      <xdr:row>72</xdr:row>
      <xdr:rowOff>3284</xdr:rowOff>
    </xdr:to>
    <xdr:grpSp>
      <xdr:nvGrpSpPr>
        <xdr:cNvPr id="477" name="グループ化 476">
          <a:extLst>
            <a:ext uri="{FF2B5EF4-FFF2-40B4-BE49-F238E27FC236}">
              <a16:creationId xmlns:a16="http://schemas.microsoft.com/office/drawing/2014/main" id="{00000000-0008-0000-0500-0000DD010000}"/>
            </a:ext>
          </a:extLst>
        </xdr:cNvPr>
        <xdr:cNvGrpSpPr/>
      </xdr:nvGrpSpPr>
      <xdr:grpSpPr>
        <a:xfrm>
          <a:off x="4163379" y="6937484"/>
          <a:ext cx="180021" cy="190500"/>
          <a:chOff x="1393902" y="195146"/>
          <a:chExt cx="232318" cy="195147"/>
        </a:xfrm>
      </xdr:grpSpPr>
      <xdr:cxnSp macro="">
        <xdr:nvCxnSpPr>
          <xdr:cNvPr id="478" name="直線コネクタ 477">
            <a:extLst>
              <a:ext uri="{FF2B5EF4-FFF2-40B4-BE49-F238E27FC236}">
                <a16:creationId xmlns:a16="http://schemas.microsoft.com/office/drawing/2014/main" id="{00000000-0008-0000-0500-0000DE010000}"/>
              </a:ext>
            </a:extLst>
          </xdr:cNvPr>
          <xdr:cNvCxnSpPr/>
        </xdr:nvCxnSpPr>
        <xdr:spPr>
          <a:xfrm>
            <a:off x="1510061" y="292917"/>
            <a:ext cx="116159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直線コネクタ 478">
            <a:extLst>
              <a:ext uri="{FF2B5EF4-FFF2-40B4-BE49-F238E27FC236}">
                <a16:creationId xmlns:a16="http://schemas.microsoft.com/office/drawing/2014/main" id="{00000000-0008-0000-0500-0000DF010000}"/>
              </a:ext>
            </a:extLst>
          </xdr:cNvPr>
          <xdr:cNvCxnSpPr/>
        </xdr:nvCxnSpPr>
        <xdr:spPr>
          <a:xfrm>
            <a:off x="1510061" y="292917"/>
            <a:ext cx="116159" cy="9737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直線コネクタ 479">
            <a:extLst>
              <a:ext uri="{FF2B5EF4-FFF2-40B4-BE49-F238E27FC236}">
                <a16:creationId xmlns:a16="http://schemas.microsoft.com/office/drawing/2014/main" id="{00000000-0008-0000-0500-0000E0010000}"/>
              </a:ext>
            </a:extLst>
          </xdr:cNvPr>
          <xdr:cNvCxnSpPr/>
        </xdr:nvCxnSpPr>
        <xdr:spPr>
          <a:xfrm flipV="1">
            <a:off x="1510061" y="195146"/>
            <a:ext cx="116159" cy="99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81" name="グループ化 480">
            <a:extLst>
              <a:ext uri="{FF2B5EF4-FFF2-40B4-BE49-F238E27FC236}">
                <a16:creationId xmlns:a16="http://schemas.microsoft.com/office/drawing/2014/main" id="{00000000-0008-0000-0500-0000E1010000}"/>
              </a:ext>
            </a:extLst>
          </xdr:cNvPr>
          <xdr:cNvGrpSpPr/>
        </xdr:nvGrpSpPr>
        <xdr:grpSpPr>
          <a:xfrm>
            <a:off x="1393902" y="195146"/>
            <a:ext cx="118812" cy="192824"/>
            <a:chOff x="1855883" y="195146"/>
            <a:chExt cx="118812" cy="192824"/>
          </a:xfrm>
        </xdr:grpSpPr>
        <xdr:sp macro="" textlink="">
          <xdr:nvSpPr>
            <xdr:cNvPr id="482" name="楕円 481">
              <a:extLst>
                <a:ext uri="{FF2B5EF4-FFF2-40B4-BE49-F238E27FC236}">
                  <a16:creationId xmlns:a16="http://schemas.microsoft.com/office/drawing/2014/main" id="{00000000-0008-0000-0500-0000E2010000}"/>
                </a:ext>
              </a:extLst>
            </xdr:cNvPr>
            <xdr:cNvSpPr/>
          </xdr:nvSpPr>
          <xdr:spPr>
            <a:xfrm>
              <a:off x="1858568" y="234748"/>
              <a:ext cx="116127" cy="116850"/>
            </a:xfrm>
            <a:prstGeom prst="ellipse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3" name="正方形/長方形 482">
              <a:extLst>
                <a:ext uri="{FF2B5EF4-FFF2-40B4-BE49-F238E27FC236}">
                  <a16:creationId xmlns:a16="http://schemas.microsoft.com/office/drawing/2014/main" id="{00000000-0008-0000-0500-0000E3010000}"/>
                </a:ext>
              </a:extLst>
            </xdr:cNvPr>
            <xdr:cNvSpPr/>
          </xdr:nvSpPr>
          <xdr:spPr>
            <a:xfrm>
              <a:off x="1855883" y="195146"/>
              <a:ext cx="116144" cy="1928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0</xdr:colOff>
      <xdr:row>74</xdr:row>
      <xdr:rowOff>0</xdr:rowOff>
    </xdr:from>
    <xdr:to>
      <xdr:col>19</xdr:col>
      <xdr:colOff>2197</xdr:colOff>
      <xdr:row>76</xdr:row>
      <xdr:rowOff>0</xdr:rowOff>
    </xdr:to>
    <xdr:grpSp>
      <xdr:nvGrpSpPr>
        <xdr:cNvPr id="484" name="グループ化 483">
          <a:extLst>
            <a:ext uri="{FF2B5EF4-FFF2-40B4-BE49-F238E27FC236}">
              <a16:creationId xmlns:a16="http://schemas.microsoft.com/office/drawing/2014/main" id="{00000000-0008-0000-0500-0000E4010000}"/>
            </a:ext>
          </a:extLst>
        </xdr:cNvPr>
        <xdr:cNvGrpSpPr/>
      </xdr:nvGrpSpPr>
      <xdr:grpSpPr>
        <a:xfrm rot="10800000">
          <a:off x="3257550" y="7315200"/>
          <a:ext cx="183172" cy="190500"/>
          <a:chOff x="1393902" y="195146"/>
          <a:chExt cx="232318" cy="195147"/>
        </a:xfrm>
      </xdr:grpSpPr>
      <xdr:cxnSp macro="">
        <xdr:nvCxnSpPr>
          <xdr:cNvPr id="485" name="直線コネクタ 484">
            <a:extLst>
              <a:ext uri="{FF2B5EF4-FFF2-40B4-BE49-F238E27FC236}">
                <a16:creationId xmlns:a16="http://schemas.microsoft.com/office/drawing/2014/main" id="{00000000-0008-0000-0500-0000E5010000}"/>
              </a:ext>
            </a:extLst>
          </xdr:cNvPr>
          <xdr:cNvCxnSpPr/>
        </xdr:nvCxnSpPr>
        <xdr:spPr>
          <a:xfrm>
            <a:off x="1510061" y="292917"/>
            <a:ext cx="116159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直線コネクタ 485">
            <a:extLst>
              <a:ext uri="{FF2B5EF4-FFF2-40B4-BE49-F238E27FC236}">
                <a16:creationId xmlns:a16="http://schemas.microsoft.com/office/drawing/2014/main" id="{00000000-0008-0000-0500-0000E6010000}"/>
              </a:ext>
            </a:extLst>
          </xdr:cNvPr>
          <xdr:cNvCxnSpPr/>
        </xdr:nvCxnSpPr>
        <xdr:spPr>
          <a:xfrm>
            <a:off x="1510061" y="292917"/>
            <a:ext cx="116159" cy="9737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" name="直線コネクタ 486">
            <a:extLst>
              <a:ext uri="{FF2B5EF4-FFF2-40B4-BE49-F238E27FC236}">
                <a16:creationId xmlns:a16="http://schemas.microsoft.com/office/drawing/2014/main" id="{00000000-0008-0000-0500-0000E7010000}"/>
              </a:ext>
            </a:extLst>
          </xdr:cNvPr>
          <xdr:cNvCxnSpPr/>
        </xdr:nvCxnSpPr>
        <xdr:spPr>
          <a:xfrm flipV="1">
            <a:off x="1510061" y="195146"/>
            <a:ext cx="116159" cy="99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88" name="グループ化 487">
            <a:extLst>
              <a:ext uri="{FF2B5EF4-FFF2-40B4-BE49-F238E27FC236}">
                <a16:creationId xmlns:a16="http://schemas.microsoft.com/office/drawing/2014/main" id="{00000000-0008-0000-0500-0000E8010000}"/>
              </a:ext>
            </a:extLst>
          </xdr:cNvPr>
          <xdr:cNvGrpSpPr/>
        </xdr:nvGrpSpPr>
        <xdr:grpSpPr>
          <a:xfrm>
            <a:off x="1393902" y="195146"/>
            <a:ext cx="118812" cy="192824"/>
            <a:chOff x="1855883" y="195146"/>
            <a:chExt cx="118812" cy="192824"/>
          </a:xfrm>
        </xdr:grpSpPr>
        <xdr:sp macro="" textlink="">
          <xdr:nvSpPr>
            <xdr:cNvPr id="489" name="楕円 488">
              <a:extLst>
                <a:ext uri="{FF2B5EF4-FFF2-40B4-BE49-F238E27FC236}">
                  <a16:creationId xmlns:a16="http://schemas.microsoft.com/office/drawing/2014/main" id="{00000000-0008-0000-0500-0000E9010000}"/>
                </a:ext>
              </a:extLst>
            </xdr:cNvPr>
            <xdr:cNvSpPr/>
          </xdr:nvSpPr>
          <xdr:spPr>
            <a:xfrm>
              <a:off x="1858568" y="234748"/>
              <a:ext cx="116127" cy="116850"/>
            </a:xfrm>
            <a:prstGeom prst="ellipse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" name="正方形/長方形 489">
              <a:extLst>
                <a:ext uri="{FF2B5EF4-FFF2-40B4-BE49-F238E27FC236}">
                  <a16:creationId xmlns:a16="http://schemas.microsoft.com/office/drawing/2014/main" id="{00000000-0008-0000-0500-0000EA010000}"/>
                </a:ext>
              </a:extLst>
            </xdr:cNvPr>
            <xdr:cNvSpPr/>
          </xdr:nvSpPr>
          <xdr:spPr>
            <a:xfrm>
              <a:off x="1855883" y="195146"/>
              <a:ext cx="116144" cy="1928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19</xdr:col>
      <xdr:colOff>1009</xdr:colOff>
      <xdr:row>70</xdr:row>
      <xdr:rowOff>97334</xdr:rowOff>
    </xdr:from>
    <xdr:to>
      <xdr:col>23</xdr:col>
      <xdr:colOff>954</xdr:colOff>
      <xdr:row>71</xdr:row>
      <xdr:rowOff>1</xdr:rowOff>
    </xdr:to>
    <xdr:cxnSp macro="">
      <xdr:nvCxnSpPr>
        <xdr:cNvPr id="491" name="直線コネクタ 490">
          <a:extLst>
            <a:ext uri="{FF2B5EF4-FFF2-40B4-BE49-F238E27FC236}">
              <a16:creationId xmlns:a16="http://schemas.microsoft.com/office/drawing/2014/main" id="{00000000-0008-0000-0500-0000EB010000}"/>
            </a:ext>
          </a:extLst>
        </xdr:cNvPr>
        <xdr:cNvCxnSpPr>
          <a:endCxn id="483" idx="1"/>
        </xdr:cNvCxnSpPr>
      </xdr:nvCxnSpPr>
      <xdr:spPr>
        <a:xfrm flipV="1">
          <a:off x="5559127" y="7403569"/>
          <a:ext cx="717121" cy="35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1242</xdr:colOff>
      <xdr:row>74</xdr:row>
      <xdr:rowOff>0</xdr:rowOff>
    </xdr:from>
    <xdr:to>
      <xdr:col>20</xdr:col>
      <xdr:colOff>0</xdr:colOff>
      <xdr:row>76</xdr:row>
      <xdr:rowOff>4140</xdr:rowOff>
    </xdr:to>
    <xdr:grpSp>
      <xdr:nvGrpSpPr>
        <xdr:cNvPr id="492" name="グループ化 491">
          <a:extLst>
            <a:ext uri="{FF2B5EF4-FFF2-40B4-BE49-F238E27FC236}">
              <a16:creationId xmlns:a16="http://schemas.microsoft.com/office/drawing/2014/main" id="{00000000-0008-0000-0500-0000EC010000}"/>
            </a:ext>
          </a:extLst>
        </xdr:cNvPr>
        <xdr:cNvGrpSpPr/>
      </xdr:nvGrpSpPr>
      <xdr:grpSpPr>
        <a:xfrm>
          <a:off x="3439767" y="7315200"/>
          <a:ext cx="179733" cy="194640"/>
          <a:chOff x="458546" y="196417"/>
          <a:chExt cx="116548" cy="191772"/>
        </a:xfrm>
      </xdr:grpSpPr>
      <xdr:grpSp>
        <xdr:nvGrpSpPr>
          <xdr:cNvPr id="493" name="グループ化 492">
            <a:extLst>
              <a:ext uri="{FF2B5EF4-FFF2-40B4-BE49-F238E27FC236}">
                <a16:creationId xmlns:a16="http://schemas.microsoft.com/office/drawing/2014/main" id="{00000000-0008-0000-0500-0000ED01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495" name="直線コネクタ 494">
              <a:extLst>
                <a:ext uri="{FF2B5EF4-FFF2-40B4-BE49-F238E27FC236}">
                  <a16:creationId xmlns:a16="http://schemas.microsoft.com/office/drawing/2014/main" id="{00000000-0008-0000-0500-0000EF01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6" name="直線コネクタ 495">
              <a:extLst>
                <a:ext uri="{FF2B5EF4-FFF2-40B4-BE49-F238E27FC236}">
                  <a16:creationId xmlns:a16="http://schemas.microsoft.com/office/drawing/2014/main" id="{00000000-0008-0000-0500-0000F001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94" name="正方形/長方形 493">
            <a:extLst>
              <a:ext uri="{FF2B5EF4-FFF2-40B4-BE49-F238E27FC236}">
                <a16:creationId xmlns:a16="http://schemas.microsoft.com/office/drawing/2014/main" id="{00000000-0008-0000-0500-0000EE01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75</xdr:row>
      <xdr:rowOff>95248</xdr:rowOff>
    </xdr:from>
    <xdr:to>
      <xdr:col>6</xdr:col>
      <xdr:colOff>1155</xdr:colOff>
      <xdr:row>78</xdr:row>
      <xdr:rowOff>0</xdr:rowOff>
    </xdr:to>
    <xdr:grpSp>
      <xdr:nvGrpSpPr>
        <xdr:cNvPr id="497" name="グループ化 496">
          <a:extLst>
            <a:ext uri="{FF2B5EF4-FFF2-40B4-BE49-F238E27FC236}">
              <a16:creationId xmlns:a16="http://schemas.microsoft.com/office/drawing/2014/main" id="{00000000-0008-0000-0500-0000F1010000}"/>
            </a:ext>
          </a:extLst>
        </xdr:cNvPr>
        <xdr:cNvGrpSpPr/>
      </xdr:nvGrpSpPr>
      <xdr:grpSpPr>
        <a:xfrm rot="10800000">
          <a:off x="904875" y="7505698"/>
          <a:ext cx="182130" cy="190502"/>
          <a:chOff x="926325" y="196964"/>
          <a:chExt cx="235908" cy="200601"/>
        </a:xfrm>
      </xdr:grpSpPr>
      <xdr:sp macro="" textlink="">
        <xdr:nvSpPr>
          <xdr:cNvPr id="498" name="楕円 497">
            <a:extLst>
              <a:ext uri="{FF2B5EF4-FFF2-40B4-BE49-F238E27FC236}">
                <a16:creationId xmlns:a16="http://schemas.microsoft.com/office/drawing/2014/main" id="{00000000-0008-0000-0500-0000F2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9" name="直線コネクタ 498">
            <a:extLst>
              <a:ext uri="{FF2B5EF4-FFF2-40B4-BE49-F238E27FC236}">
                <a16:creationId xmlns:a16="http://schemas.microsoft.com/office/drawing/2014/main" id="{00000000-0008-0000-0500-0000F3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直線コネクタ 499">
            <a:extLst>
              <a:ext uri="{FF2B5EF4-FFF2-40B4-BE49-F238E27FC236}">
                <a16:creationId xmlns:a16="http://schemas.microsoft.com/office/drawing/2014/main" id="{00000000-0008-0000-0500-0000F4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" name="正方形/長方形 500">
            <a:extLst>
              <a:ext uri="{FF2B5EF4-FFF2-40B4-BE49-F238E27FC236}">
                <a16:creationId xmlns:a16="http://schemas.microsoft.com/office/drawing/2014/main" id="{00000000-0008-0000-0500-0000F5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2" name="正方形/長方形 501">
            <a:extLst>
              <a:ext uri="{FF2B5EF4-FFF2-40B4-BE49-F238E27FC236}">
                <a16:creationId xmlns:a16="http://schemas.microsoft.com/office/drawing/2014/main" id="{00000000-0008-0000-0500-0000F6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80</xdr:row>
      <xdr:rowOff>4137</xdr:rowOff>
    </xdr:from>
    <xdr:to>
      <xdr:col>6</xdr:col>
      <xdr:colOff>1155</xdr:colOff>
      <xdr:row>81</xdr:row>
      <xdr:rowOff>95248</xdr:rowOff>
    </xdr:to>
    <xdr:grpSp>
      <xdr:nvGrpSpPr>
        <xdr:cNvPr id="503" name="グループ化 502">
          <a:extLst>
            <a:ext uri="{FF2B5EF4-FFF2-40B4-BE49-F238E27FC236}">
              <a16:creationId xmlns:a16="http://schemas.microsoft.com/office/drawing/2014/main" id="{00000000-0008-0000-0500-0000F7010000}"/>
            </a:ext>
          </a:extLst>
        </xdr:cNvPr>
        <xdr:cNvGrpSpPr/>
      </xdr:nvGrpSpPr>
      <xdr:grpSpPr>
        <a:xfrm rot="10800000">
          <a:off x="904875" y="7890837"/>
          <a:ext cx="182130" cy="186361"/>
          <a:chOff x="926325" y="196964"/>
          <a:chExt cx="235908" cy="200601"/>
        </a:xfrm>
      </xdr:grpSpPr>
      <xdr:sp macro="" textlink="">
        <xdr:nvSpPr>
          <xdr:cNvPr id="504" name="楕円 503">
            <a:extLst>
              <a:ext uri="{FF2B5EF4-FFF2-40B4-BE49-F238E27FC236}">
                <a16:creationId xmlns:a16="http://schemas.microsoft.com/office/drawing/2014/main" id="{00000000-0008-0000-0500-0000F8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05" name="直線コネクタ 504">
            <a:extLst>
              <a:ext uri="{FF2B5EF4-FFF2-40B4-BE49-F238E27FC236}">
                <a16:creationId xmlns:a16="http://schemas.microsoft.com/office/drawing/2014/main" id="{00000000-0008-0000-0500-0000F9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" name="直線コネクタ 505">
            <a:extLst>
              <a:ext uri="{FF2B5EF4-FFF2-40B4-BE49-F238E27FC236}">
                <a16:creationId xmlns:a16="http://schemas.microsoft.com/office/drawing/2014/main" id="{00000000-0008-0000-0500-0000FA01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7" name="正方形/長方形 506">
            <a:extLst>
              <a:ext uri="{FF2B5EF4-FFF2-40B4-BE49-F238E27FC236}">
                <a16:creationId xmlns:a16="http://schemas.microsoft.com/office/drawing/2014/main" id="{00000000-0008-0000-0500-0000FB01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8" name="正方形/長方形 507">
            <a:extLst>
              <a:ext uri="{FF2B5EF4-FFF2-40B4-BE49-F238E27FC236}">
                <a16:creationId xmlns:a16="http://schemas.microsoft.com/office/drawing/2014/main" id="{00000000-0008-0000-0500-0000FC01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2468</xdr:colOff>
      <xdr:row>82</xdr:row>
      <xdr:rowOff>4138</xdr:rowOff>
    </xdr:from>
    <xdr:to>
      <xdr:col>6</xdr:col>
      <xdr:colOff>1242</xdr:colOff>
      <xdr:row>83</xdr:row>
      <xdr:rowOff>95248</xdr:rowOff>
    </xdr:to>
    <xdr:grpSp>
      <xdr:nvGrpSpPr>
        <xdr:cNvPr id="509" name="グループ化 508">
          <a:extLst>
            <a:ext uri="{FF2B5EF4-FFF2-40B4-BE49-F238E27FC236}">
              <a16:creationId xmlns:a16="http://schemas.microsoft.com/office/drawing/2014/main" id="{00000000-0008-0000-0500-0000FD010000}"/>
            </a:ext>
          </a:extLst>
        </xdr:cNvPr>
        <xdr:cNvGrpSpPr/>
      </xdr:nvGrpSpPr>
      <xdr:grpSpPr>
        <a:xfrm rot="10800000">
          <a:off x="907343" y="8081338"/>
          <a:ext cx="179749" cy="186360"/>
          <a:chOff x="926325" y="196964"/>
          <a:chExt cx="235908" cy="200601"/>
        </a:xfrm>
      </xdr:grpSpPr>
      <xdr:sp macro="" textlink="">
        <xdr:nvSpPr>
          <xdr:cNvPr id="510" name="楕円 509">
            <a:extLst>
              <a:ext uri="{FF2B5EF4-FFF2-40B4-BE49-F238E27FC236}">
                <a16:creationId xmlns:a16="http://schemas.microsoft.com/office/drawing/2014/main" id="{00000000-0008-0000-0500-0000FE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1" name="直線コネクタ 510">
            <a:extLst>
              <a:ext uri="{FF2B5EF4-FFF2-40B4-BE49-F238E27FC236}">
                <a16:creationId xmlns:a16="http://schemas.microsoft.com/office/drawing/2014/main" id="{00000000-0008-0000-0500-0000FF01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" name="直線コネクタ 511">
            <a:extLst>
              <a:ext uri="{FF2B5EF4-FFF2-40B4-BE49-F238E27FC236}">
                <a16:creationId xmlns:a16="http://schemas.microsoft.com/office/drawing/2014/main" id="{00000000-0008-0000-0500-000000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3" name="正方形/長方形 512">
            <a:extLst>
              <a:ext uri="{FF2B5EF4-FFF2-40B4-BE49-F238E27FC236}">
                <a16:creationId xmlns:a16="http://schemas.microsoft.com/office/drawing/2014/main" id="{00000000-0008-0000-0500-000001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4" name="正方形/長方形 513">
            <a:extLst>
              <a:ext uri="{FF2B5EF4-FFF2-40B4-BE49-F238E27FC236}">
                <a16:creationId xmlns:a16="http://schemas.microsoft.com/office/drawing/2014/main" id="{00000000-0008-0000-0500-000002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84</xdr:row>
      <xdr:rowOff>4138</xdr:rowOff>
    </xdr:from>
    <xdr:to>
      <xdr:col>6</xdr:col>
      <xdr:colOff>1155</xdr:colOff>
      <xdr:row>85</xdr:row>
      <xdr:rowOff>95248</xdr:rowOff>
    </xdr:to>
    <xdr:grpSp>
      <xdr:nvGrpSpPr>
        <xdr:cNvPr id="515" name="グループ化 514">
          <a:extLst>
            <a:ext uri="{FF2B5EF4-FFF2-40B4-BE49-F238E27FC236}">
              <a16:creationId xmlns:a16="http://schemas.microsoft.com/office/drawing/2014/main" id="{00000000-0008-0000-0500-000003020000}"/>
            </a:ext>
          </a:extLst>
        </xdr:cNvPr>
        <xdr:cNvGrpSpPr/>
      </xdr:nvGrpSpPr>
      <xdr:grpSpPr>
        <a:xfrm rot="10800000">
          <a:off x="904875" y="8271838"/>
          <a:ext cx="182130" cy="186360"/>
          <a:chOff x="926325" y="196964"/>
          <a:chExt cx="235908" cy="200601"/>
        </a:xfrm>
      </xdr:grpSpPr>
      <xdr:sp macro="" textlink="">
        <xdr:nvSpPr>
          <xdr:cNvPr id="516" name="楕円 515">
            <a:extLst>
              <a:ext uri="{FF2B5EF4-FFF2-40B4-BE49-F238E27FC236}">
                <a16:creationId xmlns:a16="http://schemas.microsoft.com/office/drawing/2014/main" id="{00000000-0008-0000-0500-000004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17" name="直線コネクタ 516">
            <a:extLst>
              <a:ext uri="{FF2B5EF4-FFF2-40B4-BE49-F238E27FC236}">
                <a16:creationId xmlns:a16="http://schemas.microsoft.com/office/drawing/2014/main" id="{00000000-0008-0000-0500-000005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" name="直線コネクタ 517">
            <a:extLst>
              <a:ext uri="{FF2B5EF4-FFF2-40B4-BE49-F238E27FC236}">
                <a16:creationId xmlns:a16="http://schemas.microsoft.com/office/drawing/2014/main" id="{00000000-0008-0000-0500-000006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9" name="正方形/長方形 518">
            <a:extLst>
              <a:ext uri="{FF2B5EF4-FFF2-40B4-BE49-F238E27FC236}">
                <a16:creationId xmlns:a16="http://schemas.microsoft.com/office/drawing/2014/main" id="{00000000-0008-0000-0500-000007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0" name="正方形/長方形 519">
            <a:extLst>
              <a:ext uri="{FF2B5EF4-FFF2-40B4-BE49-F238E27FC236}">
                <a16:creationId xmlns:a16="http://schemas.microsoft.com/office/drawing/2014/main" id="{00000000-0008-0000-0500-000008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0</xdr:colOff>
      <xdr:row>81</xdr:row>
      <xdr:rowOff>0</xdr:rowOff>
    </xdr:from>
    <xdr:to>
      <xdr:col>5</xdr:col>
      <xdr:colOff>0</xdr:colOff>
      <xdr:row>81</xdr:row>
      <xdr:rowOff>0</xdr:rowOff>
    </xdr:to>
    <xdr:cxnSp macro="">
      <xdr:nvCxnSpPr>
        <xdr:cNvPr id="521" name="直線コネクタ 520">
          <a:extLst>
            <a:ext uri="{FF2B5EF4-FFF2-40B4-BE49-F238E27FC236}">
              <a16:creationId xmlns:a16="http://schemas.microsoft.com/office/drawing/2014/main" id="{00000000-0008-0000-0500-000009020000}"/>
            </a:ext>
          </a:extLst>
        </xdr:cNvPr>
        <xdr:cNvCxnSpPr/>
      </xdr:nvCxnSpPr>
      <xdr:spPr>
        <a:xfrm>
          <a:off x="2857500" y="7977188"/>
          <a:ext cx="17859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82</xdr:row>
      <xdr:rowOff>91110</xdr:rowOff>
    </xdr:from>
    <xdr:to>
      <xdr:col>5</xdr:col>
      <xdr:colOff>0</xdr:colOff>
      <xdr:row>83</xdr:row>
      <xdr:rowOff>0</xdr:rowOff>
    </xdr:to>
    <xdr:cxnSp macro="">
      <xdr:nvCxnSpPr>
        <xdr:cNvPr id="522" name="直線コネクタ 521">
          <a:extLst>
            <a:ext uri="{FF2B5EF4-FFF2-40B4-BE49-F238E27FC236}">
              <a16:creationId xmlns:a16="http://schemas.microsoft.com/office/drawing/2014/main" id="{00000000-0008-0000-0500-00000A020000}"/>
            </a:ext>
          </a:extLst>
        </xdr:cNvPr>
        <xdr:cNvCxnSpPr/>
      </xdr:nvCxnSpPr>
      <xdr:spPr>
        <a:xfrm flipV="1">
          <a:off x="2381250" y="8165379"/>
          <a:ext cx="732692" cy="414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</xdr:row>
      <xdr:rowOff>0</xdr:rowOff>
    </xdr:from>
    <xdr:to>
      <xdr:col>5</xdr:col>
      <xdr:colOff>0</xdr:colOff>
      <xdr:row>85</xdr:row>
      <xdr:rowOff>0</xdr:rowOff>
    </xdr:to>
    <xdr:cxnSp macro="">
      <xdr:nvCxnSpPr>
        <xdr:cNvPr id="523" name="直線コネクタ 522">
          <a:extLst>
            <a:ext uri="{FF2B5EF4-FFF2-40B4-BE49-F238E27FC236}">
              <a16:creationId xmlns:a16="http://schemas.microsoft.com/office/drawing/2014/main" id="{00000000-0008-0000-0500-00000B020000}"/>
            </a:ext>
          </a:extLst>
        </xdr:cNvPr>
        <xdr:cNvCxnSpPr/>
      </xdr:nvCxnSpPr>
      <xdr:spPr>
        <a:xfrm>
          <a:off x="2857500" y="8358188"/>
          <a:ext cx="17859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77</xdr:row>
      <xdr:rowOff>0</xdr:rowOff>
    </xdr:from>
    <xdr:to>
      <xdr:col>5</xdr:col>
      <xdr:colOff>0</xdr:colOff>
      <xdr:row>77</xdr:row>
      <xdr:rowOff>0</xdr:rowOff>
    </xdr:to>
    <xdr:cxnSp macro="">
      <xdr:nvCxnSpPr>
        <xdr:cNvPr id="524" name="直線コネクタ 523">
          <a:extLst>
            <a:ext uri="{FF2B5EF4-FFF2-40B4-BE49-F238E27FC236}">
              <a16:creationId xmlns:a16="http://schemas.microsoft.com/office/drawing/2014/main" id="{00000000-0008-0000-0500-00000C020000}"/>
            </a:ext>
          </a:extLst>
        </xdr:cNvPr>
        <xdr:cNvCxnSpPr/>
      </xdr:nvCxnSpPr>
      <xdr:spPr>
        <a:xfrm>
          <a:off x="2381250" y="7598019"/>
          <a:ext cx="73269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956</xdr:colOff>
      <xdr:row>81</xdr:row>
      <xdr:rowOff>1</xdr:rowOff>
    </xdr:from>
    <xdr:to>
      <xdr:col>4</xdr:col>
      <xdr:colOff>956</xdr:colOff>
      <xdr:row>85</xdr:row>
      <xdr:rowOff>0</xdr:rowOff>
    </xdr:to>
    <xdr:cxnSp macro="">
      <xdr:nvCxnSpPr>
        <xdr:cNvPr id="453" name="直線コネクタ 452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CxnSpPr/>
      </xdr:nvCxnSpPr>
      <xdr:spPr>
        <a:xfrm>
          <a:off x="2896556" y="7981951"/>
          <a:ext cx="0" cy="38099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77</xdr:row>
      <xdr:rowOff>2323</xdr:rowOff>
    </xdr:from>
    <xdr:to>
      <xdr:col>1</xdr:col>
      <xdr:colOff>0</xdr:colOff>
      <xdr:row>109</xdr:row>
      <xdr:rowOff>0</xdr:rowOff>
    </xdr:to>
    <xdr:cxnSp macro="">
      <xdr:nvCxnSpPr>
        <xdr:cNvPr id="454" name="直線コネクタ 453">
          <a:extLst>
            <a:ext uri="{FF2B5EF4-FFF2-40B4-BE49-F238E27FC236}">
              <a16:creationId xmlns:a16="http://schemas.microsoft.com/office/drawing/2014/main" id="{00000000-0008-0000-0500-0000C6010000}"/>
            </a:ext>
          </a:extLst>
        </xdr:cNvPr>
        <xdr:cNvCxnSpPr/>
      </xdr:nvCxnSpPr>
      <xdr:spPr>
        <a:xfrm>
          <a:off x="2381250" y="7600342"/>
          <a:ext cx="0" cy="3045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108</xdr:row>
      <xdr:rowOff>92613</xdr:rowOff>
    </xdr:from>
    <xdr:to>
      <xdr:col>4</xdr:col>
      <xdr:colOff>181207</xdr:colOff>
      <xdr:row>109</xdr:row>
      <xdr:rowOff>0</xdr:rowOff>
    </xdr:to>
    <xdr:cxnSp macro="">
      <xdr:nvCxnSpPr>
        <xdr:cNvPr id="455" name="直線コネクタ 454">
          <a:extLst>
            <a:ext uri="{FF2B5EF4-FFF2-40B4-BE49-F238E27FC236}">
              <a16:creationId xmlns:a16="http://schemas.microsoft.com/office/drawing/2014/main" id="{00000000-0008-0000-0500-0000C7010000}"/>
            </a:ext>
          </a:extLst>
        </xdr:cNvPr>
        <xdr:cNvCxnSpPr>
          <a:endCxn id="604" idx="6"/>
        </xdr:cNvCxnSpPr>
      </xdr:nvCxnSpPr>
      <xdr:spPr>
        <a:xfrm flipV="1">
          <a:off x="2381250" y="10643382"/>
          <a:ext cx="730726" cy="263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79</xdr:row>
      <xdr:rowOff>0</xdr:rowOff>
    </xdr:from>
    <xdr:to>
      <xdr:col>19</xdr:col>
      <xdr:colOff>183173</xdr:colOff>
      <xdr:row>79</xdr:row>
      <xdr:rowOff>0</xdr:rowOff>
    </xdr:to>
    <xdr:cxnSp macro="">
      <xdr:nvCxnSpPr>
        <xdr:cNvPr id="456" name="直線コネクタ 455">
          <a:extLst>
            <a:ext uri="{FF2B5EF4-FFF2-40B4-BE49-F238E27FC236}">
              <a16:creationId xmlns:a16="http://schemas.microsoft.com/office/drawing/2014/main" id="{00000000-0008-0000-0500-0000C8010000}"/>
            </a:ext>
          </a:extLst>
        </xdr:cNvPr>
        <xdr:cNvCxnSpPr/>
      </xdr:nvCxnSpPr>
      <xdr:spPr>
        <a:xfrm>
          <a:off x="5678365" y="7788519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179480</xdr:colOff>
      <xdr:row>78</xdr:row>
      <xdr:rowOff>0</xdr:rowOff>
    </xdr:from>
    <xdr:to>
      <xdr:col>19</xdr:col>
      <xdr:colOff>0</xdr:colOff>
      <xdr:row>80</xdr:row>
      <xdr:rowOff>1303</xdr:rowOff>
    </xdr:to>
    <xdr:grpSp>
      <xdr:nvGrpSpPr>
        <xdr:cNvPr id="457" name="グループ化 456">
          <a:extLst>
            <a:ext uri="{FF2B5EF4-FFF2-40B4-BE49-F238E27FC236}">
              <a16:creationId xmlns:a16="http://schemas.microsoft.com/office/drawing/2014/main" id="{00000000-0008-0000-0500-0000C9010000}"/>
            </a:ext>
          </a:extLst>
        </xdr:cNvPr>
        <xdr:cNvGrpSpPr/>
      </xdr:nvGrpSpPr>
      <xdr:grpSpPr>
        <a:xfrm>
          <a:off x="3256055" y="7696200"/>
          <a:ext cx="182470" cy="191803"/>
          <a:chOff x="926325" y="196964"/>
          <a:chExt cx="235908" cy="200601"/>
        </a:xfrm>
      </xdr:grpSpPr>
      <xdr:sp macro="" textlink="">
        <xdr:nvSpPr>
          <xdr:cNvPr id="458" name="楕円 457">
            <a:extLst>
              <a:ext uri="{FF2B5EF4-FFF2-40B4-BE49-F238E27FC236}">
                <a16:creationId xmlns:a16="http://schemas.microsoft.com/office/drawing/2014/main" id="{00000000-0008-0000-0500-0000CA01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5" name="直線コネクタ 524">
            <a:extLst>
              <a:ext uri="{FF2B5EF4-FFF2-40B4-BE49-F238E27FC236}">
                <a16:creationId xmlns:a16="http://schemas.microsoft.com/office/drawing/2014/main" id="{00000000-0008-0000-0500-00000D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" name="直線コネクタ 525">
            <a:extLst>
              <a:ext uri="{FF2B5EF4-FFF2-40B4-BE49-F238E27FC236}">
                <a16:creationId xmlns:a16="http://schemas.microsoft.com/office/drawing/2014/main" id="{00000000-0008-0000-0500-00000E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7" name="正方形/長方形 526">
            <a:extLst>
              <a:ext uri="{FF2B5EF4-FFF2-40B4-BE49-F238E27FC236}">
                <a16:creationId xmlns:a16="http://schemas.microsoft.com/office/drawing/2014/main" id="{00000000-0008-0000-0500-00000F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8" name="正方形/長方形 527">
            <a:extLst>
              <a:ext uri="{FF2B5EF4-FFF2-40B4-BE49-F238E27FC236}">
                <a16:creationId xmlns:a16="http://schemas.microsoft.com/office/drawing/2014/main" id="{00000000-0008-0000-0500-000010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2602</xdr:colOff>
      <xdr:row>87</xdr:row>
      <xdr:rowOff>0</xdr:rowOff>
    </xdr:from>
    <xdr:to>
      <xdr:col>23</xdr:col>
      <xdr:colOff>4275</xdr:colOff>
      <xdr:row>87</xdr:row>
      <xdr:rowOff>118</xdr:rowOff>
    </xdr:to>
    <xdr:cxnSp macro="">
      <xdr:nvCxnSpPr>
        <xdr:cNvPr id="529" name="直線コネクタ 528">
          <a:extLst>
            <a:ext uri="{FF2B5EF4-FFF2-40B4-BE49-F238E27FC236}">
              <a16:creationId xmlns:a16="http://schemas.microsoft.com/office/drawing/2014/main" id="{00000000-0008-0000-0500-000011020000}"/>
            </a:ext>
          </a:extLst>
        </xdr:cNvPr>
        <xdr:cNvCxnSpPr>
          <a:endCxn id="600" idx="1"/>
        </xdr:cNvCxnSpPr>
      </xdr:nvCxnSpPr>
      <xdr:spPr>
        <a:xfrm flipV="1">
          <a:off x="5560720" y="9020735"/>
          <a:ext cx="718849" cy="11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86</xdr:row>
      <xdr:rowOff>117</xdr:rowOff>
    </xdr:from>
    <xdr:to>
      <xdr:col>19</xdr:col>
      <xdr:colOff>135</xdr:colOff>
      <xdr:row>87</xdr:row>
      <xdr:rowOff>93948</xdr:rowOff>
    </xdr:to>
    <xdr:grpSp>
      <xdr:nvGrpSpPr>
        <xdr:cNvPr id="530" name="グループ化 529">
          <a:extLst>
            <a:ext uri="{FF2B5EF4-FFF2-40B4-BE49-F238E27FC236}">
              <a16:creationId xmlns:a16="http://schemas.microsoft.com/office/drawing/2014/main" id="{00000000-0008-0000-0500-000012020000}"/>
            </a:ext>
          </a:extLst>
        </xdr:cNvPr>
        <xdr:cNvGrpSpPr/>
      </xdr:nvGrpSpPr>
      <xdr:grpSpPr>
        <a:xfrm>
          <a:off x="3257550" y="8458317"/>
          <a:ext cx="181110" cy="189081"/>
          <a:chOff x="926325" y="196964"/>
          <a:chExt cx="235908" cy="200601"/>
        </a:xfrm>
      </xdr:grpSpPr>
      <xdr:sp macro="" textlink="">
        <xdr:nvSpPr>
          <xdr:cNvPr id="531" name="楕円 530">
            <a:extLst>
              <a:ext uri="{FF2B5EF4-FFF2-40B4-BE49-F238E27FC236}">
                <a16:creationId xmlns:a16="http://schemas.microsoft.com/office/drawing/2014/main" id="{00000000-0008-0000-0500-000013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32" name="直線コネクタ 531">
            <a:extLst>
              <a:ext uri="{FF2B5EF4-FFF2-40B4-BE49-F238E27FC236}">
                <a16:creationId xmlns:a16="http://schemas.microsoft.com/office/drawing/2014/main" id="{00000000-0008-0000-0500-000014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" name="直線コネクタ 532">
            <a:extLst>
              <a:ext uri="{FF2B5EF4-FFF2-40B4-BE49-F238E27FC236}">
                <a16:creationId xmlns:a16="http://schemas.microsoft.com/office/drawing/2014/main" id="{00000000-0008-0000-0500-000015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4" name="正方形/長方形 533">
            <a:extLst>
              <a:ext uri="{FF2B5EF4-FFF2-40B4-BE49-F238E27FC236}">
                <a16:creationId xmlns:a16="http://schemas.microsoft.com/office/drawing/2014/main" id="{00000000-0008-0000-0500-000016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5" name="正方形/長方形 534">
            <a:extLst>
              <a:ext uri="{FF2B5EF4-FFF2-40B4-BE49-F238E27FC236}">
                <a16:creationId xmlns:a16="http://schemas.microsoft.com/office/drawing/2014/main" id="{00000000-0008-0000-0500-000017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2602</xdr:colOff>
      <xdr:row>90</xdr:row>
      <xdr:rowOff>93948</xdr:rowOff>
    </xdr:from>
    <xdr:to>
      <xdr:col>20</xdr:col>
      <xdr:colOff>2603</xdr:colOff>
      <xdr:row>90</xdr:row>
      <xdr:rowOff>93948</xdr:rowOff>
    </xdr:to>
    <xdr:cxnSp macro="">
      <xdr:nvCxnSpPr>
        <xdr:cNvPr id="543" name="直線コネクタ 542">
          <a:extLst>
            <a:ext uri="{FF2B5EF4-FFF2-40B4-BE49-F238E27FC236}">
              <a16:creationId xmlns:a16="http://schemas.microsoft.com/office/drawing/2014/main" id="{00000000-0008-0000-0500-00001F020000}"/>
            </a:ext>
          </a:extLst>
        </xdr:cNvPr>
        <xdr:cNvCxnSpPr/>
      </xdr:nvCxnSpPr>
      <xdr:spPr>
        <a:xfrm>
          <a:off x="5680967" y="8930217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89</xdr:row>
      <xdr:rowOff>93948</xdr:rowOff>
    </xdr:from>
    <xdr:to>
      <xdr:col>19</xdr:col>
      <xdr:colOff>135</xdr:colOff>
      <xdr:row>92</xdr:row>
      <xdr:rowOff>0</xdr:rowOff>
    </xdr:to>
    <xdr:grpSp>
      <xdr:nvGrpSpPr>
        <xdr:cNvPr id="544" name="グループ化 543">
          <a:extLst>
            <a:ext uri="{FF2B5EF4-FFF2-40B4-BE49-F238E27FC236}">
              <a16:creationId xmlns:a16="http://schemas.microsoft.com/office/drawing/2014/main" id="{00000000-0008-0000-0500-000020020000}"/>
            </a:ext>
          </a:extLst>
        </xdr:cNvPr>
        <xdr:cNvGrpSpPr/>
      </xdr:nvGrpSpPr>
      <xdr:grpSpPr>
        <a:xfrm>
          <a:off x="3257550" y="8837898"/>
          <a:ext cx="181110" cy="191802"/>
          <a:chOff x="926325" y="196964"/>
          <a:chExt cx="235908" cy="200601"/>
        </a:xfrm>
      </xdr:grpSpPr>
      <xdr:sp macro="" textlink="">
        <xdr:nvSpPr>
          <xdr:cNvPr id="545" name="楕円 544">
            <a:extLst>
              <a:ext uri="{FF2B5EF4-FFF2-40B4-BE49-F238E27FC236}">
                <a16:creationId xmlns:a16="http://schemas.microsoft.com/office/drawing/2014/main" id="{00000000-0008-0000-0500-000021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46" name="直線コネクタ 545">
            <a:extLst>
              <a:ext uri="{FF2B5EF4-FFF2-40B4-BE49-F238E27FC236}">
                <a16:creationId xmlns:a16="http://schemas.microsoft.com/office/drawing/2014/main" id="{00000000-0008-0000-0500-000022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" name="直線コネクタ 546">
            <a:extLst>
              <a:ext uri="{FF2B5EF4-FFF2-40B4-BE49-F238E27FC236}">
                <a16:creationId xmlns:a16="http://schemas.microsoft.com/office/drawing/2014/main" id="{00000000-0008-0000-0500-000023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8" name="正方形/長方形 547">
            <a:extLst>
              <a:ext uri="{FF2B5EF4-FFF2-40B4-BE49-F238E27FC236}">
                <a16:creationId xmlns:a16="http://schemas.microsoft.com/office/drawing/2014/main" id="{00000000-0008-0000-0500-000024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正方形/長方形 548">
            <a:extLst>
              <a:ext uri="{FF2B5EF4-FFF2-40B4-BE49-F238E27FC236}">
                <a16:creationId xmlns:a16="http://schemas.microsoft.com/office/drawing/2014/main" id="{00000000-0008-0000-0500-000025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0</xdr:colOff>
      <xdr:row>102</xdr:row>
      <xdr:rowOff>0</xdr:rowOff>
    </xdr:from>
    <xdr:to>
      <xdr:col>23</xdr:col>
      <xdr:colOff>0</xdr:colOff>
      <xdr:row>104</xdr:row>
      <xdr:rowOff>0</xdr:rowOff>
    </xdr:to>
    <xdr:grpSp>
      <xdr:nvGrpSpPr>
        <xdr:cNvPr id="557" name="グループ化 556">
          <a:extLst>
            <a:ext uri="{FF2B5EF4-FFF2-40B4-BE49-F238E27FC236}">
              <a16:creationId xmlns:a16="http://schemas.microsoft.com/office/drawing/2014/main" id="{00000000-0008-0000-0500-00002D020000}"/>
            </a:ext>
          </a:extLst>
        </xdr:cNvPr>
        <xdr:cNvGrpSpPr/>
      </xdr:nvGrpSpPr>
      <xdr:grpSpPr>
        <a:xfrm>
          <a:off x="3981450" y="9982200"/>
          <a:ext cx="180975" cy="190500"/>
          <a:chOff x="1393902" y="195146"/>
          <a:chExt cx="232318" cy="195147"/>
        </a:xfrm>
      </xdr:grpSpPr>
      <xdr:cxnSp macro="">
        <xdr:nvCxnSpPr>
          <xdr:cNvPr id="558" name="直線コネクタ 557">
            <a:extLst>
              <a:ext uri="{FF2B5EF4-FFF2-40B4-BE49-F238E27FC236}">
                <a16:creationId xmlns:a16="http://schemas.microsoft.com/office/drawing/2014/main" id="{00000000-0008-0000-0500-00002E020000}"/>
              </a:ext>
            </a:extLst>
          </xdr:cNvPr>
          <xdr:cNvCxnSpPr/>
        </xdr:nvCxnSpPr>
        <xdr:spPr>
          <a:xfrm>
            <a:off x="1510061" y="292917"/>
            <a:ext cx="116159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" name="直線コネクタ 558">
            <a:extLst>
              <a:ext uri="{FF2B5EF4-FFF2-40B4-BE49-F238E27FC236}">
                <a16:creationId xmlns:a16="http://schemas.microsoft.com/office/drawing/2014/main" id="{00000000-0008-0000-0500-00002F020000}"/>
              </a:ext>
            </a:extLst>
          </xdr:cNvPr>
          <xdr:cNvCxnSpPr/>
        </xdr:nvCxnSpPr>
        <xdr:spPr>
          <a:xfrm>
            <a:off x="1510061" y="292917"/>
            <a:ext cx="116159" cy="9737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" name="直線コネクタ 559">
            <a:extLst>
              <a:ext uri="{FF2B5EF4-FFF2-40B4-BE49-F238E27FC236}">
                <a16:creationId xmlns:a16="http://schemas.microsoft.com/office/drawing/2014/main" id="{00000000-0008-0000-0500-000030020000}"/>
              </a:ext>
            </a:extLst>
          </xdr:cNvPr>
          <xdr:cNvCxnSpPr/>
        </xdr:nvCxnSpPr>
        <xdr:spPr>
          <a:xfrm flipV="1">
            <a:off x="1510061" y="195146"/>
            <a:ext cx="116159" cy="99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1" name="グループ化 560">
            <a:extLst>
              <a:ext uri="{FF2B5EF4-FFF2-40B4-BE49-F238E27FC236}">
                <a16:creationId xmlns:a16="http://schemas.microsoft.com/office/drawing/2014/main" id="{00000000-0008-0000-0500-000031020000}"/>
              </a:ext>
            </a:extLst>
          </xdr:cNvPr>
          <xdr:cNvGrpSpPr/>
        </xdr:nvGrpSpPr>
        <xdr:grpSpPr>
          <a:xfrm>
            <a:off x="1393902" y="195146"/>
            <a:ext cx="118812" cy="192824"/>
            <a:chOff x="1855883" y="195146"/>
            <a:chExt cx="118812" cy="192824"/>
          </a:xfrm>
        </xdr:grpSpPr>
        <xdr:sp macro="" textlink="">
          <xdr:nvSpPr>
            <xdr:cNvPr id="562" name="楕円 561">
              <a:extLst>
                <a:ext uri="{FF2B5EF4-FFF2-40B4-BE49-F238E27FC236}">
                  <a16:creationId xmlns:a16="http://schemas.microsoft.com/office/drawing/2014/main" id="{00000000-0008-0000-0500-000032020000}"/>
                </a:ext>
              </a:extLst>
            </xdr:cNvPr>
            <xdr:cNvSpPr/>
          </xdr:nvSpPr>
          <xdr:spPr>
            <a:xfrm>
              <a:off x="1858568" y="234748"/>
              <a:ext cx="116127" cy="116850"/>
            </a:xfrm>
            <a:prstGeom prst="ellipse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3" name="正方形/長方形 562">
              <a:extLst>
                <a:ext uri="{FF2B5EF4-FFF2-40B4-BE49-F238E27FC236}">
                  <a16:creationId xmlns:a16="http://schemas.microsoft.com/office/drawing/2014/main" id="{00000000-0008-0000-0500-000033020000}"/>
                </a:ext>
              </a:extLst>
            </xdr:cNvPr>
            <xdr:cNvSpPr/>
          </xdr:nvSpPr>
          <xdr:spPr>
            <a:xfrm>
              <a:off x="1855883" y="195146"/>
              <a:ext cx="116144" cy="1928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36</xdr:col>
      <xdr:colOff>2377</xdr:colOff>
      <xdr:row>92</xdr:row>
      <xdr:rowOff>1</xdr:rowOff>
    </xdr:from>
    <xdr:to>
      <xdr:col>37</xdr:col>
      <xdr:colOff>0</xdr:colOff>
      <xdr:row>94</xdr:row>
      <xdr:rowOff>1</xdr:rowOff>
    </xdr:to>
    <xdr:sp macro="" textlink="">
      <xdr:nvSpPr>
        <xdr:cNvPr id="567" name="正方形/長方形 566">
          <a:extLst>
            <a:ext uri="{FF2B5EF4-FFF2-40B4-BE49-F238E27FC236}">
              <a16:creationId xmlns:a16="http://schemas.microsoft.com/office/drawing/2014/main" id="{00000000-0008-0000-0500-000037020000}"/>
            </a:ext>
          </a:extLst>
        </xdr:cNvPr>
        <xdr:cNvSpPr/>
      </xdr:nvSpPr>
      <xdr:spPr>
        <a:xfrm>
          <a:off x="11780853" y="9139355"/>
          <a:ext cx="178830" cy="1951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1179</xdr:colOff>
      <xdr:row>90</xdr:row>
      <xdr:rowOff>0</xdr:rowOff>
    </xdr:from>
    <xdr:to>
      <xdr:col>37</xdr:col>
      <xdr:colOff>0</xdr:colOff>
      <xdr:row>92</xdr:row>
      <xdr:rowOff>4141</xdr:rowOff>
    </xdr:to>
    <xdr:grpSp>
      <xdr:nvGrpSpPr>
        <xdr:cNvPr id="570" name="グループ化 569">
          <a:extLst>
            <a:ext uri="{FF2B5EF4-FFF2-40B4-BE49-F238E27FC236}">
              <a16:creationId xmlns:a16="http://schemas.microsoft.com/office/drawing/2014/main" id="{00000000-0008-0000-0500-00003A020000}"/>
            </a:ext>
          </a:extLst>
        </xdr:cNvPr>
        <xdr:cNvGrpSpPr/>
      </xdr:nvGrpSpPr>
      <xdr:grpSpPr>
        <a:xfrm>
          <a:off x="6516279" y="8839200"/>
          <a:ext cx="179796" cy="194641"/>
          <a:chOff x="926325" y="196964"/>
          <a:chExt cx="235908" cy="200601"/>
        </a:xfrm>
      </xdr:grpSpPr>
      <xdr:sp macro="" textlink="">
        <xdr:nvSpPr>
          <xdr:cNvPr id="571" name="楕円 570">
            <a:extLst>
              <a:ext uri="{FF2B5EF4-FFF2-40B4-BE49-F238E27FC236}">
                <a16:creationId xmlns:a16="http://schemas.microsoft.com/office/drawing/2014/main" id="{00000000-0008-0000-0500-00003B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2" name="直線コネクタ 571">
            <a:extLst>
              <a:ext uri="{FF2B5EF4-FFF2-40B4-BE49-F238E27FC236}">
                <a16:creationId xmlns:a16="http://schemas.microsoft.com/office/drawing/2014/main" id="{00000000-0008-0000-0500-00003C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直線コネクタ 572">
            <a:extLst>
              <a:ext uri="{FF2B5EF4-FFF2-40B4-BE49-F238E27FC236}">
                <a16:creationId xmlns:a16="http://schemas.microsoft.com/office/drawing/2014/main" id="{00000000-0008-0000-0500-00003D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4" name="正方形/長方形 573">
            <a:extLst>
              <a:ext uri="{FF2B5EF4-FFF2-40B4-BE49-F238E27FC236}">
                <a16:creationId xmlns:a16="http://schemas.microsoft.com/office/drawing/2014/main" id="{00000000-0008-0000-0500-00003E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正方形/長方形 574">
            <a:extLst>
              <a:ext uri="{FF2B5EF4-FFF2-40B4-BE49-F238E27FC236}">
                <a16:creationId xmlns:a16="http://schemas.microsoft.com/office/drawing/2014/main" id="{00000000-0008-0000-0500-00003F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1179</xdr:colOff>
      <xdr:row>94</xdr:row>
      <xdr:rowOff>0</xdr:rowOff>
    </xdr:from>
    <xdr:to>
      <xdr:col>37</xdr:col>
      <xdr:colOff>0</xdr:colOff>
      <xdr:row>96</xdr:row>
      <xdr:rowOff>4141</xdr:rowOff>
    </xdr:to>
    <xdr:grpSp>
      <xdr:nvGrpSpPr>
        <xdr:cNvPr id="576" name="グループ化 575">
          <a:extLst>
            <a:ext uri="{FF2B5EF4-FFF2-40B4-BE49-F238E27FC236}">
              <a16:creationId xmlns:a16="http://schemas.microsoft.com/office/drawing/2014/main" id="{00000000-0008-0000-0500-000040020000}"/>
            </a:ext>
          </a:extLst>
        </xdr:cNvPr>
        <xdr:cNvGrpSpPr/>
      </xdr:nvGrpSpPr>
      <xdr:grpSpPr>
        <a:xfrm>
          <a:off x="6516279" y="9220200"/>
          <a:ext cx="179796" cy="194641"/>
          <a:chOff x="926325" y="196964"/>
          <a:chExt cx="235908" cy="200601"/>
        </a:xfrm>
      </xdr:grpSpPr>
      <xdr:sp macro="" textlink="">
        <xdr:nvSpPr>
          <xdr:cNvPr id="577" name="楕円 576">
            <a:extLst>
              <a:ext uri="{FF2B5EF4-FFF2-40B4-BE49-F238E27FC236}">
                <a16:creationId xmlns:a16="http://schemas.microsoft.com/office/drawing/2014/main" id="{00000000-0008-0000-0500-000041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8" name="直線コネクタ 577">
            <a:extLst>
              <a:ext uri="{FF2B5EF4-FFF2-40B4-BE49-F238E27FC236}">
                <a16:creationId xmlns:a16="http://schemas.microsoft.com/office/drawing/2014/main" id="{00000000-0008-0000-0500-000042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" name="直線コネクタ 578">
            <a:extLst>
              <a:ext uri="{FF2B5EF4-FFF2-40B4-BE49-F238E27FC236}">
                <a16:creationId xmlns:a16="http://schemas.microsoft.com/office/drawing/2014/main" id="{00000000-0008-0000-0500-000043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0" name="正方形/長方形 579">
            <a:extLst>
              <a:ext uri="{FF2B5EF4-FFF2-40B4-BE49-F238E27FC236}">
                <a16:creationId xmlns:a16="http://schemas.microsoft.com/office/drawing/2014/main" id="{00000000-0008-0000-0500-000044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1" name="正方形/長方形 580">
            <a:extLst>
              <a:ext uri="{FF2B5EF4-FFF2-40B4-BE49-F238E27FC236}">
                <a16:creationId xmlns:a16="http://schemas.microsoft.com/office/drawing/2014/main" id="{00000000-0008-0000-0500-000045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181206</xdr:colOff>
      <xdr:row>90</xdr:row>
      <xdr:rowOff>97573</xdr:rowOff>
    </xdr:from>
    <xdr:to>
      <xdr:col>38</xdr:col>
      <xdr:colOff>0</xdr:colOff>
      <xdr:row>90</xdr:row>
      <xdr:rowOff>97573</xdr:rowOff>
    </xdr:to>
    <xdr:cxnSp macro="">
      <xdr:nvCxnSpPr>
        <xdr:cNvPr id="582" name="直線コネクタ 581">
          <a:extLst>
            <a:ext uri="{FF2B5EF4-FFF2-40B4-BE49-F238E27FC236}">
              <a16:creationId xmlns:a16="http://schemas.microsoft.com/office/drawing/2014/main" id="{00000000-0008-0000-0500-000046020000}"/>
            </a:ext>
          </a:extLst>
        </xdr:cNvPr>
        <xdr:cNvCxnSpPr/>
      </xdr:nvCxnSpPr>
      <xdr:spPr>
        <a:xfrm>
          <a:off x="11959682" y="9041780"/>
          <a:ext cx="18120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93</xdr:row>
      <xdr:rowOff>0</xdr:rowOff>
    </xdr:from>
    <xdr:to>
      <xdr:col>38</xdr:col>
      <xdr:colOff>0</xdr:colOff>
      <xdr:row>93</xdr:row>
      <xdr:rowOff>2071</xdr:rowOff>
    </xdr:to>
    <xdr:cxnSp macro="">
      <xdr:nvCxnSpPr>
        <xdr:cNvPr id="583" name="直線コネクタ 582">
          <a:extLst>
            <a:ext uri="{FF2B5EF4-FFF2-40B4-BE49-F238E27FC236}">
              <a16:creationId xmlns:a16="http://schemas.microsoft.com/office/drawing/2014/main" id="{00000000-0008-0000-0500-000047020000}"/>
            </a:ext>
          </a:extLst>
        </xdr:cNvPr>
        <xdr:cNvCxnSpPr>
          <a:stCxn id="587" idx="3"/>
        </xdr:cNvCxnSpPr>
      </xdr:nvCxnSpPr>
      <xdr:spPr>
        <a:xfrm flipV="1">
          <a:off x="12089423" y="9122019"/>
          <a:ext cx="183173" cy="207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95</xdr:row>
      <xdr:rowOff>0</xdr:rowOff>
    </xdr:from>
    <xdr:to>
      <xdr:col>38</xdr:col>
      <xdr:colOff>1</xdr:colOff>
      <xdr:row>95</xdr:row>
      <xdr:rowOff>0</xdr:rowOff>
    </xdr:to>
    <xdr:cxnSp macro="">
      <xdr:nvCxnSpPr>
        <xdr:cNvPr id="584" name="直線コネクタ 583">
          <a:extLst>
            <a:ext uri="{FF2B5EF4-FFF2-40B4-BE49-F238E27FC236}">
              <a16:creationId xmlns:a16="http://schemas.microsoft.com/office/drawing/2014/main" id="{00000000-0008-0000-0500-000048020000}"/>
            </a:ext>
          </a:extLst>
        </xdr:cNvPr>
        <xdr:cNvCxnSpPr/>
      </xdr:nvCxnSpPr>
      <xdr:spPr>
        <a:xfrm>
          <a:off x="12089423" y="9217269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90</xdr:row>
      <xdr:rowOff>97573</xdr:rowOff>
    </xdr:from>
    <xdr:to>
      <xdr:col>38</xdr:col>
      <xdr:colOff>1</xdr:colOff>
      <xdr:row>95</xdr:row>
      <xdr:rowOff>0</xdr:rowOff>
    </xdr:to>
    <xdr:cxnSp macro="">
      <xdr:nvCxnSpPr>
        <xdr:cNvPr id="585" name="直線コネクタ 584">
          <a:extLst>
            <a:ext uri="{FF2B5EF4-FFF2-40B4-BE49-F238E27FC236}">
              <a16:creationId xmlns:a16="http://schemas.microsoft.com/office/drawing/2014/main" id="{00000000-0008-0000-0500-000049020000}"/>
            </a:ext>
          </a:extLst>
        </xdr:cNvPr>
        <xdr:cNvCxnSpPr/>
      </xdr:nvCxnSpPr>
      <xdr:spPr>
        <a:xfrm>
          <a:off x="12140890" y="9041780"/>
          <a:ext cx="1" cy="39029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66261</xdr:colOff>
      <xdr:row>109</xdr:row>
      <xdr:rowOff>0</xdr:rowOff>
    </xdr:from>
    <xdr:to>
      <xdr:col>36</xdr:col>
      <xdr:colOff>63884</xdr:colOff>
      <xdr:row>111</xdr:row>
      <xdr:rowOff>0</xdr:rowOff>
    </xdr:to>
    <xdr:sp macro="" textlink="">
      <xdr:nvSpPr>
        <xdr:cNvPr id="586" name="正方形/長方形 585">
          <a:extLst>
            <a:ext uri="{FF2B5EF4-FFF2-40B4-BE49-F238E27FC236}">
              <a16:creationId xmlns:a16="http://schemas.microsoft.com/office/drawing/2014/main" id="{00000000-0008-0000-0500-00004A020000}"/>
            </a:ext>
          </a:extLst>
        </xdr:cNvPr>
        <xdr:cNvSpPr/>
      </xdr:nvSpPr>
      <xdr:spPr>
        <a:xfrm>
          <a:off x="11910391" y="9906000"/>
          <a:ext cx="179841" cy="1987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92</xdr:row>
      <xdr:rowOff>4141</xdr:rowOff>
    </xdr:from>
    <xdr:to>
      <xdr:col>37</xdr:col>
      <xdr:colOff>0</xdr:colOff>
      <xdr:row>94</xdr:row>
      <xdr:rowOff>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GrpSpPr/>
      </xdr:nvGrpSpPr>
      <xdr:grpSpPr>
        <a:xfrm>
          <a:off x="6515100" y="9033841"/>
          <a:ext cx="180975" cy="186359"/>
          <a:chOff x="12220755" y="9679557"/>
          <a:chExt cx="179717" cy="194094"/>
        </a:xfrm>
      </xdr:grpSpPr>
      <xdr:grpSp>
        <xdr:nvGrpSpPr>
          <xdr:cNvPr id="183" name="グループ化 182">
            <a:extLst>
              <a:ext uri="{FF2B5EF4-FFF2-40B4-BE49-F238E27FC236}">
                <a16:creationId xmlns:a16="http://schemas.microsoft.com/office/drawing/2014/main" id="{00000000-0008-0000-0500-0000B700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568" name="直線コネクタ 567">
              <a:extLst>
                <a:ext uri="{FF2B5EF4-FFF2-40B4-BE49-F238E27FC236}">
                  <a16:creationId xmlns:a16="http://schemas.microsoft.com/office/drawing/2014/main" id="{00000000-0008-0000-0500-000038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直線コネクタ 568">
              <a:extLst>
                <a:ext uri="{FF2B5EF4-FFF2-40B4-BE49-F238E27FC236}">
                  <a16:creationId xmlns:a16="http://schemas.microsoft.com/office/drawing/2014/main" id="{00000000-0008-0000-0500-000039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7" name="正方形/長方形 586">
            <a:extLst>
              <a:ext uri="{FF2B5EF4-FFF2-40B4-BE49-F238E27FC236}">
                <a16:creationId xmlns:a16="http://schemas.microsoft.com/office/drawing/2014/main" id="{00000000-0008-0000-0500-00004B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0</xdr:colOff>
      <xdr:row>92</xdr:row>
      <xdr:rowOff>0</xdr:rowOff>
    </xdr:from>
    <xdr:to>
      <xdr:col>39</xdr:col>
      <xdr:colOff>1000</xdr:colOff>
      <xdr:row>94</xdr:row>
      <xdr:rowOff>0</xdr:rowOff>
    </xdr:to>
    <xdr:grpSp>
      <xdr:nvGrpSpPr>
        <xdr:cNvPr id="588" name="グループ化 587">
          <a:extLst>
            <a:ext uri="{FF2B5EF4-FFF2-40B4-BE49-F238E27FC236}">
              <a16:creationId xmlns:a16="http://schemas.microsoft.com/office/drawing/2014/main" id="{00000000-0008-0000-0500-00004C020000}"/>
            </a:ext>
          </a:extLst>
        </xdr:cNvPr>
        <xdr:cNvGrpSpPr/>
      </xdr:nvGrpSpPr>
      <xdr:grpSpPr>
        <a:xfrm>
          <a:off x="6877050" y="9029700"/>
          <a:ext cx="181975" cy="190500"/>
          <a:chOff x="12220755" y="9679557"/>
          <a:chExt cx="179717" cy="194094"/>
        </a:xfrm>
      </xdr:grpSpPr>
      <xdr:grpSp>
        <xdr:nvGrpSpPr>
          <xdr:cNvPr id="589" name="グループ化 588">
            <a:extLst>
              <a:ext uri="{FF2B5EF4-FFF2-40B4-BE49-F238E27FC236}">
                <a16:creationId xmlns:a16="http://schemas.microsoft.com/office/drawing/2014/main" id="{00000000-0008-0000-0500-00004D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591" name="直線コネクタ 590">
              <a:extLst>
                <a:ext uri="{FF2B5EF4-FFF2-40B4-BE49-F238E27FC236}">
                  <a16:creationId xmlns:a16="http://schemas.microsoft.com/office/drawing/2014/main" id="{00000000-0008-0000-0500-00004F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" name="直線コネクタ 591">
              <a:extLst>
                <a:ext uri="{FF2B5EF4-FFF2-40B4-BE49-F238E27FC236}">
                  <a16:creationId xmlns:a16="http://schemas.microsoft.com/office/drawing/2014/main" id="{00000000-0008-0000-0500-000050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90" name="正方形/長方形 589">
            <a:extLst>
              <a:ext uri="{FF2B5EF4-FFF2-40B4-BE49-F238E27FC236}">
                <a16:creationId xmlns:a16="http://schemas.microsoft.com/office/drawing/2014/main" id="{00000000-0008-0000-0500-00004E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96</xdr:row>
      <xdr:rowOff>0</xdr:rowOff>
    </xdr:from>
    <xdr:to>
      <xdr:col>19</xdr:col>
      <xdr:colOff>0</xdr:colOff>
      <xdr:row>98</xdr:row>
      <xdr:rowOff>0</xdr:rowOff>
    </xdr:to>
    <xdr:grpSp>
      <xdr:nvGrpSpPr>
        <xdr:cNvPr id="593" name="グループ化 592">
          <a:extLst>
            <a:ext uri="{FF2B5EF4-FFF2-40B4-BE49-F238E27FC236}">
              <a16:creationId xmlns:a16="http://schemas.microsoft.com/office/drawing/2014/main" id="{00000000-0008-0000-0500-000051020000}"/>
            </a:ext>
          </a:extLst>
        </xdr:cNvPr>
        <xdr:cNvGrpSpPr/>
      </xdr:nvGrpSpPr>
      <xdr:grpSpPr>
        <a:xfrm>
          <a:off x="3257550" y="9410700"/>
          <a:ext cx="180975" cy="190500"/>
          <a:chOff x="12220755" y="9679557"/>
          <a:chExt cx="179717" cy="194094"/>
        </a:xfrm>
      </xdr:grpSpPr>
      <xdr:grpSp>
        <xdr:nvGrpSpPr>
          <xdr:cNvPr id="594" name="グループ化 593">
            <a:extLst>
              <a:ext uri="{FF2B5EF4-FFF2-40B4-BE49-F238E27FC236}">
                <a16:creationId xmlns:a16="http://schemas.microsoft.com/office/drawing/2014/main" id="{00000000-0008-0000-0500-000052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596" name="直線コネクタ 595">
              <a:extLst>
                <a:ext uri="{FF2B5EF4-FFF2-40B4-BE49-F238E27FC236}">
                  <a16:creationId xmlns:a16="http://schemas.microsoft.com/office/drawing/2014/main" id="{00000000-0008-0000-0500-000054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直線コネクタ 596">
              <a:extLst>
                <a:ext uri="{FF2B5EF4-FFF2-40B4-BE49-F238E27FC236}">
                  <a16:creationId xmlns:a16="http://schemas.microsoft.com/office/drawing/2014/main" id="{00000000-0008-0000-0500-000055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95" name="正方形/長方形 594">
            <a:extLst>
              <a:ext uri="{FF2B5EF4-FFF2-40B4-BE49-F238E27FC236}">
                <a16:creationId xmlns:a16="http://schemas.microsoft.com/office/drawing/2014/main" id="{00000000-0008-0000-0500-000053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1913</xdr:colOff>
      <xdr:row>86</xdr:row>
      <xdr:rowOff>0</xdr:rowOff>
    </xdr:from>
    <xdr:to>
      <xdr:col>24</xdr:col>
      <xdr:colOff>1233</xdr:colOff>
      <xdr:row>88</xdr:row>
      <xdr:rowOff>0</xdr:rowOff>
    </xdr:to>
    <xdr:grpSp>
      <xdr:nvGrpSpPr>
        <xdr:cNvPr id="598" name="グループ化 597">
          <a:extLst>
            <a:ext uri="{FF2B5EF4-FFF2-40B4-BE49-F238E27FC236}">
              <a16:creationId xmlns:a16="http://schemas.microsoft.com/office/drawing/2014/main" id="{00000000-0008-0000-0500-000056020000}"/>
            </a:ext>
          </a:extLst>
        </xdr:cNvPr>
        <xdr:cNvGrpSpPr/>
      </xdr:nvGrpSpPr>
      <xdr:grpSpPr>
        <a:xfrm>
          <a:off x="4164338" y="8458200"/>
          <a:ext cx="180295" cy="190500"/>
          <a:chOff x="12220755" y="9679557"/>
          <a:chExt cx="179717" cy="194094"/>
        </a:xfrm>
      </xdr:grpSpPr>
      <xdr:grpSp>
        <xdr:nvGrpSpPr>
          <xdr:cNvPr id="599" name="グループ化 598">
            <a:extLst>
              <a:ext uri="{FF2B5EF4-FFF2-40B4-BE49-F238E27FC236}">
                <a16:creationId xmlns:a16="http://schemas.microsoft.com/office/drawing/2014/main" id="{00000000-0008-0000-0500-000057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601" name="直線コネクタ 600">
              <a:extLst>
                <a:ext uri="{FF2B5EF4-FFF2-40B4-BE49-F238E27FC236}">
                  <a16:creationId xmlns:a16="http://schemas.microsoft.com/office/drawing/2014/main" id="{00000000-0008-0000-0500-000059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" name="直線コネクタ 601">
              <a:extLst>
                <a:ext uri="{FF2B5EF4-FFF2-40B4-BE49-F238E27FC236}">
                  <a16:creationId xmlns:a16="http://schemas.microsoft.com/office/drawing/2014/main" id="{00000000-0008-0000-0500-00005A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00" name="正方形/長方形 599">
            <a:extLst>
              <a:ext uri="{FF2B5EF4-FFF2-40B4-BE49-F238E27FC236}">
                <a16:creationId xmlns:a16="http://schemas.microsoft.com/office/drawing/2014/main" id="{00000000-0008-0000-0500-000058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232</xdr:colOff>
      <xdr:row>108</xdr:row>
      <xdr:rowOff>0</xdr:rowOff>
    </xdr:from>
    <xdr:to>
      <xdr:col>5</xdr:col>
      <xdr:colOff>179749</xdr:colOff>
      <xdr:row>110</xdr:row>
      <xdr:rowOff>1</xdr:rowOff>
    </xdr:to>
    <xdr:grpSp>
      <xdr:nvGrpSpPr>
        <xdr:cNvPr id="603" name="グループ化 602">
          <a:extLst>
            <a:ext uri="{FF2B5EF4-FFF2-40B4-BE49-F238E27FC236}">
              <a16:creationId xmlns:a16="http://schemas.microsoft.com/office/drawing/2014/main" id="{00000000-0008-0000-0500-00005B020000}"/>
            </a:ext>
          </a:extLst>
        </xdr:cNvPr>
        <xdr:cNvGrpSpPr/>
      </xdr:nvGrpSpPr>
      <xdr:grpSpPr>
        <a:xfrm rot="10800000">
          <a:off x="905107" y="10553700"/>
          <a:ext cx="179517" cy="190501"/>
          <a:chOff x="926325" y="196964"/>
          <a:chExt cx="235908" cy="200601"/>
        </a:xfrm>
      </xdr:grpSpPr>
      <xdr:sp macro="" textlink="">
        <xdr:nvSpPr>
          <xdr:cNvPr id="604" name="楕円 603">
            <a:extLst>
              <a:ext uri="{FF2B5EF4-FFF2-40B4-BE49-F238E27FC236}">
                <a16:creationId xmlns:a16="http://schemas.microsoft.com/office/drawing/2014/main" id="{00000000-0008-0000-0500-00005C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5" name="直線コネクタ 604">
            <a:extLst>
              <a:ext uri="{FF2B5EF4-FFF2-40B4-BE49-F238E27FC236}">
                <a16:creationId xmlns:a16="http://schemas.microsoft.com/office/drawing/2014/main" id="{00000000-0008-0000-0500-00005D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" name="直線コネクタ 605">
            <a:extLst>
              <a:ext uri="{FF2B5EF4-FFF2-40B4-BE49-F238E27FC236}">
                <a16:creationId xmlns:a16="http://schemas.microsoft.com/office/drawing/2014/main" id="{00000000-0008-0000-0500-00005E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7" name="正方形/長方形 606">
            <a:extLst>
              <a:ext uri="{FF2B5EF4-FFF2-40B4-BE49-F238E27FC236}">
                <a16:creationId xmlns:a16="http://schemas.microsoft.com/office/drawing/2014/main" id="{00000000-0008-0000-0500-00005F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8" name="正方形/長方形 607">
            <a:extLst>
              <a:ext uri="{FF2B5EF4-FFF2-40B4-BE49-F238E27FC236}">
                <a16:creationId xmlns:a16="http://schemas.microsoft.com/office/drawing/2014/main" id="{00000000-0008-0000-0500-000060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88</xdr:row>
      <xdr:rowOff>0</xdr:rowOff>
    </xdr:from>
    <xdr:to>
      <xdr:col>6</xdr:col>
      <xdr:colOff>1155</xdr:colOff>
      <xdr:row>89</xdr:row>
      <xdr:rowOff>91110</xdr:rowOff>
    </xdr:to>
    <xdr:grpSp>
      <xdr:nvGrpSpPr>
        <xdr:cNvPr id="609" name="グループ化 608">
          <a:extLst>
            <a:ext uri="{FF2B5EF4-FFF2-40B4-BE49-F238E27FC236}">
              <a16:creationId xmlns:a16="http://schemas.microsoft.com/office/drawing/2014/main" id="{00000000-0008-0000-0500-000061020000}"/>
            </a:ext>
          </a:extLst>
        </xdr:cNvPr>
        <xdr:cNvGrpSpPr/>
      </xdr:nvGrpSpPr>
      <xdr:grpSpPr>
        <a:xfrm rot="10800000">
          <a:off x="904875" y="8648700"/>
          <a:ext cx="182130" cy="186360"/>
          <a:chOff x="926325" y="196964"/>
          <a:chExt cx="235908" cy="200601"/>
        </a:xfrm>
      </xdr:grpSpPr>
      <xdr:sp macro="" textlink="">
        <xdr:nvSpPr>
          <xdr:cNvPr id="610" name="楕円 609">
            <a:extLst>
              <a:ext uri="{FF2B5EF4-FFF2-40B4-BE49-F238E27FC236}">
                <a16:creationId xmlns:a16="http://schemas.microsoft.com/office/drawing/2014/main" id="{00000000-0008-0000-0500-000062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1" name="直線コネクタ 610">
            <a:extLst>
              <a:ext uri="{FF2B5EF4-FFF2-40B4-BE49-F238E27FC236}">
                <a16:creationId xmlns:a16="http://schemas.microsoft.com/office/drawing/2014/main" id="{00000000-0008-0000-0500-000063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" name="直線コネクタ 611">
            <a:extLst>
              <a:ext uri="{FF2B5EF4-FFF2-40B4-BE49-F238E27FC236}">
                <a16:creationId xmlns:a16="http://schemas.microsoft.com/office/drawing/2014/main" id="{00000000-0008-0000-0500-000064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3" name="正方形/長方形 612">
            <a:extLst>
              <a:ext uri="{FF2B5EF4-FFF2-40B4-BE49-F238E27FC236}">
                <a16:creationId xmlns:a16="http://schemas.microsoft.com/office/drawing/2014/main" id="{00000000-0008-0000-0500-000065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14" name="正方形/長方形 613">
            <a:extLst>
              <a:ext uri="{FF2B5EF4-FFF2-40B4-BE49-F238E27FC236}">
                <a16:creationId xmlns:a16="http://schemas.microsoft.com/office/drawing/2014/main" id="{00000000-0008-0000-0500-000066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232</xdr:colOff>
      <xdr:row>92</xdr:row>
      <xdr:rowOff>6463</xdr:rowOff>
    </xdr:from>
    <xdr:to>
      <xdr:col>6</xdr:col>
      <xdr:colOff>1155</xdr:colOff>
      <xdr:row>94</xdr:row>
      <xdr:rowOff>0</xdr:rowOff>
    </xdr:to>
    <xdr:grpSp>
      <xdr:nvGrpSpPr>
        <xdr:cNvPr id="616" name="グループ化 615">
          <a:extLst>
            <a:ext uri="{FF2B5EF4-FFF2-40B4-BE49-F238E27FC236}">
              <a16:creationId xmlns:a16="http://schemas.microsoft.com/office/drawing/2014/main" id="{00000000-0008-0000-0500-000068020000}"/>
            </a:ext>
          </a:extLst>
        </xdr:cNvPr>
        <xdr:cNvGrpSpPr/>
      </xdr:nvGrpSpPr>
      <xdr:grpSpPr>
        <a:xfrm rot="10800000">
          <a:off x="905107" y="9036163"/>
          <a:ext cx="181898" cy="184037"/>
          <a:chOff x="926325" y="196964"/>
          <a:chExt cx="235908" cy="200601"/>
        </a:xfrm>
      </xdr:grpSpPr>
      <xdr:sp macro="" textlink="">
        <xdr:nvSpPr>
          <xdr:cNvPr id="617" name="楕円 616">
            <a:extLst>
              <a:ext uri="{FF2B5EF4-FFF2-40B4-BE49-F238E27FC236}">
                <a16:creationId xmlns:a16="http://schemas.microsoft.com/office/drawing/2014/main" id="{00000000-0008-0000-0500-000069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8" name="直線コネクタ 617">
            <a:extLst>
              <a:ext uri="{FF2B5EF4-FFF2-40B4-BE49-F238E27FC236}">
                <a16:creationId xmlns:a16="http://schemas.microsoft.com/office/drawing/2014/main" id="{00000000-0008-0000-0500-00006A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" name="直線コネクタ 618">
            <a:extLst>
              <a:ext uri="{FF2B5EF4-FFF2-40B4-BE49-F238E27FC236}">
                <a16:creationId xmlns:a16="http://schemas.microsoft.com/office/drawing/2014/main" id="{00000000-0008-0000-0500-00006B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0" name="正方形/長方形 619">
            <a:extLst>
              <a:ext uri="{FF2B5EF4-FFF2-40B4-BE49-F238E27FC236}">
                <a16:creationId xmlns:a16="http://schemas.microsoft.com/office/drawing/2014/main" id="{00000000-0008-0000-0500-00006C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1" name="正方形/長方形 620">
            <a:extLst>
              <a:ext uri="{FF2B5EF4-FFF2-40B4-BE49-F238E27FC236}">
                <a16:creationId xmlns:a16="http://schemas.microsoft.com/office/drawing/2014/main" id="{00000000-0008-0000-0500-00006D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181207</xdr:colOff>
      <xdr:row>93</xdr:row>
      <xdr:rowOff>0</xdr:rowOff>
    </xdr:to>
    <xdr:cxnSp macro="">
      <xdr:nvCxnSpPr>
        <xdr:cNvPr id="622" name="直線コネクタ 621">
          <a:extLst>
            <a:ext uri="{FF2B5EF4-FFF2-40B4-BE49-F238E27FC236}">
              <a16:creationId xmlns:a16="http://schemas.microsoft.com/office/drawing/2014/main" id="{00000000-0008-0000-0500-00006E020000}"/>
            </a:ext>
          </a:extLst>
        </xdr:cNvPr>
        <xdr:cNvCxnSpPr/>
      </xdr:nvCxnSpPr>
      <xdr:spPr>
        <a:xfrm>
          <a:off x="2899317" y="9334500"/>
          <a:ext cx="18120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116</xdr:row>
      <xdr:rowOff>0</xdr:rowOff>
    </xdr:from>
    <xdr:to>
      <xdr:col>36</xdr:col>
      <xdr:colOff>2700</xdr:colOff>
      <xdr:row>118</xdr:row>
      <xdr:rowOff>4141</xdr:rowOff>
    </xdr:to>
    <xdr:grpSp>
      <xdr:nvGrpSpPr>
        <xdr:cNvPr id="635" name="グループ化 634">
          <a:extLst>
            <a:ext uri="{FF2B5EF4-FFF2-40B4-BE49-F238E27FC236}">
              <a16:creationId xmlns:a16="http://schemas.microsoft.com/office/drawing/2014/main" id="{00000000-0008-0000-0500-00007B020000}"/>
            </a:ext>
          </a:extLst>
        </xdr:cNvPr>
        <xdr:cNvGrpSpPr/>
      </xdr:nvGrpSpPr>
      <xdr:grpSpPr>
        <a:xfrm>
          <a:off x="6334125" y="11315700"/>
          <a:ext cx="183675" cy="194641"/>
          <a:chOff x="926325" y="196964"/>
          <a:chExt cx="235908" cy="200601"/>
        </a:xfrm>
      </xdr:grpSpPr>
      <xdr:sp macro="" textlink="">
        <xdr:nvSpPr>
          <xdr:cNvPr id="636" name="楕円 635">
            <a:extLst>
              <a:ext uri="{FF2B5EF4-FFF2-40B4-BE49-F238E27FC236}">
                <a16:creationId xmlns:a16="http://schemas.microsoft.com/office/drawing/2014/main" id="{00000000-0008-0000-0500-00007C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37" name="直線コネクタ 636">
            <a:extLst>
              <a:ext uri="{FF2B5EF4-FFF2-40B4-BE49-F238E27FC236}">
                <a16:creationId xmlns:a16="http://schemas.microsoft.com/office/drawing/2014/main" id="{00000000-0008-0000-0500-00007D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8" name="直線コネクタ 637">
            <a:extLst>
              <a:ext uri="{FF2B5EF4-FFF2-40B4-BE49-F238E27FC236}">
                <a16:creationId xmlns:a16="http://schemas.microsoft.com/office/drawing/2014/main" id="{00000000-0008-0000-0500-00007E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9" name="正方形/長方形 638">
            <a:extLst>
              <a:ext uri="{FF2B5EF4-FFF2-40B4-BE49-F238E27FC236}">
                <a16:creationId xmlns:a16="http://schemas.microsoft.com/office/drawing/2014/main" id="{00000000-0008-0000-0500-00007F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0" name="正方形/長方形 639">
            <a:extLst>
              <a:ext uri="{FF2B5EF4-FFF2-40B4-BE49-F238E27FC236}">
                <a16:creationId xmlns:a16="http://schemas.microsoft.com/office/drawing/2014/main" id="{00000000-0008-0000-0500-000080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0</xdr:colOff>
      <xdr:row>119</xdr:row>
      <xdr:rowOff>91109</xdr:rowOff>
    </xdr:from>
    <xdr:to>
      <xdr:col>36</xdr:col>
      <xdr:colOff>2700</xdr:colOff>
      <xdr:row>122</xdr:row>
      <xdr:rowOff>0</xdr:rowOff>
    </xdr:to>
    <xdr:grpSp>
      <xdr:nvGrpSpPr>
        <xdr:cNvPr id="647" name="グループ化 646">
          <a:extLst>
            <a:ext uri="{FF2B5EF4-FFF2-40B4-BE49-F238E27FC236}">
              <a16:creationId xmlns:a16="http://schemas.microsoft.com/office/drawing/2014/main" id="{00000000-0008-0000-0500-000087020000}"/>
            </a:ext>
          </a:extLst>
        </xdr:cNvPr>
        <xdr:cNvGrpSpPr/>
      </xdr:nvGrpSpPr>
      <xdr:grpSpPr>
        <a:xfrm>
          <a:off x="6334125" y="11692559"/>
          <a:ext cx="183675" cy="194641"/>
          <a:chOff x="926325" y="196964"/>
          <a:chExt cx="235908" cy="200601"/>
        </a:xfrm>
      </xdr:grpSpPr>
      <xdr:sp macro="" textlink="">
        <xdr:nvSpPr>
          <xdr:cNvPr id="648" name="楕円 647">
            <a:extLst>
              <a:ext uri="{FF2B5EF4-FFF2-40B4-BE49-F238E27FC236}">
                <a16:creationId xmlns:a16="http://schemas.microsoft.com/office/drawing/2014/main" id="{00000000-0008-0000-0500-000088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49" name="直線コネクタ 648">
            <a:extLst>
              <a:ext uri="{FF2B5EF4-FFF2-40B4-BE49-F238E27FC236}">
                <a16:creationId xmlns:a16="http://schemas.microsoft.com/office/drawing/2014/main" id="{00000000-0008-0000-0500-000089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0" name="直線コネクタ 649">
            <a:extLst>
              <a:ext uri="{FF2B5EF4-FFF2-40B4-BE49-F238E27FC236}">
                <a16:creationId xmlns:a16="http://schemas.microsoft.com/office/drawing/2014/main" id="{00000000-0008-0000-0500-00008A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1" name="正方形/長方形 650">
            <a:extLst>
              <a:ext uri="{FF2B5EF4-FFF2-40B4-BE49-F238E27FC236}">
                <a16:creationId xmlns:a16="http://schemas.microsoft.com/office/drawing/2014/main" id="{00000000-0008-0000-0500-00008B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正方形/長方形 651">
            <a:extLst>
              <a:ext uri="{FF2B5EF4-FFF2-40B4-BE49-F238E27FC236}">
                <a16:creationId xmlns:a16="http://schemas.microsoft.com/office/drawing/2014/main" id="{00000000-0008-0000-0500-00008C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0</xdr:colOff>
      <xdr:row>118</xdr:row>
      <xdr:rowOff>4141</xdr:rowOff>
    </xdr:from>
    <xdr:to>
      <xdr:col>36</xdr:col>
      <xdr:colOff>0</xdr:colOff>
      <xdr:row>120</xdr:row>
      <xdr:rowOff>0</xdr:rowOff>
    </xdr:to>
    <xdr:grpSp>
      <xdr:nvGrpSpPr>
        <xdr:cNvPr id="659" name="グループ化 658">
          <a:extLst>
            <a:ext uri="{FF2B5EF4-FFF2-40B4-BE49-F238E27FC236}">
              <a16:creationId xmlns:a16="http://schemas.microsoft.com/office/drawing/2014/main" id="{00000000-0008-0000-0500-000093020000}"/>
            </a:ext>
          </a:extLst>
        </xdr:cNvPr>
        <xdr:cNvGrpSpPr/>
      </xdr:nvGrpSpPr>
      <xdr:grpSpPr>
        <a:xfrm>
          <a:off x="6334125" y="11510341"/>
          <a:ext cx="180975" cy="186359"/>
          <a:chOff x="12220755" y="9679557"/>
          <a:chExt cx="179717" cy="194094"/>
        </a:xfrm>
      </xdr:grpSpPr>
      <xdr:grpSp>
        <xdr:nvGrpSpPr>
          <xdr:cNvPr id="660" name="グループ化 659">
            <a:extLst>
              <a:ext uri="{FF2B5EF4-FFF2-40B4-BE49-F238E27FC236}">
                <a16:creationId xmlns:a16="http://schemas.microsoft.com/office/drawing/2014/main" id="{00000000-0008-0000-0500-000094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662" name="直線コネクタ 661">
              <a:extLst>
                <a:ext uri="{FF2B5EF4-FFF2-40B4-BE49-F238E27FC236}">
                  <a16:creationId xmlns:a16="http://schemas.microsoft.com/office/drawing/2014/main" id="{00000000-0008-0000-0500-000096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" name="直線コネクタ 662">
              <a:extLst>
                <a:ext uri="{FF2B5EF4-FFF2-40B4-BE49-F238E27FC236}">
                  <a16:creationId xmlns:a16="http://schemas.microsoft.com/office/drawing/2014/main" id="{00000000-0008-0000-0500-000097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61" name="正方形/長方形 660">
            <a:extLst>
              <a:ext uri="{FF2B5EF4-FFF2-40B4-BE49-F238E27FC236}">
                <a16:creationId xmlns:a16="http://schemas.microsoft.com/office/drawing/2014/main" id="{00000000-0008-0000-0500-000095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0</xdr:colOff>
      <xdr:row>117</xdr:row>
      <xdr:rowOff>0</xdr:rowOff>
    </xdr:from>
    <xdr:to>
      <xdr:col>37</xdr:col>
      <xdr:colOff>1967</xdr:colOff>
      <xdr:row>117</xdr:row>
      <xdr:rowOff>0</xdr:rowOff>
    </xdr:to>
    <xdr:cxnSp macro="">
      <xdr:nvCxnSpPr>
        <xdr:cNvPr id="664" name="直線コネクタ 663">
          <a:extLst>
            <a:ext uri="{FF2B5EF4-FFF2-40B4-BE49-F238E27FC236}">
              <a16:creationId xmlns:a16="http://schemas.microsoft.com/office/drawing/2014/main" id="{00000000-0008-0000-0500-000098020000}"/>
            </a:ext>
          </a:extLst>
        </xdr:cNvPr>
        <xdr:cNvCxnSpPr/>
      </xdr:nvCxnSpPr>
      <xdr:spPr>
        <a:xfrm>
          <a:off x="12089423" y="10265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1967</xdr:colOff>
      <xdr:row>118</xdr:row>
      <xdr:rowOff>92927</xdr:rowOff>
    </xdr:from>
    <xdr:to>
      <xdr:col>37</xdr:col>
      <xdr:colOff>1967</xdr:colOff>
      <xdr:row>118</xdr:row>
      <xdr:rowOff>94998</xdr:rowOff>
    </xdr:to>
    <xdr:cxnSp macro="">
      <xdr:nvCxnSpPr>
        <xdr:cNvPr id="665" name="直線コネクタ 664">
          <a:extLst>
            <a:ext uri="{FF2B5EF4-FFF2-40B4-BE49-F238E27FC236}">
              <a16:creationId xmlns:a16="http://schemas.microsoft.com/office/drawing/2014/main" id="{00000000-0008-0000-0500-000099020000}"/>
            </a:ext>
          </a:extLst>
        </xdr:cNvPr>
        <xdr:cNvCxnSpPr/>
      </xdr:nvCxnSpPr>
      <xdr:spPr>
        <a:xfrm flipV="1">
          <a:off x="12091390" y="10453196"/>
          <a:ext cx="183173" cy="207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1967</xdr:colOff>
      <xdr:row>120</xdr:row>
      <xdr:rowOff>92927</xdr:rowOff>
    </xdr:from>
    <xdr:to>
      <xdr:col>37</xdr:col>
      <xdr:colOff>1968</xdr:colOff>
      <xdr:row>120</xdr:row>
      <xdr:rowOff>92927</xdr:rowOff>
    </xdr:to>
    <xdr:cxnSp macro="">
      <xdr:nvCxnSpPr>
        <xdr:cNvPr id="666" name="直線コネクタ 665">
          <a:extLst>
            <a:ext uri="{FF2B5EF4-FFF2-40B4-BE49-F238E27FC236}">
              <a16:creationId xmlns:a16="http://schemas.microsoft.com/office/drawing/2014/main" id="{00000000-0008-0000-0500-00009A020000}"/>
            </a:ext>
          </a:extLst>
        </xdr:cNvPr>
        <xdr:cNvCxnSpPr/>
      </xdr:nvCxnSpPr>
      <xdr:spPr>
        <a:xfrm>
          <a:off x="12091390" y="10643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1967</xdr:colOff>
      <xdr:row>117</xdr:row>
      <xdr:rowOff>0</xdr:rowOff>
    </xdr:from>
    <xdr:to>
      <xdr:col>37</xdr:col>
      <xdr:colOff>1968</xdr:colOff>
      <xdr:row>120</xdr:row>
      <xdr:rowOff>92927</xdr:rowOff>
    </xdr:to>
    <xdr:cxnSp macro="">
      <xdr:nvCxnSpPr>
        <xdr:cNvPr id="667" name="直線コネクタ 666">
          <a:extLst>
            <a:ext uri="{FF2B5EF4-FFF2-40B4-BE49-F238E27FC236}">
              <a16:creationId xmlns:a16="http://schemas.microsoft.com/office/drawing/2014/main" id="{00000000-0008-0000-0500-00009B020000}"/>
            </a:ext>
          </a:extLst>
        </xdr:cNvPr>
        <xdr:cNvCxnSpPr/>
      </xdr:nvCxnSpPr>
      <xdr:spPr>
        <a:xfrm>
          <a:off x="12274563" y="10265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1967</xdr:colOff>
      <xdr:row>117</xdr:row>
      <xdr:rowOff>92927</xdr:rowOff>
    </xdr:from>
    <xdr:to>
      <xdr:col>38</xdr:col>
      <xdr:colOff>1286</xdr:colOff>
      <xdr:row>119</xdr:row>
      <xdr:rowOff>92927</xdr:rowOff>
    </xdr:to>
    <xdr:grpSp>
      <xdr:nvGrpSpPr>
        <xdr:cNvPr id="668" name="グループ化 667">
          <a:extLst>
            <a:ext uri="{FF2B5EF4-FFF2-40B4-BE49-F238E27FC236}">
              <a16:creationId xmlns:a16="http://schemas.microsoft.com/office/drawing/2014/main" id="{00000000-0008-0000-0500-00009C020000}"/>
            </a:ext>
          </a:extLst>
        </xdr:cNvPr>
        <xdr:cNvGrpSpPr/>
      </xdr:nvGrpSpPr>
      <xdr:grpSpPr>
        <a:xfrm>
          <a:off x="6698042" y="11503877"/>
          <a:ext cx="180294" cy="190500"/>
          <a:chOff x="12220755" y="9679557"/>
          <a:chExt cx="179717" cy="194094"/>
        </a:xfrm>
      </xdr:grpSpPr>
      <xdr:grpSp>
        <xdr:nvGrpSpPr>
          <xdr:cNvPr id="669" name="グループ化 668">
            <a:extLst>
              <a:ext uri="{FF2B5EF4-FFF2-40B4-BE49-F238E27FC236}">
                <a16:creationId xmlns:a16="http://schemas.microsoft.com/office/drawing/2014/main" id="{00000000-0008-0000-0500-00009D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671" name="直線コネクタ 670">
              <a:extLst>
                <a:ext uri="{FF2B5EF4-FFF2-40B4-BE49-F238E27FC236}">
                  <a16:creationId xmlns:a16="http://schemas.microsoft.com/office/drawing/2014/main" id="{00000000-0008-0000-0500-00009F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" name="直線コネクタ 671">
              <a:extLst>
                <a:ext uri="{FF2B5EF4-FFF2-40B4-BE49-F238E27FC236}">
                  <a16:creationId xmlns:a16="http://schemas.microsoft.com/office/drawing/2014/main" id="{00000000-0008-0000-0500-0000A0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70" name="正方形/長方形 669">
            <a:extLst>
              <a:ext uri="{FF2B5EF4-FFF2-40B4-BE49-F238E27FC236}">
                <a16:creationId xmlns:a16="http://schemas.microsoft.com/office/drawing/2014/main" id="{00000000-0008-0000-0500-00009E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680</xdr:colOff>
      <xdr:row>114</xdr:row>
      <xdr:rowOff>0</xdr:rowOff>
    </xdr:from>
    <xdr:to>
      <xdr:col>23</xdr:col>
      <xdr:colOff>0</xdr:colOff>
      <xdr:row>116</xdr:row>
      <xdr:rowOff>0</xdr:rowOff>
    </xdr:to>
    <xdr:grpSp>
      <xdr:nvGrpSpPr>
        <xdr:cNvPr id="673" name="グループ化 672">
          <a:extLst>
            <a:ext uri="{FF2B5EF4-FFF2-40B4-BE49-F238E27FC236}">
              <a16:creationId xmlns:a16="http://schemas.microsoft.com/office/drawing/2014/main" id="{00000000-0008-0000-0500-0000A1020000}"/>
            </a:ext>
          </a:extLst>
        </xdr:cNvPr>
        <xdr:cNvGrpSpPr/>
      </xdr:nvGrpSpPr>
      <xdr:grpSpPr>
        <a:xfrm>
          <a:off x="3982130" y="11125200"/>
          <a:ext cx="180295" cy="190500"/>
          <a:chOff x="12220755" y="9679557"/>
          <a:chExt cx="179717" cy="194094"/>
        </a:xfrm>
      </xdr:grpSpPr>
      <xdr:grpSp>
        <xdr:nvGrpSpPr>
          <xdr:cNvPr id="674" name="グループ化 673">
            <a:extLst>
              <a:ext uri="{FF2B5EF4-FFF2-40B4-BE49-F238E27FC236}">
                <a16:creationId xmlns:a16="http://schemas.microsoft.com/office/drawing/2014/main" id="{00000000-0008-0000-0500-0000A2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676" name="直線コネクタ 675">
              <a:extLst>
                <a:ext uri="{FF2B5EF4-FFF2-40B4-BE49-F238E27FC236}">
                  <a16:creationId xmlns:a16="http://schemas.microsoft.com/office/drawing/2014/main" id="{00000000-0008-0000-0500-0000A4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" name="直線コネクタ 676">
              <a:extLst>
                <a:ext uri="{FF2B5EF4-FFF2-40B4-BE49-F238E27FC236}">
                  <a16:creationId xmlns:a16="http://schemas.microsoft.com/office/drawing/2014/main" id="{00000000-0008-0000-0500-0000A5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75" name="正方形/長方形 674">
            <a:extLst>
              <a:ext uri="{FF2B5EF4-FFF2-40B4-BE49-F238E27FC236}">
                <a16:creationId xmlns:a16="http://schemas.microsoft.com/office/drawing/2014/main" id="{00000000-0008-0000-0500-0000A3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0</xdr:colOff>
      <xdr:row>88</xdr:row>
      <xdr:rowOff>97573</xdr:rowOff>
    </xdr:from>
    <xdr:to>
      <xdr:col>4</xdr:col>
      <xdr:colOff>181207</xdr:colOff>
      <xdr:row>88</xdr:row>
      <xdr:rowOff>97573</xdr:rowOff>
    </xdr:to>
    <xdr:cxnSp macro="">
      <xdr:nvCxnSpPr>
        <xdr:cNvPr id="678" name="直線コネクタ 677">
          <a:extLst>
            <a:ext uri="{FF2B5EF4-FFF2-40B4-BE49-F238E27FC236}">
              <a16:creationId xmlns:a16="http://schemas.microsoft.com/office/drawing/2014/main" id="{00000000-0008-0000-0500-0000A6020000}"/>
            </a:ext>
          </a:extLst>
        </xdr:cNvPr>
        <xdr:cNvCxnSpPr/>
      </xdr:nvCxnSpPr>
      <xdr:spPr>
        <a:xfrm>
          <a:off x="2899317" y="8944207"/>
          <a:ext cx="18120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127</xdr:row>
      <xdr:rowOff>0</xdr:rowOff>
    </xdr:from>
    <xdr:to>
      <xdr:col>15</xdr:col>
      <xdr:colOff>63884</xdr:colOff>
      <xdr:row>129</xdr:row>
      <xdr:rowOff>0</xdr:rowOff>
    </xdr:to>
    <xdr:sp macro="" textlink="">
      <xdr:nvSpPr>
        <xdr:cNvPr id="679" name="正方形/長方形 678">
          <a:extLst>
            <a:ext uri="{FF2B5EF4-FFF2-40B4-BE49-F238E27FC236}">
              <a16:creationId xmlns:a16="http://schemas.microsoft.com/office/drawing/2014/main" id="{00000000-0008-0000-0500-0000A7020000}"/>
            </a:ext>
          </a:extLst>
        </xdr:cNvPr>
        <xdr:cNvSpPr/>
      </xdr:nvSpPr>
      <xdr:spPr>
        <a:xfrm>
          <a:off x="6581361" y="9410700"/>
          <a:ext cx="17859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134</xdr:row>
      <xdr:rowOff>0</xdr:rowOff>
    </xdr:from>
    <xdr:to>
      <xdr:col>15</xdr:col>
      <xdr:colOff>2700</xdr:colOff>
      <xdr:row>136</xdr:row>
      <xdr:rowOff>4141</xdr:rowOff>
    </xdr:to>
    <xdr:grpSp>
      <xdr:nvGrpSpPr>
        <xdr:cNvPr id="680" name="グループ化 679">
          <a:extLst>
            <a:ext uri="{FF2B5EF4-FFF2-40B4-BE49-F238E27FC236}">
              <a16:creationId xmlns:a16="http://schemas.microsoft.com/office/drawing/2014/main" id="{00000000-0008-0000-0500-0000A8020000}"/>
            </a:ext>
          </a:extLst>
        </xdr:cNvPr>
        <xdr:cNvGrpSpPr/>
      </xdr:nvGrpSpPr>
      <xdr:grpSpPr>
        <a:xfrm>
          <a:off x="2533650" y="13030200"/>
          <a:ext cx="183675" cy="194641"/>
          <a:chOff x="926325" y="196964"/>
          <a:chExt cx="235908" cy="200601"/>
        </a:xfrm>
      </xdr:grpSpPr>
      <xdr:sp macro="" textlink="">
        <xdr:nvSpPr>
          <xdr:cNvPr id="681" name="楕円 680">
            <a:extLst>
              <a:ext uri="{FF2B5EF4-FFF2-40B4-BE49-F238E27FC236}">
                <a16:creationId xmlns:a16="http://schemas.microsoft.com/office/drawing/2014/main" id="{00000000-0008-0000-0500-0000A9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82" name="直線コネクタ 681">
            <a:extLst>
              <a:ext uri="{FF2B5EF4-FFF2-40B4-BE49-F238E27FC236}">
                <a16:creationId xmlns:a16="http://schemas.microsoft.com/office/drawing/2014/main" id="{00000000-0008-0000-0500-0000AA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3" name="直線コネクタ 682">
            <a:extLst>
              <a:ext uri="{FF2B5EF4-FFF2-40B4-BE49-F238E27FC236}">
                <a16:creationId xmlns:a16="http://schemas.microsoft.com/office/drawing/2014/main" id="{00000000-0008-0000-0500-0000AB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4" name="正方形/長方形 683">
            <a:extLst>
              <a:ext uri="{FF2B5EF4-FFF2-40B4-BE49-F238E27FC236}">
                <a16:creationId xmlns:a16="http://schemas.microsoft.com/office/drawing/2014/main" id="{00000000-0008-0000-0500-0000AC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5" name="正方形/長方形 684">
            <a:extLst>
              <a:ext uri="{FF2B5EF4-FFF2-40B4-BE49-F238E27FC236}">
                <a16:creationId xmlns:a16="http://schemas.microsoft.com/office/drawing/2014/main" id="{00000000-0008-0000-0500-0000AD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137</xdr:row>
      <xdr:rowOff>91109</xdr:rowOff>
    </xdr:from>
    <xdr:to>
      <xdr:col>15</xdr:col>
      <xdr:colOff>2700</xdr:colOff>
      <xdr:row>140</xdr:row>
      <xdr:rowOff>0</xdr:rowOff>
    </xdr:to>
    <xdr:grpSp>
      <xdr:nvGrpSpPr>
        <xdr:cNvPr id="686" name="グループ化 685">
          <a:extLst>
            <a:ext uri="{FF2B5EF4-FFF2-40B4-BE49-F238E27FC236}">
              <a16:creationId xmlns:a16="http://schemas.microsoft.com/office/drawing/2014/main" id="{00000000-0008-0000-0500-0000AE020000}"/>
            </a:ext>
          </a:extLst>
        </xdr:cNvPr>
        <xdr:cNvGrpSpPr/>
      </xdr:nvGrpSpPr>
      <xdr:grpSpPr>
        <a:xfrm>
          <a:off x="2533650" y="13407059"/>
          <a:ext cx="183675" cy="194641"/>
          <a:chOff x="926325" y="196964"/>
          <a:chExt cx="235908" cy="200601"/>
        </a:xfrm>
      </xdr:grpSpPr>
      <xdr:sp macro="" textlink="">
        <xdr:nvSpPr>
          <xdr:cNvPr id="687" name="楕円 686">
            <a:extLst>
              <a:ext uri="{FF2B5EF4-FFF2-40B4-BE49-F238E27FC236}">
                <a16:creationId xmlns:a16="http://schemas.microsoft.com/office/drawing/2014/main" id="{00000000-0008-0000-0500-0000AF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88" name="直線コネクタ 687">
            <a:extLst>
              <a:ext uri="{FF2B5EF4-FFF2-40B4-BE49-F238E27FC236}">
                <a16:creationId xmlns:a16="http://schemas.microsoft.com/office/drawing/2014/main" id="{00000000-0008-0000-0500-0000B0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9" name="直線コネクタ 688">
            <a:extLst>
              <a:ext uri="{FF2B5EF4-FFF2-40B4-BE49-F238E27FC236}">
                <a16:creationId xmlns:a16="http://schemas.microsoft.com/office/drawing/2014/main" id="{00000000-0008-0000-0500-0000B1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0" name="正方形/長方形 689">
            <a:extLst>
              <a:ext uri="{FF2B5EF4-FFF2-40B4-BE49-F238E27FC236}">
                <a16:creationId xmlns:a16="http://schemas.microsoft.com/office/drawing/2014/main" id="{00000000-0008-0000-0500-0000B2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1" name="正方形/長方形 690">
            <a:extLst>
              <a:ext uri="{FF2B5EF4-FFF2-40B4-BE49-F238E27FC236}">
                <a16:creationId xmlns:a16="http://schemas.microsoft.com/office/drawing/2014/main" id="{00000000-0008-0000-0500-0000B3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135</xdr:row>
      <xdr:rowOff>0</xdr:rowOff>
    </xdr:from>
    <xdr:to>
      <xdr:col>16</xdr:col>
      <xdr:colOff>1967</xdr:colOff>
      <xdr:row>135</xdr:row>
      <xdr:rowOff>0</xdr:rowOff>
    </xdr:to>
    <xdr:cxnSp macro="">
      <xdr:nvCxnSpPr>
        <xdr:cNvPr id="697" name="直線コネクタ 696">
          <a:extLst>
            <a:ext uri="{FF2B5EF4-FFF2-40B4-BE49-F238E27FC236}">
              <a16:creationId xmlns:a16="http://schemas.microsoft.com/office/drawing/2014/main" id="{00000000-0008-0000-0500-0000B9020000}"/>
            </a:ext>
          </a:extLst>
        </xdr:cNvPr>
        <xdr:cNvCxnSpPr/>
      </xdr:nvCxnSpPr>
      <xdr:spPr>
        <a:xfrm>
          <a:off x="6696075" y="10172700"/>
          <a:ext cx="18294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3495</xdr:colOff>
      <xdr:row>136</xdr:row>
      <xdr:rowOff>92927</xdr:rowOff>
    </xdr:from>
    <xdr:to>
      <xdr:col>16</xdr:col>
      <xdr:colOff>3495</xdr:colOff>
      <xdr:row>136</xdr:row>
      <xdr:rowOff>92927</xdr:rowOff>
    </xdr:to>
    <xdr:cxnSp macro="">
      <xdr:nvCxnSpPr>
        <xdr:cNvPr id="698" name="直線コネクタ 697">
          <a:extLst>
            <a:ext uri="{FF2B5EF4-FFF2-40B4-BE49-F238E27FC236}">
              <a16:creationId xmlns:a16="http://schemas.microsoft.com/office/drawing/2014/main" id="{00000000-0008-0000-0500-0000BA020000}"/>
            </a:ext>
          </a:extLst>
        </xdr:cNvPr>
        <xdr:cNvCxnSpPr/>
      </xdr:nvCxnSpPr>
      <xdr:spPr>
        <a:xfrm>
          <a:off x="2721605" y="13623073"/>
          <a:ext cx="18120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138</xdr:row>
      <xdr:rowOff>92927</xdr:rowOff>
    </xdr:from>
    <xdr:to>
      <xdr:col>16</xdr:col>
      <xdr:colOff>1968</xdr:colOff>
      <xdr:row>138</xdr:row>
      <xdr:rowOff>92927</xdr:rowOff>
    </xdr:to>
    <xdr:cxnSp macro="">
      <xdr:nvCxnSpPr>
        <xdr:cNvPr id="699" name="直線コネクタ 698">
          <a:extLst>
            <a:ext uri="{FF2B5EF4-FFF2-40B4-BE49-F238E27FC236}">
              <a16:creationId xmlns:a16="http://schemas.microsoft.com/office/drawing/2014/main" id="{00000000-0008-0000-0500-0000BB020000}"/>
            </a:ext>
          </a:extLst>
        </xdr:cNvPr>
        <xdr:cNvCxnSpPr/>
      </xdr:nvCxnSpPr>
      <xdr:spPr>
        <a:xfrm>
          <a:off x="6698042" y="10551377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1967</xdr:colOff>
      <xdr:row>135</xdr:row>
      <xdr:rowOff>0</xdr:rowOff>
    </xdr:from>
    <xdr:to>
      <xdr:col>16</xdr:col>
      <xdr:colOff>1968</xdr:colOff>
      <xdr:row>138</xdr:row>
      <xdr:rowOff>92927</xdr:rowOff>
    </xdr:to>
    <xdr:cxnSp macro="">
      <xdr:nvCxnSpPr>
        <xdr:cNvPr id="700" name="直線コネクタ 699">
          <a:extLst>
            <a:ext uri="{FF2B5EF4-FFF2-40B4-BE49-F238E27FC236}">
              <a16:creationId xmlns:a16="http://schemas.microsoft.com/office/drawing/2014/main" id="{00000000-0008-0000-0500-0000BC020000}"/>
            </a:ext>
          </a:extLst>
        </xdr:cNvPr>
        <xdr:cNvCxnSpPr/>
      </xdr:nvCxnSpPr>
      <xdr:spPr>
        <a:xfrm>
          <a:off x="6879017" y="10172700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</xdr:colOff>
      <xdr:row>132</xdr:row>
      <xdr:rowOff>0</xdr:rowOff>
    </xdr:from>
    <xdr:to>
      <xdr:col>2</xdr:col>
      <xdr:colOff>0</xdr:colOff>
      <xdr:row>134</xdr:row>
      <xdr:rowOff>0</xdr:rowOff>
    </xdr:to>
    <xdr:grpSp>
      <xdr:nvGrpSpPr>
        <xdr:cNvPr id="706" name="グループ化 705">
          <a:extLst>
            <a:ext uri="{FF2B5EF4-FFF2-40B4-BE49-F238E27FC236}">
              <a16:creationId xmlns:a16="http://schemas.microsoft.com/office/drawing/2014/main" id="{00000000-0008-0000-0500-0000C2020000}"/>
            </a:ext>
          </a:extLst>
        </xdr:cNvPr>
        <xdr:cNvGrpSpPr/>
      </xdr:nvGrpSpPr>
      <xdr:grpSpPr>
        <a:xfrm>
          <a:off x="181655" y="12839700"/>
          <a:ext cx="180295" cy="190500"/>
          <a:chOff x="12220755" y="9679557"/>
          <a:chExt cx="179717" cy="194094"/>
        </a:xfrm>
      </xdr:grpSpPr>
      <xdr:grpSp>
        <xdr:nvGrpSpPr>
          <xdr:cNvPr id="707" name="グループ化 706">
            <a:extLst>
              <a:ext uri="{FF2B5EF4-FFF2-40B4-BE49-F238E27FC236}">
                <a16:creationId xmlns:a16="http://schemas.microsoft.com/office/drawing/2014/main" id="{00000000-0008-0000-0500-0000C3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709" name="直線コネクタ 708">
              <a:extLst>
                <a:ext uri="{FF2B5EF4-FFF2-40B4-BE49-F238E27FC236}">
                  <a16:creationId xmlns:a16="http://schemas.microsoft.com/office/drawing/2014/main" id="{00000000-0008-0000-0500-0000C5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直線コネクタ 709">
              <a:extLst>
                <a:ext uri="{FF2B5EF4-FFF2-40B4-BE49-F238E27FC236}">
                  <a16:creationId xmlns:a16="http://schemas.microsoft.com/office/drawing/2014/main" id="{00000000-0008-0000-0500-0000C6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08" name="正方形/長方形 707">
            <a:extLst>
              <a:ext uri="{FF2B5EF4-FFF2-40B4-BE49-F238E27FC236}">
                <a16:creationId xmlns:a16="http://schemas.microsoft.com/office/drawing/2014/main" id="{00000000-0008-0000-0500-0000C4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66261</xdr:colOff>
      <xdr:row>127</xdr:row>
      <xdr:rowOff>0</xdr:rowOff>
    </xdr:from>
    <xdr:to>
      <xdr:col>34</xdr:col>
      <xdr:colOff>63884</xdr:colOff>
      <xdr:row>129</xdr:row>
      <xdr:rowOff>0</xdr:rowOff>
    </xdr:to>
    <xdr:sp macro="" textlink="">
      <xdr:nvSpPr>
        <xdr:cNvPr id="711" name="正方形/長方形 710">
          <a:extLst>
            <a:ext uri="{FF2B5EF4-FFF2-40B4-BE49-F238E27FC236}">
              <a16:creationId xmlns:a16="http://schemas.microsoft.com/office/drawing/2014/main" id="{00000000-0008-0000-0500-0000C7020000}"/>
            </a:ext>
          </a:extLst>
        </xdr:cNvPr>
        <xdr:cNvSpPr/>
      </xdr:nvSpPr>
      <xdr:spPr>
        <a:xfrm>
          <a:off x="6581361" y="10744200"/>
          <a:ext cx="17859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134</xdr:row>
      <xdr:rowOff>0</xdr:rowOff>
    </xdr:from>
    <xdr:to>
      <xdr:col>34</xdr:col>
      <xdr:colOff>2700</xdr:colOff>
      <xdr:row>136</xdr:row>
      <xdr:rowOff>4141</xdr:rowOff>
    </xdr:to>
    <xdr:grpSp>
      <xdr:nvGrpSpPr>
        <xdr:cNvPr id="712" name="グループ化 711">
          <a:extLst>
            <a:ext uri="{FF2B5EF4-FFF2-40B4-BE49-F238E27FC236}">
              <a16:creationId xmlns:a16="http://schemas.microsoft.com/office/drawing/2014/main" id="{00000000-0008-0000-0500-0000C8020000}"/>
            </a:ext>
          </a:extLst>
        </xdr:cNvPr>
        <xdr:cNvGrpSpPr/>
      </xdr:nvGrpSpPr>
      <xdr:grpSpPr>
        <a:xfrm>
          <a:off x="5972175" y="13030200"/>
          <a:ext cx="183675" cy="194641"/>
          <a:chOff x="926325" y="196964"/>
          <a:chExt cx="235908" cy="200601"/>
        </a:xfrm>
      </xdr:grpSpPr>
      <xdr:sp macro="" textlink="">
        <xdr:nvSpPr>
          <xdr:cNvPr id="713" name="楕円 712">
            <a:extLst>
              <a:ext uri="{FF2B5EF4-FFF2-40B4-BE49-F238E27FC236}">
                <a16:creationId xmlns:a16="http://schemas.microsoft.com/office/drawing/2014/main" id="{00000000-0008-0000-0500-0000C9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14" name="直線コネクタ 713">
            <a:extLst>
              <a:ext uri="{FF2B5EF4-FFF2-40B4-BE49-F238E27FC236}">
                <a16:creationId xmlns:a16="http://schemas.microsoft.com/office/drawing/2014/main" id="{00000000-0008-0000-0500-0000CA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" name="直線コネクタ 714">
            <a:extLst>
              <a:ext uri="{FF2B5EF4-FFF2-40B4-BE49-F238E27FC236}">
                <a16:creationId xmlns:a16="http://schemas.microsoft.com/office/drawing/2014/main" id="{00000000-0008-0000-0500-0000CB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6" name="正方形/長方形 715">
            <a:extLst>
              <a:ext uri="{FF2B5EF4-FFF2-40B4-BE49-F238E27FC236}">
                <a16:creationId xmlns:a16="http://schemas.microsoft.com/office/drawing/2014/main" id="{00000000-0008-0000-0500-0000CC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7" name="正方形/長方形 716">
            <a:extLst>
              <a:ext uri="{FF2B5EF4-FFF2-40B4-BE49-F238E27FC236}">
                <a16:creationId xmlns:a16="http://schemas.microsoft.com/office/drawing/2014/main" id="{00000000-0008-0000-0500-0000CD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0</xdr:colOff>
      <xdr:row>137</xdr:row>
      <xdr:rowOff>91109</xdr:rowOff>
    </xdr:from>
    <xdr:to>
      <xdr:col>34</xdr:col>
      <xdr:colOff>2700</xdr:colOff>
      <xdr:row>140</xdr:row>
      <xdr:rowOff>0</xdr:rowOff>
    </xdr:to>
    <xdr:grpSp>
      <xdr:nvGrpSpPr>
        <xdr:cNvPr id="718" name="グループ化 717">
          <a:extLst>
            <a:ext uri="{FF2B5EF4-FFF2-40B4-BE49-F238E27FC236}">
              <a16:creationId xmlns:a16="http://schemas.microsoft.com/office/drawing/2014/main" id="{00000000-0008-0000-0500-0000CE020000}"/>
            </a:ext>
          </a:extLst>
        </xdr:cNvPr>
        <xdr:cNvGrpSpPr/>
      </xdr:nvGrpSpPr>
      <xdr:grpSpPr>
        <a:xfrm>
          <a:off x="5972175" y="13407059"/>
          <a:ext cx="183675" cy="194641"/>
          <a:chOff x="926325" y="196964"/>
          <a:chExt cx="235908" cy="200601"/>
        </a:xfrm>
      </xdr:grpSpPr>
      <xdr:sp macro="" textlink="">
        <xdr:nvSpPr>
          <xdr:cNvPr id="719" name="楕円 718">
            <a:extLst>
              <a:ext uri="{FF2B5EF4-FFF2-40B4-BE49-F238E27FC236}">
                <a16:creationId xmlns:a16="http://schemas.microsoft.com/office/drawing/2014/main" id="{00000000-0008-0000-0500-0000CF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0" name="直線コネクタ 719">
            <a:extLst>
              <a:ext uri="{FF2B5EF4-FFF2-40B4-BE49-F238E27FC236}">
                <a16:creationId xmlns:a16="http://schemas.microsoft.com/office/drawing/2014/main" id="{00000000-0008-0000-0500-0000D002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1" name="直線コネクタ 720">
            <a:extLst>
              <a:ext uri="{FF2B5EF4-FFF2-40B4-BE49-F238E27FC236}">
                <a16:creationId xmlns:a16="http://schemas.microsoft.com/office/drawing/2014/main" id="{00000000-0008-0000-0500-0000D102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2" name="正方形/長方形 721">
            <a:extLst>
              <a:ext uri="{FF2B5EF4-FFF2-40B4-BE49-F238E27FC236}">
                <a16:creationId xmlns:a16="http://schemas.microsoft.com/office/drawing/2014/main" id="{00000000-0008-0000-0500-0000D202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3" name="正方形/長方形 722">
            <a:extLst>
              <a:ext uri="{FF2B5EF4-FFF2-40B4-BE49-F238E27FC236}">
                <a16:creationId xmlns:a16="http://schemas.microsoft.com/office/drawing/2014/main" id="{00000000-0008-0000-0500-0000D3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0</xdr:colOff>
      <xdr:row>136</xdr:row>
      <xdr:rowOff>4141</xdr:rowOff>
    </xdr:from>
    <xdr:to>
      <xdr:col>34</xdr:col>
      <xdr:colOff>0</xdr:colOff>
      <xdr:row>138</xdr:row>
      <xdr:rowOff>0</xdr:rowOff>
    </xdr:to>
    <xdr:grpSp>
      <xdr:nvGrpSpPr>
        <xdr:cNvPr id="724" name="グループ化 723">
          <a:extLst>
            <a:ext uri="{FF2B5EF4-FFF2-40B4-BE49-F238E27FC236}">
              <a16:creationId xmlns:a16="http://schemas.microsoft.com/office/drawing/2014/main" id="{00000000-0008-0000-0500-0000D4020000}"/>
            </a:ext>
          </a:extLst>
        </xdr:cNvPr>
        <xdr:cNvGrpSpPr/>
      </xdr:nvGrpSpPr>
      <xdr:grpSpPr>
        <a:xfrm>
          <a:off x="5972175" y="13224841"/>
          <a:ext cx="180975" cy="186359"/>
          <a:chOff x="12220755" y="9679557"/>
          <a:chExt cx="179717" cy="194094"/>
        </a:xfrm>
      </xdr:grpSpPr>
      <xdr:grpSp>
        <xdr:nvGrpSpPr>
          <xdr:cNvPr id="725" name="グループ化 724">
            <a:extLst>
              <a:ext uri="{FF2B5EF4-FFF2-40B4-BE49-F238E27FC236}">
                <a16:creationId xmlns:a16="http://schemas.microsoft.com/office/drawing/2014/main" id="{00000000-0008-0000-0500-0000D5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727" name="直線コネクタ 726">
              <a:extLst>
                <a:ext uri="{FF2B5EF4-FFF2-40B4-BE49-F238E27FC236}">
                  <a16:creationId xmlns:a16="http://schemas.microsoft.com/office/drawing/2014/main" id="{00000000-0008-0000-0500-0000D7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" name="直線コネクタ 727">
              <a:extLst>
                <a:ext uri="{FF2B5EF4-FFF2-40B4-BE49-F238E27FC236}">
                  <a16:creationId xmlns:a16="http://schemas.microsoft.com/office/drawing/2014/main" id="{00000000-0008-0000-0500-0000D8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26" name="正方形/長方形 725">
            <a:extLst>
              <a:ext uri="{FF2B5EF4-FFF2-40B4-BE49-F238E27FC236}">
                <a16:creationId xmlns:a16="http://schemas.microsoft.com/office/drawing/2014/main" id="{00000000-0008-0000-0500-0000D6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0</xdr:colOff>
      <xdr:row>135</xdr:row>
      <xdr:rowOff>0</xdr:rowOff>
    </xdr:from>
    <xdr:to>
      <xdr:col>35</xdr:col>
      <xdr:colOff>1967</xdr:colOff>
      <xdr:row>135</xdr:row>
      <xdr:rowOff>0</xdr:rowOff>
    </xdr:to>
    <xdr:cxnSp macro="">
      <xdr:nvCxnSpPr>
        <xdr:cNvPr id="729" name="直線コネクタ 728">
          <a:extLst>
            <a:ext uri="{FF2B5EF4-FFF2-40B4-BE49-F238E27FC236}">
              <a16:creationId xmlns:a16="http://schemas.microsoft.com/office/drawing/2014/main" id="{00000000-0008-0000-0500-0000D9020000}"/>
            </a:ext>
          </a:extLst>
        </xdr:cNvPr>
        <xdr:cNvCxnSpPr/>
      </xdr:nvCxnSpPr>
      <xdr:spPr>
        <a:xfrm>
          <a:off x="6696075" y="11506200"/>
          <a:ext cx="18294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1967</xdr:colOff>
      <xdr:row>137</xdr:row>
      <xdr:rowOff>0</xdr:rowOff>
    </xdr:from>
    <xdr:to>
      <xdr:col>35</xdr:col>
      <xdr:colOff>1967</xdr:colOff>
      <xdr:row>137</xdr:row>
      <xdr:rowOff>0</xdr:rowOff>
    </xdr:to>
    <xdr:cxnSp macro="">
      <xdr:nvCxnSpPr>
        <xdr:cNvPr id="730" name="直線コネクタ 729">
          <a:extLst>
            <a:ext uri="{FF2B5EF4-FFF2-40B4-BE49-F238E27FC236}">
              <a16:creationId xmlns:a16="http://schemas.microsoft.com/office/drawing/2014/main" id="{00000000-0008-0000-0500-0000DA020000}"/>
            </a:ext>
          </a:extLst>
        </xdr:cNvPr>
        <xdr:cNvCxnSpPr/>
      </xdr:nvCxnSpPr>
      <xdr:spPr>
        <a:xfrm flipV="1">
          <a:off x="6163016" y="13627720"/>
          <a:ext cx="18120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1967</xdr:colOff>
      <xdr:row>138</xdr:row>
      <xdr:rowOff>92927</xdr:rowOff>
    </xdr:from>
    <xdr:to>
      <xdr:col>35</xdr:col>
      <xdr:colOff>1968</xdr:colOff>
      <xdr:row>138</xdr:row>
      <xdr:rowOff>92927</xdr:rowOff>
    </xdr:to>
    <xdr:cxnSp macro="">
      <xdr:nvCxnSpPr>
        <xdr:cNvPr id="731" name="直線コネクタ 730">
          <a:extLst>
            <a:ext uri="{FF2B5EF4-FFF2-40B4-BE49-F238E27FC236}">
              <a16:creationId xmlns:a16="http://schemas.microsoft.com/office/drawing/2014/main" id="{00000000-0008-0000-0500-0000DB020000}"/>
            </a:ext>
          </a:extLst>
        </xdr:cNvPr>
        <xdr:cNvCxnSpPr/>
      </xdr:nvCxnSpPr>
      <xdr:spPr>
        <a:xfrm>
          <a:off x="6698042" y="11884877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1967</xdr:colOff>
      <xdr:row>135</xdr:row>
      <xdr:rowOff>0</xdr:rowOff>
    </xdr:from>
    <xdr:to>
      <xdr:col>35</xdr:col>
      <xdr:colOff>1968</xdr:colOff>
      <xdr:row>138</xdr:row>
      <xdr:rowOff>92927</xdr:rowOff>
    </xdr:to>
    <xdr:cxnSp macro="">
      <xdr:nvCxnSpPr>
        <xdr:cNvPr id="732" name="直線コネクタ 731">
          <a:extLst>
            <a:ext uri="{FF2B5EF4-FFF2-40B4-BE49-F238E27FC236}">
              <a16:creationId xmlns:a16="http://schemas.microsoft.com/office/drawing/2014/main" id="{00000000-0008-0000-0500-0000DC020000}"/>
            </a:ext>
          </a:extLst>
        </xdr:cNvPr>
        <xdr:cNvCxnSpPr/>
      </xdr:nvCxnSpPr>
      <xdr:spPr>
        <a:xfrm>
          <a:off x="6879017" y="11506200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1967</xdr:colOff>
      <xdr:row>135</xdr:row>
      <xdr:rowOff>92927</xdr:rowOff>
    </xdr:from>
    <xdr:to>
      <xdr:col>36</xdr:col>
      <xdr:colOff>1286</xdr:colOff>
      <xdr:row>137</xdr:row>
      <xdr:rowOff>92927</xdr:rowOff>
    </xdr:to>
    <xdr:grpSp>
      <xdr:nvGrpSpPr>
        <xdr:cNvPr id="733" name="グループ化 732">
          <a:extLst>
            <a:ext uri="{FF2B5EF4-FFF2-40B4-BE49-F238E27FC236}">
              <a16:creationId xmlns:a16="http://schemas.microsoft.com/office/drawing/2014/main" id="{00000000-0008-0000-0500-0000DD020000}"/>
            </a:ext>
          </a:extLst>
        </xdr:cNvPr>
        <xdr:cNvGrpSpPr/>
      </xdr:nvGrpSpPr>
      <xdr:grpSpPr>
        <a:xfrm>
          <a:off x="6336092" y="13218377"/>
          <a:ext cx="180294" cy="190500"/>
          <a:chOff x="12220755" y="9679557"/>
          <a:chExt cx="179717" cy="194094"/>
        </a:xfrm>
      </xdr:grpSpPr>
      <xdr:grpSp>
        <xdr:nvGrpSpPr>
          <xdr:cNvPr id="734" name="グループ化 733">
            <a:extLst>
              <a:ext uri="{FF2B5EF4-FFF2-40B4-BE49-F238E27FC236}">
                <a16:creationId xmlns:a16="http://schemas.microsoft.com/office/drawing/2014/main" id="{00000000-0008-0000-0500-0000DE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736" name="直線コネクタ 735">
              <a:extLst>
                <a:ext uri="{FF2B5EF4-FFF2-40B4-BE49-F238E27FC236}">
                  <a16:creationId xmlns:a16="http://schemas.microsoft.com/office/drawing/2014/main" id="{00000000-0008-0000-0500-0000E0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" name="直線コネクタ 736">
              <a:extLst>
                <a:ext uri="{FF2B5EF4-FFF2-40B4-BE49-F238E27FC236}">
                  <a16:creationId xmlns:a16="http://schemas.microsoft.com/office/drawing/2014/main" id="{00000000-0008-0000-0500-0000E1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35" name="正方形/長方形 734">
            <a:extLst>
              <a:ext uri="{FF2B5EF4-FFF2-40B4-BE49-F238E27FC236}">
                <a16:creationId xmlns:a16="http://schemas.microsoft.com/office/drawing/2014/main" id="{00000000-0008-0000-0500-0000DF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680</xdr:colOff>
      <xdr:row>132</xdr:row>
      <xdr:rowOff>0</xdr:rowOff>
    </xdr:from>
    <xdr:to>
      <xdr:col>21</xdr:col>
      <xdr:colOff>0</xdr:colOff>
      <xdr:row>134</xdr:row>
      <xdr:rowOff>0</xdr:rowOff>
    </xdr:to>
    <xdr:grpSp>
      <xdr:nvGrpSpPr>
        <xdr:cNvPr id="738" name="グループ化 737">
          <a:extLst>
            <a:ext uri="{FF2B5EF4-FFF2-40B4-BE49-F238E27FC236}">
              <a16:creationId xmlns:a16="http://schemas.microsoft.com/office/drawing/2014/main" id="{00000000-0008-0000-0500-0000E2020000}"/>
            </a:ext>
          </a:extLst>
        </xdr:cNvPr>
        <xdr:cNvGrpSpPr/>
      </xdr:nvGrpSpPr>
      <xdr:grpSpPr>
        <a:xfrm>
          <a:off x="3620180" y="12839700"/>
          <a:ext cx="180295" cy="190500"/>
          <a:chOff x="12220755" y="9679557"/>
          <a:chExt cx="179717" cy="194094"/>
        </a:xfrm>
      </xdr:grpSpPr>
      <xdr:grpSp>
        <xdr:nvGrpSpPr>
          <xdr:cNvPr id="739" name="グループ化 738">
            <a:extLst>
              <a:ext uri="{FF2B5EF4-FFF2-40B4-BE49-F238E27FC236}">
                <a16:creationId xmlns:a16="http://schemas.microsoft.com/office/drawing/2014/main" id="{00000000-0008-0000-0500-0000E3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741" name="直線コネクタ 740">
              <a:extLst>
                <a:ext uri="{FF2B5EF4-FFF2-40B4-BE49-F238E27FC236}">
                  <a16:creationId xmlns:a16="http://schemas.microsoft.com/office/drawing/2014/main" id="{00000000-0008-0000-0500-0000E5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" name="直線コネクタ 741">
              <a:extLst>
                <a:ext uri="{FF2B5EF4-FFF2-40B4-BE49-F238E27FC236}">
                  <a16:creationId xmlns:a16="http://schemas.microsoft.com/office/drawing/2014/main" id="{00000000-0008-0000-0500-0000E6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40" name="正方形/長方形 739">
            <a:extLst>
              <a:ext uri="{FF2B5EF4-FFF2-40B4-BE49-F238E27FC236}">
                <a16:creationId xmlns:a16="http://schemas.microsoft.com/office/drawing/2014/main" id="{00000000-0008-0000-0500-0000E4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179480</xdr:colOff>
      <xdr:row>169</xdr:row>
      <xdr:rowOff>93947</xdr:rowOff>
    </xdr:from>
    <xdr:to>
      <xdr:col>19</xdr:col>
      <xdr:colOff>0</xdr:colOff>
      <xdr:row>172</xdr:row>
      <xdr:rowOff>0</xdr:rowOff>
    </xdr:to>
    <xdr:grpSp>
      <xdr:nvGrpSpPr>
        <xdr:cNvPr id="767" name="グループ化 766">
          <a:extLst>
            <a:ext uri="{FF2B5EF4-FFF2-40B4-BE49-F238E27FC236}">
              <a16:creationId xmlns:a16="http://schemas.microsoft.com/office/drawing/2014/main" id="{00000000-0008-0000-0500-0000FF020000}"/>
            </a:ext>
          </a:extLst>
        </xdr:cNvPr>
        <xdr:cNvGrpSpPr/>
      </xdr:nvGrpSpPr>
      <xdr:grpSpPr>
        <a:xfrm>
          <a:off x="3256055" y="16457897"/>
          <a:ext cx="182470" cy="191803"/>
          <a:chOff x="926325" y="196964"/>
          <a:chExt cx="235908" cy="200601"/>
        </a:xfrm>
      </xdr:grpSpPr>
      <xdr:sp macro="" textlink="">
        <xdr:nvSpPr>
          <xdr:cNvPr id="768" name="楕円 767">
            <a:extLst>
              <a:ext uri="{FF2B5EF4-FFF2-40B4-BE49-F238E27FC236}">
                <a16:creationId xmlns:a16="http://schemas.microsoft.com/office/drawing/2014/main" id="{00000000-0008-0000-0500-000000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9" name="直線コネクタ 768">
            <a:extLst>
              <a:ext uri="{FF2B5EF4-FFF2-40B4-BE49-F238E27FC236}">
                <a16:creationId xmlns:a16="http://schemas.microsoft.com/office/drawing/2014/main" id="{00000000-0008-0000-0500-000001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0" name="直線コネクタ 769">
            <a:extLst>
              <a:ext uri="{FF2B5EF4-FFF2-40B4-BE49-F238E27FC236}">
                <a16:creationId xmlns:a16="http://schemas.microsoft.com/office/drawing/2014/main" id="{00000000-0008-0000-0500-000002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1" name="正方形/長方形 770">
            <a:extLst>
              <a:ext uri="{FF2B5EF4-FFF2-40B4-BE49-F238E27FC236}">
                <a16:creationId xmlns:a16="http://schemas.microsoft.com/office/drawing/2014/main" id="{00000000-0008-0000-0500-000003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2" name="正方形/長方形 771">
            <a:extLst>
              <a:ext uri="{FF2B5EF4-FFF2-40B4-BE49-F238E27FC236}">
                <a16:creationId xmlns:a16="http://schemas.microsoft.com/office/drawing/2014/main" id="{00000000-0008-0000-0500-000004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1241</xdr:colOff>
      <xdr:row>175</xdr:row>
      <xdr:rowOff>1</xdr:rowOff>
    </xdr:from>
    <xdr:to>
      <xdr:col>20</xdr:col>
      <xdr:colOff>1242</xdr:colOff>
      <xdr:row>175</xdr:row>
      <xdr:rowOff>1</xdr:rowOff>
    </xdr:to>
    <xdr:cxnSp macro="">
      <xdr:nvCxnSpPr>
        <xdr:cNvPr id="797" name="直線コネクタ 796">
          <a:extLst>
            <a:ext uri="{FF2B5EF4-FFF2-40B4-BE49-F238E27FC236}">
              <a16:creationId xmlns:a16="http://schemas.microsoft.com/office/drawing/2014/main" id="{00000000-0008-0000-0500-00001D030000}"/>
            </a:ext>
          </a:extLst>
        </xdr:cNvPr>
        <xdr:cNvCxnSpPr/>
      </xdr:nvCxnSpPr>
      <xdr:spPr>
        <a:xfrm>
          <a:off x="3439766" y="15411451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1241</xdr:colOff>
      <xdr:row>176</xdr:row>
      <xdr:rowOff>91110</xdr:rowOff>
    </xdr:from>
    <xdr:to>
      <xdr:col>20</xdr:col>
      <xdr:colOff>1242</xdr:colOff>
      <xdr:row>176</xdr:row>
      <xdr:rowOff>91110</xdr:rowOff>
    </xdr:to>
    <xdr:cxnSp macro="">
      <xdr:nvCxnSpPr>
        <xdr:cNvPr id="798" name="直線コネクタ 797">
          <a:extLst>
            <a:ext uri="{FF2B5EF4-FFF2-40B4-BE49-F238E27FC236}">
              <a16:creationId xmlns:a16="http://schemas.microsoft.com/office/drawing/2014/main" id="{00000000-0008-0000-0500-00001E030000}"/>
            </a:ext>
          </a:extLst>
        </xdr:cNvPr>
        <xdr:cNvCxnSpPr/>
      </xdr:nvCxnSpPr>
      <xdr:spPr>
        <a:xfrm>
          <a:off x="3439766" y="15597810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1241</xdr:colOff>
      <xdr:row>179</xdr:row>
      <xdr:rowOff>1</xdr:rowOff>
    </xdr:from>
    <xdr:to>
      <xdr:col>20</xdr:col>
      <xdr:colOff>1242</xdr:colOff>
      <xdr:row>179</xdr:row>
      <xdr:rowOff>1</xdr:rowOff>
    </xdr:to>
    <xdr:cxnSp macro="">
      <xdr:nvCxnSpPr>
        <xdr:cNvPr id="799" name="直線コネクタ 798">
          <a:extLst>
            <a:ext uri="{FF2B5EF4-FFF2-40B4-BE49-F238E27FC236}">
              <a16:creationId xmlns:a16="http://schemas.microsoft.com/office/drawing/2014/main" id="{00000000-0008-0000-0500-00001F030000}"/>
            </a:ext>
          </a:extLst>
        </xdr:cNvPr>
        <xdr:cNvCxnSpPr/>
      </xdr:nvCxnSpPr>
      <xdr:spPr>
        <a:xfrm>
          <a:off x="3439766" y="15792451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174</xdr:row>
      <xdr:rowOff>91111</xdr:rowOff>
    </xdr:from>
    <xdr:to>
      <xdr:col>20</xdr:col>
      <xdr:colOff>0</xdr:colOff>
      <xdr:row>178</xdr:row>
      <xdr:rowOff>91110</xdr:rowOff>
    </xdr:to>
    <xdr:cxnSp macro="">
      <xdr:nvCxnSpPr>
        <xdr:cNvPr id="800" name="直線コネクタ 799">
          <a:extLst>
            <a:ext uri="{FF2B5EF4-FFF2-40B4-BE49-F238E27FC236}">
              <a16:creationId xmlns:a16="http://schemas.microsoft.com/office/drawing/2014/main" id="{00000000-0008-0000-0500-000020030000}"/>
            </a:ext>
          </a:extLst>
        </xdr:cNvPr>
        <xdr:cNvCxnSpPr/>
      </xdr:nvCxnSpPr>
      <xdr:spPr>
        <a:xfrm>
          <a:off x="3619500" y="15407311"/>
          <a:ext cx="0" cy="38099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175</xdr:row>
      <xdr:rowOff>91110</xdr:rowOff>
    </xdr:from>
    <xdr:to>
      <xdr:col>19</xdr:col>
      <xdr:colOff>0</xdr:colOff>
      <xdr:row>177</xdr:row>
      <xdr:rowOff>91110</xdr:rowOff>
    </xdr:to>
    <xdr:grpSp>
      <xdr:nvGrpSpPr>
        <xdr:cNvPr id="807" name="グループ化 806">
          <a:extLst>
            <a:ext uri="{FF2B5EF4-FFF2-40B4-BE49-F238E27FC236}">
              <a16:creationId xmlns:a16="http://schemas.microsoft.com/office/drawing/2014/main" id="{00000000-0008-0000-0500-000027030000}"/>
            </a:ext>
          </a:extLst>
        </xdr:cNvPr>
        <xdr:cNvGrpSpPr/>
      </xdr:nvGrpSpPr>
      <xdr:grpSpPr>
        <a:xfrm>
          <a:off x="3257550" y="17026560"/>
          <a:ext cx="180975" cy="190500"/>
          <a:chOff x="12220755" y="9679557"/>
          <a:chExt cx="179717" cy="194094"/>
        </a:xfrm>
      </xdr:grpSpPr>
      <xdr:grpSp>
        <xdr:nvGrpSpPr>
          <xdr:cNvPr id="808" name="グループ化 807">
            <a:extLst>
              <a:ext uri="{FF2B5EF4-FFF2-40B4-BE49-F238E27FC236}">
                <a16:creationId xmlns:a16="http://schemas.microsoft.com/office/drawing/2014/main" id="{00000000-0008-0000-0500-000028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810" name="直線コネクタ 809">
              <a:extLst>
                <a:ext uri="{FF2B5EF4-FFF2-40B4-BE49-F238E27FC236}">
                  <a16:creationId xmlns:a16="http://schemas.microsoft.com/office/drawing/2014/main" id="{00000000-0008-0000-0500-00002A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1" name="直線コネクタ 810">
              <a:extLst>
                <a:ext uri="{FF2B5EF4-FFF2-40B4-BE49-F238E27FC236}">
                  <a16:creationId xmlns:a16="http://schemas.microsoft.com/office/drawing/2014/main" id="{00000000-0008-0000-0500-00002B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09" name="正方形/長方形 808">
            <a:extLst>
              <a:ext uri="{FF2B5EF4-FFF2-40B4-BE49-F238E27FC236}">
                <a16:creationId xmlns:a16="http://schemas.microsoft.com/office/drawing/2014/main" id="{00000000-0008-0000-0500-000029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178</xdr:row>
      <xdr:rowOff>0</xdr:rowOff>
    </xdr:from>
    <xdr:to>
      <xdr:col>18</xdr:col>
      <xdr:colOff>179749</xdr:colOff>
      <xdr:row>179</xdr:row>
      <xdr:rowOff>91110</xdr:rowOff>
    </xdr:to>
    <xdr:grpSp>
      <xdr:nvGrpSpPr>
        <xdr:cNvPr id="812" name="グループ化 811">
          <a:extLst>
            <a:ext uri="{FF2B5EF4-FFF2-40B4-BE49-F238E27FC236}">
              <a16:creationId xmlns:a16="http://schemas.microsoft.com/office/drawing/2014/main" id="{00000000-0008-0000-0500-00002C030000}"/>
            </a:ext>
          </a:extLst>
        </xdr:cNvPr>
        <xdr:cNvGrpSpPr/>
      </xdr:nvGrpSpPr>
      <xdr:grpSpPr>
        <a:xfrm>
          <a:off x="3257550" y="17221200"/>
          <a:ext cx="179749" cy="186360"/>
          <a:chOff x="926325" y="196964"/>
          <a:chExt cx="235908" cy="200601"/>
        </a:xfrm>
      </xdr:grpSpPr>
      <xdr:sp macro="" textlink="">
        <xdr:nvSpPr>
          <xdr:cNvPr id="813" name="楕円 812">
            <a:extLst>
              <a:ext uri="{FF2B5EF4-FFF2-40B4-BE49-F238E27FC236}">
                <a16:creationId xmlns:a16="http://schemas.microsoft.com/office/drawing/2014/main" id="{00000000-0008-0000-0500-00002D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14" name="直線コネクタ 813">
            <a:extLst>
              <a:ext uri="{FF2B5EF4-FFF2-40B4-BE49-F238E27FC236}">
                <a16:creationId xmlns:a16="http://schemas.microsoft.com/office/drawing/2014/main" id="{00000000-0008-0000-0500-00002E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" name="直線コネクタ 814">
            <a:extLst>
              <a:ext uri="{FF2B5EF4-FFF2-40B4-BE49-F238E27FC236}">
                <a16:creationId xmlns:a16="http://schemas.microsoft.com/office/drawing/2014/main" id="{00000000-0008-0000-0500-00002F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6" name="正方形/長方形 815">
            <a:extLst>
              <a:ext uri="{FF2B5EF4-FFF2-40B4-BE49-F238E27FC236}">
                <a16:creationId xmlns:a16="http://schemas.microsoft.com/office/drawing/2014/main" id="{00000000-0008-0000-0500-000030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7" name="正方形/長方形 816">
            <a:extLst>
              <a:ext uri="{FF2B5EF4-FFF2-40B4-BE49-F238E27FC236}">
                <a16:creationId xmlns:a16="http://schemas.microsoft.com/office/drawing/2014/main" id="{00000000-0008-0000-0500-000031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1714</xdr:colOff>
      <xdr:row>176</xdr:row>
      <xdr:rowOff>0</xdr:rowOff>
    </xdr:from>
    <xdr:to>
      <xdr:col>21</xdr:col>
      <xdr:colOff>2198</xdr:colOff>
      <xdr:row>177</xdr:row>
      <xdr:rowOff>94392</xdr:rowOff>
    </xdr:to>
    <xdr:grpSp>
      <xdr:nvGrpSpPr>
        <xdr:cNvPr id="845" name="グループ化 844">
          <a:extLst>
            <a:ext uri="{FF2B5EF4-FFF2-40B4-BE49-F238E27FC236}">
              <a16:creationId xmlns:a16="http://schemas.microsoft.com/office/drawing/2014/main" id="{00000000-0008-0000-0500-00004D030000}"/>
            </a:ext>
          </a:extLst>
        </xdr:cNvPr>
        <xdr:cNvGrpSpPr/>
      </xdr:nvGrpSpPr>
      <xdr:grpSpPr>
        <a:xfrm>
          <a:off x="3621214" y="17030700"/>
          <a:ext cx="181459" cy="189642"/>
          <a:chOff x="458546" y="196417"/>
          <a:chExt cx="116548" cy="191772"/>
        </a:xfrm>
      </xdr:grpSpPr>
      <xdr:grpSp>
        <xdr:nvGrpSpPr>
          <xdr:cNvPr id="846" name="グループ化 845">
            <a:extLst>
              <a:ext uri="{FF2B5EF4-FFF2-40B4-BE49-F238E27FC236}">
                <a16:creationId xmlns:a16="http://schemas.microsoft.com/office/drawing/2014/main" id="{00000000-0008-0000-0500-00004E030000}"/>
              </a:ext>
            </a:extLst>
          </xdr:cNvPr>
          <xdr:cNvGrpSpPr/>
        </xdr:nvGrpSpPr>
        <xdr:grpSpPr>
          <a:xfrm>
            <a:off x="458546" y="196417"/>
            <a:ext cx="113041" cy="191772"/>
            <a:chOff x="453957" y="196100"/>
            <a:chExt cx="111512" cy="191599"/>
          </a:xfrm>
        </xdr:grpSpPr>
        <xdr:cxnSp macro="">
          <xdr:nvCxnSpPr>
            <xdr:cNvPr id="848" name="直線コネクタ 847">
              <a:extLst>
                <a:ext uri="{FF2B5EF4-FFF2-40B4-BE49-F238E27FC236}">
                  <a16:creationId xmlns:a16="http://schemas.microsoft.com/office/drawing/2014/main" id="{00000000-0008-0000-0500-000050030000}"/>
                </a:ext>
              </a:extLst>
            </xdr:cNvPr>
            <xdr:cNvCxnSpPr/>
          </xdr:nvCxnSpPr>
          <xdr:spPr>
            <a:xfrm>
              <a:off x="453957" y="292755"/>
              <a:ext cx="111512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9" name="直線コネクタ 848">
              <a:extLst>
                <a:ext uri="{FF2B5EF4-FFF2-40B4-BE49-F238E27FC236}">
                  <a16:creationId xmlns:a16="http://schemas.microsoft.com/office/drawing/2014/main" id="{00000000-0008-0000-0500-000051030000}"/>
                </a:ext>
              </a:extLst>
            </xdr:cNvPr>
            <xdr:cNvCxnSpPr/>
          </xdr:nvCxnSpPr>
          <xdr:spPr>
            <a:xfrm>
              <a:off x="509716" y="196100"/>
              <a:ext cx="0" cy="191599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47" name="正方形/長方形 846">
            <a:extLst>
              <a:ext uri="{FF2B5EF4-FFF2-40B4-BE49-F238E27FC236}">
                <a16:creationId xmlns:a16="http://schemas.microsoft.com/office/drawing/2014/main" id="{00000000-0008-0000-0500-00004F030000}"/>
              </a:ext>
            </a:extLst>
          </xdr:cNvPr>
          <xdr:cNvSpPr/>
        </xdr:nvSpPr>
        <xdr:spPr>
          <a:xfrm>
            <a:off x="460075" y="196417"/>
            <a:ext cx="115019" cy="19177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39</xdr:col>
      <xdr:colOff>66261</xdr:colOff>
      <xdr:row>141</xdr:row>
      <xdr:rowOff>0</xdr:rowOff>
    </xdr:from>
    <xdr:to>
      <xdr:col>40</xdr:col>
      <xdr:colOff>63884</xdr:colOff>
      <xdr:row>159</xdr:row>
      <xdr:rowOff>0</xdr:rowOff>
    </xdr:to>
    <xdr:sp macro="" textlink="">
      <xdr:nvSpPr>
        <xdr:cNvPr id="851" name="正方形/長方形 850">
          <a:extLst>
            <a:ext uri="{FF2B5EF4-FFF2-40B4-BE49-F238E27FC236}">
              <a16:creationId xmlns:a16="http://schemas.microsoft.com/office/drawing/2014/main" id="{00000000-0008-0000-0500-000053030000}"/>
            </a:ext>
          </a:extLst>
        </xdr:cNvPr>
        <xdr:cNvSpPr/>
      </xdr:nvSpPr>
      <xdr:spPr>
        <a:xfrm>
          <a:off x="6038436" y="12363450"/>
          <a:ext cx="17859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164</xdr:row>
      <xdr:rowOff>0</xdr:rowOff>
    </xdr:from>
    <xdr:to>
      <xdr:col>40</xdr:col>
      <xdr:colOff>2700</xdr:colOff>
      <xdr:row>166</xdr:row>
      <xdr:rowOff>4141</xdr:rowOff>
    </xdr:to>
    <xdr:grpSp>
      <xdr:nvGrpSpPr>
        <xdr:cNvPr id="852" name="グループ化 851">
          <a:extLst>
            <a:ext uri="{FF2B5EF4-FFF2-40B4-BE49-F238E27FC236}">
              <a16:creationId xmlns:a16="http://schemas.microsoft.com/office/drawing/2014/main" id="{00000000-0008-0000-0500-000054030000}"/>
            </a:ext>
          </a:extLst>
        </xdr:cNvPr>
        <xdr:cNvGrpSpPr/>
      </xdr:nvGrpSpPr>
      <xdr:grpSpPr>
        <a:xfrm>
          <a:off x="7058025" y="15887700"/>
          <a:ext cx="183675" cy="194641"/>
          <a:chOff x="926325" y="196964"/>
          <a:chExt cx="235908" cy="200601"/>
        </a:xfrm>
      </xdr:grpSpPr>
      <xdr:sp macro="" textlink="">
        <xdr:nvSpPr>
          <xdr:cNvPr id="853" name="楕円 852">
            <a:extLst>
              <a:ext uri="{FF2B5EF4-FFF2-40B4-BE49-F238E27FC236}">
                <a16:creationId xmlns:a16="http://schemas.microsoft.com/office/drawing/2014/main" id="{00000000-0008-0000-0500-000055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54" name="直線コネクタ 853">
            <a:extLst>
              <a:ext uri="{FF2B5EF4-FFF2-40B4-BE49-F238E27FC236}">
                <a16:creationId xmlns:a16="http://schemas.microsoft.com/office/drawing/2014/main" id="{00000000-0008-0000-0500-000056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" name="直線コネクタ 854">
            <a:extLst>
              <a:ext uri="{FF2B5EF4-FFF2-40B4-BE49-F238E27FC236}">
                <a16:creationId xmlns:a16="http://schemas.microsoft.com/office/drawing/2014/main" id="{00000000-0008-0000-0500-000057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6" name="正方形/長方形 855">
            <a:extLst>
              <a:ext uri="{FF2B5EF4-FFF2-40B4-BE49-F238E27FC236}">
                <a16:creationId xmlns:a16="http://schemas.microsoft.com/office/drawing/2014/main" id="{00000000-0008-0000-0500-000058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7" name="正方形/長方形 856">
            <a:extLst>
              <a:ext uri="{FF2B5EF4-FFF2-40B4-BE49-F238E27FC236}">
                <a16:creationId xmlns:a16="http://schemas.microsoft.com/office/drawing/2014/main" id="{00000000-0008-0000-0500-000059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39</xdr:col>
      <xdr:colOff>0</xdr:colOff>
      <xdr:row>167</xdr:row>
      <xdr:rowOff>91109</xdr:rowOff>
    </xdr:from>
    <xdr:to>
      <xdr:col>40</xdr:col>
      <xdr:colOff>2700</xdr:colOff>
      <xdr:row>170</xdr:row>
      <xdr:rowOff>0</xdr:rowOff>
    </xdr:to>
    <xdr:grpSp>
      <xdr:nvGrpSpPr>
        <xdr:cNvPr id="858" name="グループ化 857">
          <a:extLst>
            <a:ext uri="{FF2B5EF4-FFF2-40B4-BE49-F238E27FC236}">
              <a16:creationId xmlns:a16="http://schemas.microsoft.com/office/drawing/2014/main" id="{00000000-0008-0000-0500-00005A030000}"/>
            </a:ext>
          </a:extLst>
        </xdr:cNvPr>
        <xdr:cNvGrpSpPr/>
      </xdr:nvGrpSpPr>
      <xdr:grpSpPr>
        <a:xfrm>
          <a:off x="7058025" y="16264559"/>
          <a:ext cx="183675" cy="194641"/>
          <a:chOff x="926325" y="196964"/>
          <a:chExt cx="235908" cy="200601"/>
        </a:xfrm>
      </xdr:grpSpPr>
      <xdr:sp macro="" textlink="">
        <xdr:nvSpPr>
          <xdr:cNvPr id="859" name="楕円 858">
            <a:extLst>
              <a:ext uri="{FF2B5EF4-FFF2-40B4-BE49-F238E27FC236}">
                <a16:creationId xmlns:a16="http://schemas.microsoft.com/office/drawing/2014/main" id="{00000000-0008-0000-0500-00005B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0" name="直線コネクタ 859">
            <a:extLst>
              <a:ext uri="{FF2B5EF4-FFF2-40B4-BE49-F238E27FC236}">
                <a16:creationId xmlns:a16="http://schemas.microsoft.com/office/drawing/2014/main" id="{00000000-0008-0000-0500-00005C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" name="直線コネクタ 860">
            <a:extLst>
              <a:ext uri="{FF2B5EF4-FFF2-40B4-BE49-F238E27FC236}">
                <a16:creationId xmlns:a16="http://schemas.microsoft.com/office/drawing/2014/main" id="{00000000-0008-0000-0500-00005D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2" name="正方形/長方形 861">
            <a:extLst>
              <a:ext uri="{FF2B5EF4-FFF2-40B4-BE49-F238E27FC236}">
                <a16:creationId xmlns:a16="http://schemas.microsoft.com/office/drawing/2014/main" id="{00000000-0008-0000-0500-00005E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3" name="正方形/長方形 862">
            <a:extLst>
              <a:ext uri="{FF2B5EF4-FFF2-40B4-BE49-F238E27FC236}">
                <a16:creationId xmlns:a16="http://schemas.microsoft.com/office/drawing/2014/main" id="{00000000-0008-0000-0500-00005F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39</xdr:col>
      <xdr:colOff>0</xdr:colOff>
      <xdr:row>166</xdr:row>
      <xdr:rowOff>4141</xdr:rowOff>
    </xdr:from>
    <xdr:to>
      <xdr:col>40</xdr:col>
      <xdr:colOff>0</xdr:colOff>
      <xdr:row>168</xdr:row>
      <xdr:rowOff>0</xdr:rowOff>
    </xdr:to>
    <xdr:grpSp>
      <xdr:nvGrpSpPr>
        <xdr:cNvPr id="864" name="グループ化 863">
          <a:extLst>
            <a:ext uri="{FF2B5EF4-FFF2-40B4-BE49-F238E27FC236}">
              <a16:creationId xmlns:a16="http://schemas.microsoft.com/office/drawing/2014/main" id="{00000000-0008-0000-0500-000060030000}"/>
            </a:ext>
          </a:extLst>
        </xdr:cNvPr>
        <xdr:cNvGrpSpPr/>
      </xdr:nvGrpSpPr>
      <xdr:grpSpPr>
        <a:xfrm>
          <a:off x="7058025" y="16082341"/>
          <a:ext cx="180975" cy="186359"/>
          <a:chOff x="12220755" y="9679557"/>
          <a:chExt cx="179717" cy="194094"/>
        </a:xfrm>
      </xdr:grpSpPr>
      <xdr:grpSp>
        <xdr:nvGrpSpPr>
          <xdr:cNvPr id="865" name="グループ化 864">
            <a:extLst>
              <a:ext uri="{FF2B5EF4-FFF2-40B4-BE49-F238E27FC236}">
                <a16:creationId xmlns:a16="http://schemas.microsoft.com/office/drawing/2014/main" id="{00000000-0008-0000-0500-000061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867" name="直線コネクタ 866">
              <a:extLst>
                <a:ext uri="{FF2B5EF4-FFF2-40B4-BE49-F238E27FC236}">
                  <a16:creationId xmlns:a16="http://schemas.microsoft.com/office/drawing/2014/main" id="{00000000-0008-0000-0500-000063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8" name="直線コネクタ 867">
              <a:extLst>
                <a:ext uri="{FF2B5EF4-FFF2-40B4-BE49-F238E27FC236}">
                  <a16:creationId xmlns:a16="http://schemas.microsoft.com/office/drawing/2014/main" id="{00000000-0008-0000-0500-000064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66" name="正方形/長方形 865">
            <a:extLst>
              <a:ext uri="{FF2B5EF4-FFF2-40B4-BE49-F238E27FC236}">
                <a16:creationId xmlns:a16="http://schemas.microsoft.com/office/drawing/2014/main" id="{00000000-0008-0000-0500-000062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40</xdr:col>
      <xdr:colOff>0</xdr:colOff>
      <xdr:row>165</xdr:row>
      <xdr:rowOff>0</xdr:rowOff>
    </xdr:from>
    <xdr:to>
      <xdr:col>41</xdr:col>
      <xdr:colOff>1967</xdr:colOff>
      <xdr:row>165</xdr:row>
      <xdr:rowOff>0</xdr:rowOff>
    </xdr:to>
    <xdr:cxnSp macro="">
      <xdr:nvCxnSpPr>
        <xdr:cNvPr id="869" name="直線コネクタ 868">
          <a:extLst>
            <a:ext uri="{FF2B5EF4-FFF2-40B4-BE49-F238E27FC236}">
              <a16:creationId xmlns:a16="http://schemas.microsoft.com/office/drawing/2014/main" id="{00000000-0008-0000-0500-000065030000}"/>
            </a:ext>
          </a:extLst>
        </xdr:cNvPr>
        <xdr:cNvCxnSpPr/>
      </xdr:nvCxnSpPr>
      <xdr:spPr>
        <a:xfrm>
          <a:off x="6153150" y="13125450"/>
          <a:ext cx="18294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1967</xdr:colOff>
      <xdr:row>166</xdr:row>
      <xdr:rowOff>92927</xdr:rowOff>
    </xdr:from>
    <xdr:to>
      <xdr:col>41</xdr:col>
      <xdr:colOff>1967</xdr:colOff>
      <xdr:row>166</xdr:row>
      <xdr:rowOff>94998</xdr:rowOff>
    </xdr:to>
    <xdr:cxnSp macro="">
      <xdr:nvCxnSpPr>
        <xdr:cNvPr id="870" name="直線コネクタ 869">
          <a:extLst>
            <a:ext uri="{FF2B5EF4-FFF2-40B4-BE49-F238E27FC236}">
              <a16:creationId xmlns:a16="http://schemas.microsoft.com/office/drawing/2014/main" id="{00000000-0008-0000-0500-000066030000}"/>
            </a:ext>
          </a:extLst>
        </xdr:cNvPr>
        <xdr:cNvCxnSpPr/>
      </xdr:nvCxnSpPr>
      <xdr:spPr>
        <a:xfrm flipV="1">
          <a:off x="6155117" y="13313627"/>
          <a:ext cx="180975" cy="207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1967</xdr:colOff>
      <xdr:row>168</xdr:row>
      <xdr:rowOff>92927</xdr:rowOff>
    </xdr:from>
    <xdr:to>
      <xdr:col>41</xdr:col>
      <xdr:colOff>1968</xdr:colOff>
      <xdr:row>168</xdr:row>
      <xdr:rowOff>92927</xdr:rowOff>
    </xdr:to>
    <xdr:cxnSp macro="">
      <xdr:nvCxnSpPr>
        <xdr:cNvPr id="871" name="直線コネクタ 870">
          <a:extLst>
            <a:ext uri="{FF2B5EF4-FFF2-40B4-BE49-F238E27FC236}">
              <a16:creationId xmlns:a16="http://schemas.microsoft.com/office/drawing/2014/main" id="{00000000-0008-0000-0500-000067030000}"/>
            </a:ext>
          </a:extLst>
        </xdr:cNvPr>
        <xdr:cNvCxnSpPr/>
      </xdr:nvCxnSpPr>
      <xdr:spPr>
        <a:xfrm>
          <a:off x="6155117" y="13504127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1967</xdr:colOff>
      <xdr:row>165</xdr:row>
      <xdr:rowOff>0</xdr:rowOff>
    </xdr:from>
    <xdr:to>
      <xdr:col>41</xdr:col>
      <xdr:colOff>1968</xdr:colOff>
      <xdr:row>168</xdr:row>
      <xdr:rowOff>92927</xdr:rowOff>
    </xdr:to>
    <xdr:cxnSp macro="">
      <xdr:nvCxnSpPr>
        <xdr:cNvPr id="872" name="直線コネクタ 871">
          <a:extLst>
            <a:ext uri="{FF2B5EF4-FFF2-40B4-BE49-F238E27FC236}">
              <a16:creationId xmlns:a16="http://schemas.microsoft.com/office/drawing/2014/main" id="{00000000-0008-0000-0500-000068030000}"/>
            </a:ext>
          </a:extLst>
        </xdr:cNvPr>
        <xdr:cNvCxnSpPr/>
      </xdr:nvCxnSpPr>
      <xdr:spPr>
        <a:xfrm>
          <a:off x="6336092" y="13125450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1967</xdr:colOff>
      <xdr:row>165</xdr:row>
      <xdr:rowOff>92927</xdr:rowOff>
    </xdr:from>
    <xdr:to>
      <xdr:col>42</xdr:col>
      <xdr:colOff>1286</xdr:colOff>
      <xdr:row>167</xdr:row>
      <xdr:rowOff>92927</xdr:rowOff>
    </xdr:to>
    <xdr:grpSp>
      <xdr:nvGrpSpPr>
        <xdr:cNvPr id="873" name="グループ化 872">
          <a:extLst>
            <a:ext uri="{FF2B5EF4-FFF2-40B4-BE49-F238E27FC236}">
              <a16:creationId xmlns:a16="http://schemas.microsoft.com/office/drawing/2014/main" id="{00000000-0008-0000-0500-000069030000}"/>
            </a:ext>
          </a:extLst>
        </xdr:cNvPr>
        <xdr:cNvGrpSpPr/>
      </xdr:nvGrpSpPr>
      <xdr:grpSpPr>
        <a:xfrm>
          <a:off x="7421942" y="16075877"/>
          <a:ext cx="180294" cy="190500"/>
          <a:chOff x="12220755" y="9679557"/>
          <a:chExt cx="179717" cy="194094"/>
        </a:xfrm>
      </xdr:grpSpPr>
      <xdr:grpSp>
        <xdr:nvGrpSpPr>
          <xdr:cNvPr id="874" name="グループ化 873">
            <a:extLst>
              <a:ext uri="{FF2B5EF4-FFF2-40B4-BE49-F238E27FC236}">
                <a16:creationId xmlns:a16="http://schemas.microsoft.com/office/drawing/2014/main" id="{00000000-0008-0000-0500-00006A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876" name="直線コネクタ 875">
              <a:extLst>
                <a:ext uri="{FF2B5EF4-FFF2-40B4-BE49-F238E27FC236}">
                  <a16:creationId xmlns:a16="http://schemas.microsoft.com/office/drawing/2014/main" id="{00000000-0008-0000-0500-00006C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7" name="直線コネクタ 876">
              <a:extLst>
                <a:ext uri="{FF2B5EF4-FFF2-40B4-BE49-F238E27FC236}">
                  <a16:creationId xmlns:a16="http://schemas.microsoft.com/office/drawing/2014/main" id="{00000000-0008-0000-0500-00006D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75" name="正方形/長方形 874">
            <a:extLst>
              <a:ext uri="{FF2B5EF4-FFF2-40B4-BE49-F238E27FC236}">
                <a16:creationId xmlns:a16="http://schemas.microsoft.com/office/drawing/2014/main" id="{00000000-0008-0000-0500-00006B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</xdr:col>
      <xdr:colOff>681</xdr:colOff>
      <xdr:row>162</xdr:row>
      <xdr:rowOff>0</xdr:rowOff>
    </xdr:from>
    <xdr:to>
      <xdr:col>27</xdr:col>
      <xdr:colOff>0</xdr:colOff>
      <xdr:row>164</xdr:row>
      <xdr:rowOff>0</xdr:rowOff>
    </xdr:to>
    <xdr:grpSp>
      <xdr:nvGrpSpPr>
        <xdr:cNvPr id="743" name="グループ化 742">
          <a:extLst>
            <a:ext uri="{FF2B5EF4-FFF2-40B4-BE49-F238E27FC236}">
              <a16:creationId xmlns:a16="http://schemas.microsoft.com/office/drawing/2014/main" id="{00000000-0008-0000-0500-0000E7020000}"/>
            </a:ext>
          </a:extLst>
        </xdr:cNvPr>
        <xdr:cNvGrpSpPr/>
      </xdr:nvGrpSpPr>
      <xdr:grpSpPr>
        <a:xfrm>
          <a:off x="4706031" y="15697200"/>
          <a:ext cx="180294" cy="190500"/>
          <a:chOff x="12220755" y="9679557"/>
          <a:chExt cx="179717" cy="194094"/>
        </a:xfrm>
      </xdr:grpSpPr>
      <xdr:grpSp>
        <xdr:nvGrpSpPr>
          <xdr:cNvPr id="744" name="グループ化 743">
            <a:extLst>
              <a:ext uri="{FF2B5EF4-FFF2-40B4-BE49-F238E27FC236}">
                <a16:creationId xmlns:a16="http://schemas.microsoft.com/office/drawing/2014/main" id="{00000000-0008-0000-0500-0000E802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746" name="直線コネクタ 745">
              <a:extLst>
                <a:ext uri="{FF2B5EF4-FFF2-40B4-BE49-F238E27FC236}">
                  <a16:creationId xmlns:a16="http://schemas.microsoft.com/office/drawing/2014/main" id="{00000000-0008-0000-0500-0000EA02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" name="直線コネクタ 746">
              <a:extLst>
                <a:ext uri="{FF2B5EF4-FFF2-40B4-BE49-F238E27FC236}">
                  <a16:creationId xmlns:a16="http://schemas.microsoft.com/office/drawing/2014/main" id="{00000000-0008-0000-0500-0000EB02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45" name="正方形/長方形 744">
            <a:extLst>
              <a:ext uri="{FF2B5EF4-FFF2-40B4-BE49-F238E27FC236}">
                <a16:creationId xmlns:a16="http://schemas.microsoft.com/office/drawing/2014/main" id="{00000000-0008-0000-0500-0000E902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54</xdr:col>
      <xdr:colOff>138180</xdr:colOff>
      <xdr:row>29</xdr:row>
      <xdr:rowOff>93785</xdr:rowOff>
    </xdr:from>
    <xdr:to>
      <xdr:col>55</xdr:col>
      <xdr:colOff>46590</xdr:colOff>
      <xdr:row>32</xdr:row>
      <xdr:rowOff>8564</xdr:rowOff>
    </xdr:to>
    <xdr:grpSp>
      <xdr:nvGrpSpPr>
        <xdr:cNvPr id="755" name="グループ化 754">
          <a:extLst>
            <a:ext uri="{FF2B5EF4-FFF2-40B4-BE49-F238E27FC236}">
              <a16:creationId xmlns:a16="http://schemas.microsoft.com/office/drawing/2014/main" id="{00000000-0008-0000-0500-0000F3020000}"/>
            </a:ext>
          </a:extLst>
        </xdr:cNvPr>
        <xdr:cNvGrpSpPr/>
      </xdr:nvGrpSpPr>
      <xdr:grpSpPr>
        <a:xfrm>
          <a:off x="9910830" y="3122735"/>
          <a:ext cx="89385" cy="200529"/>
          <a:chOff x="1043623" y="201106"/>
          <a:chExt cx="118610" cy="196459"/>
        </a:xfrm>
      </xdr:grpSpPr>
      <xdr:sp macro="" textlink="">
        <xdr:nvSpPr>
          <xdr:cNvPr id="756" name="楕円 755">
            <a:extLst>
              <a:ext uri="{FF2B5EF4-FFF2-40B4-BE49-F238E27FC236}">
                <a16:creationId xmlns:a16="http://schemas.microsoft.com/office/drawing/2014/main" id="{00000000-0008-0000-0500-0000F402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0" name="正方形/長方形 759">
            <a:extLst>
              <a:ext uri="{FF2B5EF4-FFF2-40B4-BE49-F238E27FC236}">
                <a16:creationId xmlns:a16="http://schemas.microsoft.com/office/drawing/2014/main" id="{00000000-0008-0000-0500-0000F802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54</xdr:col>
      <xdr:colOff>181282</xdr:colOff>
      <xdr:row>32</xdr:row>
      <xdr:rowOff>0</xdr:rowOff>
    </xdr:from>
    <xdr:to>
      <xdr:col>54</xdr:col>
      <xdr:colOff>181282</xdr:colOff>
      <xdr:row>34</xdr:row>
      <xdr:rowOff>3933</xdr:rowOff>
    </xdr:to>
    <xdr:cxnSp macro="">
      <xdr:nvCxnSpPr>
        <xdr:cNvPr id="765" name="直線コネクタ 764">
          <a:extLst>
            <a:ext uri="{FF2B5EF4-FFF2-40B4-BE49-F238E27FC236}">
              <a16:creationId xmlns:a16="http://schemas.microsoft.com/office/drawing/2014/main" id="{00000000-0008-0000-0500-0000FD020000}"/>
            </a:ext>
          </a:extLst>
        </xdr:cNvPr>
        <xdr:cNvCxnSpPr/>
      </xdr:nvCxnSpPr>
      <xdr:spPr>
        <a:xfrm>
          <a:off x="9970524" y="3026492"/>
          <a:ext cx="0" cy="19443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136735</xdr:colOff>
      <xdr:row>34</xdr:row>
      <xdr:rowOff>3933</xdr:rowOff>
    </xdr:from>
    <xdr:to>
      <xdr:col>55</xdr:col>
      <xdr:colOff>46095</xdr:colOff>
      <xdr:row>35</xdr:row>
      <xdr:rowOff>91317</xdr:rowOff>
    </xdr:to>
    <xdr:grpSp>
      <xdr:nvGrpSpPr>
        <xdr:cNvPr id="766" name="グループ化 765">
          <a:extLst>
            <a:ext uri="{FF2B5EF4-FFF2-40B4-BE49-F238E27FC236}">
              <a16:creationId xmlns:a16="http://schemas.microsoft.com/office/drawing/2014/main" id="{00000000-0008-0000-0500-0000FE020000}"/>
            </a:ext>
          </a:extLst>
        </xdr:cNvPr>
        <xdr:cNvGrpSpPr/>
      </xdr:nvGrpSpPr>
      <xdr:grpSpPr>
        <a:xfrm>
          <a:off x="9909385" y="3509133"/>
          <a:ext cx="90335" cy="182634"/>
          <a:chOff x="1510061" y="195146"/>
          <a:chExt cx="116159" cy="195147"/>
        </a:xfrm>
      </xdr:grpSpPr>
      <xdr:cxnSp macro="">
        <xdr:nvCxnSpPr>
          <xdr:cNvPr id="773" name="直線コネクタ 772">
            <a:extLst>
              <a:ext uri="{FF2B5EF4-FFF2-40B4-BE49-F238E27FC236}">
                <a16:creationId xmlns:a16="http://schemas.microsoft.com/office/drawing/2014/main" id="{00000000-0008-0000-0500-000005030000}"/>
              </a:ext>
            </a:extLst>
          </xdr:cNvPr>
          <xdr:cNvCxnSpPr/>
        </xdr:nvCxnSpPr>
        <xdr:spPr>
          <a:xfrm>
            <a:off x="1510061" y="292917"/>
            <a:ext cx="116159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直線コネクタ 773">
            <a:extLst>
              <a:ext uri="{FF2B5EF4-FFF2-40B4-BE49-F238E27FC236}">
                <a16:creationId xmlns:a16="http://schemas.microsoft.com/office/drawing/2014/main" id="{00000000-0008-0000-0500-000006030000}"/>
              </a:ext>
            </a:extLst>
          </xdr:cNvPr>
          <xdr:cNvCxnSpPr/>
        </xdr:nvCxnSpPr>
        <xdr:spPr>
          <a:xfrm>
            <a:off x="1510061" y="292917"/>
            <a:ext cx="116159" cy="9737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直線コネクタ 774">
            <a:extLst>
              <a:ext uri="{FF2B5EF4-FFF2-40B4-BE49-F238E27FC236}">
                <a16:creationId xmlns:a16="http://schemas.microsoft.com/office/drawing/2014/main" id="{00000000-0008-0000-0500-000007030000}"/>
              </a:ext>
            </a:extLst>
          </xdr:cNvPr>
          <xdr:cNvCxnSpPr/>
        </xdr:nvCxnSpPr>
        <xdr:spPr>
          <a:xfrm flipV="1">
            <a:off x="1510061" y="195146"/>
            <a:ext cx="116159" cy="993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</xdr:colOff>
      <xdr:row>28</xdr:row>
      <xdr:rowOff>95074</xdr:rowOff>
    </xdr:from>
    <xdr:to>
      <xdr:col>68</xdr:col>
      <xdr:colOff>603</xdr:colOff>
      <xdr:row>28</xdr:row>
      <xdr:rowOff>96591</xdr:rowOff>
    </xdr:to>
    <xdr:cxnSp macro="">
      <xdr:nvCxnSpPr>
        <xdr:cNvPr id="784" name="直線コネクタ 783">
          <a:extLst>
            <a:ext uri="{FF2B5EF4-FFF2-40B4-BE49-F238E27FC236}">
              <a16:creationId xmlns:a16="http://schemas.microsoft.com/office/drawing/2014/main" id="{00000000-0008-0000-0500-000010030000}"/>
            </a:ext>
          </a:extLst>
        </xdr:cNvPr>
        <xdr:cNvCxnSpPr/>
      </xdr:nvCxnSpPr>
      <xdr:spPr>
        <a:xfrm>
          <a:off x="12044431" y="2869398"/>
          <a:ext cx="180369" cy="151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178907</xdr:colOff>
      <xdr:row>28</xdr:row>
      <xdr:rowOff>3714</xdr:rowOff>
    </xdr:from>
    <xdr:to>
      <xdr:col>69</xdr:col>
      <xdr:colOff>0</xdr:colOff>
      <xdr:row>30</xdr:row>
      <xdr:rowOff>2982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GrpSpPr/>
      </xdr:nvGrpSpPr>
      <xdr:grpSpPr>
        <a:xfrm>
          <a:off x="12304232" y="2937414"/>
          <a:ext cx="183043" cy="189768"/>
          <a:chOff x="11016837" y="3735780"/>
          <a:chExt cx="182301" cy="192242"/>
        </a:xfrm>
      </xdr:grpSpPr>
      <xdr:sp macro="" textlink="">
        <xdr:nvSpPr>
          <xdr:cNvPr id="790" name="楕円 789">
            <a:extLst>
              <a:ext uri="{FF2B5EF4-FFF2-40B4-BE49-F238E27FC236}">
                <a16:creationId xmlns:a16="http://schemas.microsoft.com/office/drawing/2014/main" id="{00000000-0008-0000-0500-00001603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正方形/長方形 794">
            <a:extLst>
              <a:ext uri="{FF2B5EF4-FFF2-40B4-BE49-F238E27FC236}">
                <a16:creationId xmlns:a16="http://schemas.microsoft.com/office/drawing/2014/main" id="{00000000-0008-0000-0500-00001B03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96" name="グループ化 795">
            <a:extLst>
              <a:ext uri="{FF2B5EF4-FFF2-40B4-BE49-F238E27FC236}">
                <a16:creationId xmlns:a16="http://schemas.microsoft.com/office/drawing/2014/main" id="{00000000-0008-0000-0500-00001C03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834" name="直線コネクタ 833">
              <a:extLst>
                <a:ext uri="{FF2B5EF4-FFF2-40B4-BE49-F238E27FC236}">
                  <a16:creationId xmlns:a16="http://schemas.microsoft.com/office/drawing/2014/main" id="{00000000-0008-0000-0500-00004203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5" name="直線コネクタ 834">
              <a:extLst>
                <a:ext uri="{FF2B5EF4-FFF2-40B4-BE49-F238E27FC236}">
                  <a16:creationId xmlns:a16="http://schemas.microsoft.com/office/drawing/2014/main" id="{00000000-0008-0000-0500-000043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6" name="直線コネクタ 835">
              <a:extLst>
                <a:ext uri="{FF2B5EF4-FFF2-40B4-BE49-F238E27FC236}">
                  <a16:creationId xmlns:a16="http://schemas.microsoft.com/office/drawing/2014/main" id="{00000000-0008-0000-0500-000044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65</xdr:col>
      <xdr:colOff>180604</xdr:colOff>
      <xdr:row>29</xdr:row>
      <xdr:rowOff>96259</xdr:rowOff>
    </xdr:from>
    <xdr:to>
      <xdr:col>66</xdr:col>
      <xdr:colOff>176536</xdr:colOff>
      <xdr:row>31</xdr:row>
      <xdr:rowOff>96487</xdr:rowOff>
    </xdr:to>
    <xdr:grpSp>
      <xdr:nvGrpSpPr>
        <xdr:cNvPr id="841" name="グループ化 840">
          <a:extLst>
            <a:ext uri="{FF2B5EF4-FFF2-40B4-BE49-F238E27FC236}">
              <a16:creationId xmlns:a16="http://schemas.microsoft.com/office/drawing/2014/main" id="{00000000-0008-0000-0500-000049030000}"/>
            </a:ext>
          </a:extLst>
        </xdr:cNvPr>
        <xdr:cNvGrpSpPr/>
      </xdr:nvGrpSpPr>
      <xdr:grpSpPr>
        <a:xfrm>
          <a:off x="11943979" y="3125209"/>
          <a:ext cx="176907" cy="190728"/>
          <a:chOff x="11057714" y="2992244"/>
          <a:chExt cx="177140" cy="194288"/>
        </a:xfrm>
      </xdr:grpSpPr>
      <xdr:cxnSp macro="">
        <xdr:nvCxnSpPr>
          <xdr:cNvPr id="842" name="直線コネクタ 841">
            <a:extLst>
              <a:ext uri="{FF2B5EF4-FFF2-40B4-BE49-F238E27FC236}">
                <a16:creationId xmlns:a16="http://schemas.microsoft.com/office/drawing/2014/main" id="{00000000-0008-0000-0500-00004A030000}"/>
              </a:ext>
            </a:extLst>
          </xdr:cNvPr>
          <xdr:cNvCxnSpPr>
            <a:stCxn id="844" idx="1"/>
            <a:endCxn id="844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直線コネクタ 842">
            <a:extLst>
              <a:ext uri="{FF2B5EF4-FFF2-40B4-BE49-F238E27FC236}">
                <a16:creationId xmlns:a16="http://schemas.microsoft.com/office/drawing/2014/main" id="{00000000-0008-0000-0500-00004B030000}"/>
              </a:ext>
            </a:extLst>
          </xdr:cNvPr>
          <xdr:cNvCxnSpPr>
            <a:stCxn id="844" idx="0"/>
            <a:endCxn id="844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4" name="正方形/長方形 843">
            <a:extLst>
              <a:ext uri="{FF2B5EF4-FFF2-40B4-BE49-F238E27FC236}">
                <a16:creationId xmlns:a16="http://schemas.microsoft.com/office/drawing/2014/main" id="{00000000-0008-0000-0500-00004C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66</xdr:col>
      <xdr:colOff>179008</xdr:colOff>
      <xdr:row>31</xdr:row>
      <xdr:rowOff>1123</xdr:rowOff>
    </xdr:from>
    <xdr:to>
      <xdr:col>68</xdr:col>
      <xdr:colOff>603</xdr:colOff>
      <xdr:row>31</xdr:row>
      <xdr:rowOff>1403</xdr:rowOff>
    </xdr:to>
    <xdr:cxnSp macro="">
      <xdr:nvCxnSpPr>
        <xdr:cNvPr id="850" name="直線コネクタ 849">
          <a:extLst>
            <a:ext uri="{FF2B5EF4-FFF2-40B4-BE49-F238E27FC236}">
              <a16:creationId xmlns:a16="http://schemas.microsoft.com/office/drawing/2014/main" id="{00000000-0008-0000-0500-000052030000}"/>
            </a:ext>
          </a:extLst>
        </xdr:cNvPr>
        <xdr:cNvCxnSpPr/>
      </xdr:nvCxnSpPr>
      <xdr:spPr>
        <a:xfrm>
          <a:off x="12143637" y="3027615"/>
          <a:ext cx="184160" cy="28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27</xdr:row>
      <xdr:rowOff>95022</xdr:rowOff>
    </xdr:from>
    <xdr:to>
      <xdr:col>66</xdr:col>
      <xdr:colOff>178812</xdr:colOff>
      <xdr:row>30</xdr:row>
      <xdr:rowOff>0</xdr:rowOff>
    </xdr:to>
    <xdr:grpSp>
      <xdr:nvGrpSpPr>
        <xdr:cNvPr id="878" name="グループ化 877">
          <a:extLst>
            <a:ext uri="{FF2B5EF4-FFF2-40B4-BE49-F238E27FC236}">
              <a16:creationId xmlns:a16="http://schemas.microsoft.com/office/drawing/2014/main" id="{00000000-0008-0000-0500-00006E030000}"/>
            </a:ext>
          </a:extLst>
        </xdr:cNvPr>
        <xdr:cNvGrpSpPr/>
      </xdr:nvGrpSpPr>
      <xdr:grpSpPr>
        <a:xfrm>
          <a:off x="11944350" y="2933472"/>
          <a:ext cx="178812" cy="190728"/>
          <a:chOff x="11057714" y="2992244"/>
          <a:chExt cx="177140" cy="194288"/>
        </a:xfrm>
      </xdr:grpSpPr>
      <xdr:cxnSp macro="">
        <xdr:nvCxnSpPr>
          <xdr:cNvPr id="879" name="直線コネクタ 878">
            <a:extLst>
              <a:ext uri="{FF2B5EF4-FFF2-40B4-BE49-F238E27FC236}">
                <a16:creationId xmlns:a16="http://schemas.microsoft.com/office/drawing/2014/main" id="{00000000-0008-0000-0500-00006F030000}"/>
              </a:ext>
            </a:extLst>
          </xdr:cNvPr>
          <xdr:cNvCxnSpPr>
            <a:stCxn id="881" idx="1"/>
            <a:endCxn id="881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" name="直線コネクタ 879">
            <a:extLst>
              <a:ext uri="{FF2B5EF4-FFF2-40B4-BE49-F238E27FC236}">
                <a16:creationId xmlns:a16="http://schemas.microsoft.com/office/drawing/2014/main" id="{00000000-0008-0000-0500-000070030000}"/>
              </a:ext>
            </a:extLst>
          </xdr:cNvPr>
          <xdr:cNvCxnSpPr>
            <a:stCxn id="881" idx="0"/>
            <a:endCxn id="881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1" name="正方形/長方形 880">
            <a:extLst>
              <a:ext uri="{FF2B5EF4-FFF2-40B4-BE49-F238E27FC236}">
                <a16:creationId xmlns:a16="http://schemas.microsoft.com/office/drawing/2014/main" id="{00000000-0008-0000-0500-000071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68</xdr:col>
      <xdr:colOff>603</xdr:colOff>
      <xdr:row>29</xdr:row>
      <xdr:rowOff>91258</xdr:rowOff>
    </xdr:from>
    <xdr:to>
      <xdr:col>69</xdr:col>
      <xdr:colOff>2979</xdr:colOff>
      <xdr:row>31</xdr:row>
      <xdr:rowOff>95191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GrpSpPr/>
      </xdr:nvGrpSpPr>
      <xdr:grpSpPr>
        <a:xfrm>
          <a:off x="12306903" y="3120208"/>
          <a:ext cx="183351" cy="194433"/>
          <a:chOff x="11602065" y="3312242"/>
          <a:chExt cx="183658" cy="194433"/>
        </a:xfrm>
      </xdr:grpSpPr>
      <xdr:sp macro="" textlink="">
        <xdr:nvSpPr>
          <xdr:cNvPr id="884" name="正方形/長方形 883">
            <a:extLst>
              <a:ext uri="{FF2B5EF4-FFF2-40B4-BE49-F238E27FC236}">
                <a16:creationId xmlns:a16="http://schemas.microsoft.com/office/drawing/2014/main" id="{00000000-0008-0000-0500-000074030000}"/>
              </a:ext>
            </a:extLst>
          </xdr:cNvPr>
          <xdr:cNvSpPr/>
        </xdr:nvSpPr>
        <xdr:spPr>
          <a:xfrm>
            <a:off x="11602065" y="3316175"/>
            <a:ext cx="181949" cy="189768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85" name="グループ化 884">
            <a:extLst>
              <a:ext uri="{FF2B5EF4-FFF2-40B4-BE49-F238E27FC236}">
                <a16:creationId xmlns:a16="http://schemas.microsoft.com/office/drawing/2014/main" id="{00000000-0008-0000-0500-000075030000}"/>
              </a:ext>
            </a:extLst>
          </xdr:cNvPr>
          <xdr:cNvGrpSpPr/>
        </xdr:nvGrpSpPr>
        <xdr:grpSpPr>
          <a:xfrm>
            <a:off x="11602065" y="3319570"/>
            <a:ext cx="183658" cy="181505"/>
            <a:chOff x="1390839" y="195146"/>
            <a:chExt cx="235381" cy="195147"/>
          </a:xfrm>
        </xdr:grpSpPr>
        <xdr:cxnSp macro="">
          <xdr:nvCxnSpPr>
            <xdr:cNvPr id="886" name="直線コネクタ 885">
              <a:extLst>
                <a:ext uri="{FF2B5EF4-FFF2-40B4-BE49-F238E27FC236}">
                  <a16:creationId xmlns:a16="http://schemas.microsoft.com/office/drawing/2014/main" id="{00000000-0008-0000-0500-000076030000}"/>
                </a:ext>
              </a:extLst>
            </xdr:cNvPr>
            <xdr:cNvCxnSpPr>
              <a:stCxn id="884" idx="1"/>
            </xdr:cNvCxnSpPr>
          </xdr:nvCxnSpPr>
          <xdr:spPr>
            <a:xfrm flipV="1">
              <a:off x="1390839" y="292917"/>
              <a:ext cx="235381" cy="595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7" name="直線コネクタ 886">
              <a:extLst>
                <a:ext uri="{FF2B5EF4-FFF2-40B4-BE49-F238E27FC236}">
                  <a16:creationId xmlns:a16="http://schemas.microsoft.com/office/drawing/2014/main" id="{00000000-0008-0000-0500-000077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8" name="直線コネクタ 887">
              <a:extLst>
                <a:ext uri="{FF2B5EF4-FFF2-40B4-BE49-F238E27FC236}">
                  <a16:creationId xmlns:a16="http://schemas.microsoft.com/office/drawing/2014/main" id="{00000000-0008-0000-0500-000078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89" name="直線コネクタ 888">
            <a:extLst>
              <a:ext uri="{FF2B5EF4-FFF2-40B4-BE49-F238E27FC236}">
                <a16:creationId xmlns:a16="http://schemas.microsoft.com/office/drawing/2014/main" id="{00000000-0008-0000-0500-000079030000}"/>
              </a:ext>
            </a:extLst>
          </xdr:cNvPr>
          <xdr:cNvCxnSpPr/>
        </xdr:nvCxnSpPr>
        <xdr:spPr>
          <a:xfrm>
            <a:off x="11693541" y="3312242"/>
            <a:ext cx="0" cy="19443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0</xdr:colOff>
      <xdr:row>32</xdr:row>
      <xdr:rowOff>0</xdr:rowOff>
    </xdr:from>
    <xdr:to>
      <xdr:col>69</xdr:col>
      <xdr:colOff>2376</xdr:colOff>
      <xdr:row>33</xdr:row>
      <xdr:rowOff>94518</xdr:rowOff>
    </xdr:to>
    <xdr:grpSp>
      <xdr:nvGrpSpPr>
        <xdr:cNvPr id="890" name="グループ化 889">
          <a:extLst>
            <a:ext uri="{FF2B5EF4-FFF2-40B4-BE49-F238E27FC236}">
              <a16:creationId xmlns:a16="http://schemas.microsoft.com/office/drawing/2014/main" id="{00000000-0008-0000-0500-00007A030000}"/>
            </a:ext>
          </a:extLst>
        </xdr:cNvPr>
        <xdr:cNvGrpSpPr/>
      </xdr:nvGrpSpPr>
      <xdr:grpSpPr>
        <a:xfrm>
          <a:off x="12306300" y="3314700"/>
          <a:ext cx="183351" cy="189768"/>
          <a:chOff x="11016837" y="3735780"/>
          <a:chExt cx="182301" cy="192242"/>
        </a:xfrm>
      </xdr:grpSpPr>
      <xdr:sp macro="" textlink="">
        <xdr:nvSpPr>
          <xdr:cNvPr id="891" name="楕円 890">
            <a:extLst>
              <a:ext uri="{FF2B5EF4-FFF2-40B4-BE49-F238E27FC236}">
                <a16:creationId xmlns:a16="http://schemas.microsoft.com/office/drawing/2014/main" id="{00000000-0008-0000-0500-00007B03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2" name="正方形/長方形 891">
            <a:extLst>
              <a:ext uri="{FF2B5EF4-FFF2-40B4-BE49-F238E27FC236}">
                <a16:creationId xmlns:a16="http://schemas.microsoft.com/office/drawing/2014/main" id="{00000000-0008-0000-0500-00007C03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93" name="グループ化 892">
            <a:extLst>
              <a:ext uri="{FF2B5EF4-FFF2-40B4-BE49-F238E27FC236}">
                <a16:creationId xmlns:a16="http://schemas.microsoft.com/office/drawing/2014/main" id="{00000000-0008-0000-0500-00007D03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894" name="直線コネクタ 893">
              <a:extLst>
                <a:ext uri="{FF2B5EF4-FFF2-40B4-BE49-F238E27FC236}">
                  <a16:creationId xmlns:a16="http://schemas.microsoft.com/office/drawing/2014/main" id="{00000000-0008-0000-0500-00007E03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5" name="直線コネクタ 894">
              <a:extLst>
                <a:ext uri="{FF2B5EF4-FFF2-40B4-BE49-F238E27FC236}">
                  <a16:creationId xmlns:a16="http://schemas.microsoft.com/office/drawing/2014/main" id="{00000000-0008-0000-0500-00007F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6" name="直線コネクタ 895">
              <a:extLst>
                <a:ext uri="{FF2B5EF4-FFF2-40B4-BE49-F238E27FC236}">
                  <a16:creationId xmlns:a16="http://schemas.microsoft.com/office/drawing/2014/main" id="{00000000-0008-0000-0500-000080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66</xdr:col>
      <xdr:colOff>697</xdr:colOff>
      <xdr:row>32</xdr:row>
      <xdr:rowOff>3074</xdr:rowOff>
    </xdr:from>
    <xdr:to>
      <xdr:col>67</xdr:col>
      <xdr:colOff>3073</xdr:colOff>
      <xdr:row>34</xdr:row>
      <xdr:rowOff>2342</xdr:rowOff>
    </xdr:to>
    <xdr:grpSp>
      <xdr:nvGrpSpPr>
        <xdr:cNvPr id="897" name="グループ化 896">
          <a:extLst>
            <a:ext uri="{FF2B5EF4-FFF2-40B4-BE49-F238E27FC236}">
              <a16:creationId xmlns:a16="http://schemas.microsoft.com/office/drawing/2014/main" id="{00000000-0008-0000-0500-000081030000}"/>
            </a:ext>
          </a:extLst>
        </xdr:cNvPr>
        <xdr:cNvGrpSpPr/>
      </xdr:nvGrpSpPr>
      <xdr:grpSpPr>
        <a:xfrm rot="10800000">
          <a:off x="11945047" y="3317774"/>
          <a:ext cx="183351" cy="189768"/>
          <a:chOff x="11016837" y="3735780"/>
          <a:chExt cx="182301" cy="192242"/>
        </a:xfrm>
      </xdr:grpSpPr>
      <xdr:sp macro="" textlink="">
        <xdr:nvSpPr>
          <xdr:cNvPr id="898" name="楕円 897">
            <a:extLst>
              <a:ext uri="{FF2B5EF4-FFF2-40B4-BE49-F238E27FC236}">
                <a16:creationId xmlns:a16="http://schemas.microsoft.com/office/drawing/2014/main" id="{00000000-0008-0000-0500-00008203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正方形/長方形 898">
            <a:extLst>
              <a:ext uri="{FF2B5EF4-FFF2-40B4-BE49-F238E27FC236}">
                <a16:creationId xmlns:a16="http://schemas.microsoft.com/office/drawing/2014/main" id="{00000000-0008-0000-0500-00008303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900" name="グループ化 899">
            <a:extLst>
              <a:ext uri="{FF2B5EF4-FFF2-40B4-BE49-F238E27FC236}">
                <a16:creationId xmlns:a16="http://schemas.microsoft.com/office/drawing/2014/main" id="{00000000-0008-0000-0500-00008403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901" name="直線コネクタ 900">
              <a:extLst>
                <a:ext uri="{FF2B5EF4-FFF2-40B4-BE49-F238E27FC236}">
                  <a16:creationId xmlns:a16="http://schemas.microsoft.com/office/drawing/2014/main" id="{00000000-0008-0000-0500-00008503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2" name="直線コネクタ 901">
              <a:extLst>
                <a:ext uri="{FF2B5EF4-FFF2-40B4-BE49-F238E27FC236}">
                  <a16:creationId xmlns:a16="http://schemas.microsoft.com/office/drawing/2014/main" id="{00000000-0008-0000-0500-000086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3" name="直線コネクタ 902">
              <a:extLst>
                <a:ext uri="{FF2B5EF4-FFF2-40B4-BE49-F238E27FC236}">
                  <a16:creationId xmlns:a16="http://schemas.microsoft.com/office/drawing/2014/main" id="{00000000-0008-0000-0500-000087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67</xdr:col>
      <xdr:colOff>1</xdr:colOff>
      <xdr:row>33</xdr:row>
      <xdr:rowOff>3933</xdr:rowOff>
    </xdr:from>
    <xdr:to>
      <xdr:col>68</xdr:col>
      <xdr:colOff>2878</xdr:colOff>
      <xdr:row>33</xdr:row>
      <xdr:rowOff>4213</xdr:rowOff>
    </xdr:to>
    <xdr:cxnSp macro="">
      <xdr:nvCxnSpPr>
        <xdr:cNvPr id="904" name="直線コネクタ 903">
          <a:extLst>
            <a:ext uri="{FF2B5EF4-FFF2-40B4-BE49-F238E27FC236}">
              <a16:creationId xmlns:a16="http://schemas.microsoft.com/office/drawing/2014/main" id="{00000000-0008-0000-0500-000088030000}"/>
            </a:ext>
          </a:extLst>
        </xdr:cNvPr>
        <xdr:cNvCxnSpPr/>
      </xdr:nvCxnSpPr>
      <xdr:spPr>
        <a:xfrm>
          <a:off x="12145912" y="3220925"/>
          <a:ext cx="184160" cy="28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33</xdr:row>
      <xdr:rowOff>93344</xdr:rowOff>
    </xdr:from>
    <xdr:to>
      <xdr:col>67</xdr:col>
      <xdr:colOff>657</xdr:colOff>
      <xdr:row>36</xdr:row>
      <xdr:rowOff>0</xdr:rowOff>
    </xdr:to>
    <xdr:grpSp>
      <xdr:nvGrpSpPr>
        <xdr:cNvPr id="194" name="グループ化 19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GrpSpPr/>
      </xdr:nvGrpSpPr>
      <xdr:grpSpPr>
        <a:xfrm>
          <a:off x="11944350" y="3503294"/>
          <a:ext cx="181632" cy="192406"/>
          <a:chOff x="11944350" y="3312794"/>
          <a:chExt cx="181632" cy="192406"/>
        </a:xfrm>
      </xdr:grpSpPr>
      <xdr:sp macro="" textlink="">
        <xdr:nvSpPr>
          <xdr:cNvPr id="906" name="楕円 905">
            <a:extLst>
              <a:ext uri="{FF2B5EF4-FFF2-40B4-BE49-F238E27FC236}">
                <a16:creationId xmlns:a16="http://schemas.microsoft.com/office/drawing/2014/main" id="{00000000-0008-0000-0500-00008A030000}"/>
              </a:ext>
            </a:extLst>
          </xdr:cNvPr>
          <xdr:cNvSpPr/>
        </xdr:nvSpPr>
        <xdr:spPr>
          <a:xfrm rot="10800000">
            <a:off x="12026320" y="3351892"/>
            <a:ext cx="93569" cy="114673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7" name="正方形/長方形 906">
            <a:extLst>
              <a:ext uri="{FF2B5EF4-FFF2-40B4-BE49-F238E27FC236}">
                <a16:creationId xmlns:a16="http://schemas.microsoft.com/office/drawing/2014/main" id="{00000000-0008-0000-0500-00008B030000}"/>
              </a:ext>
            </a:extLst>
          </xdr:cNvPr>
          <xdr:cNvSpPr/>
        </xdr:nvSpPr>
        <xdr:spPr>
          <a:xfrm rot="10800000">
            <a:off x="11944350" y="3314701"/>
            <a:ext cx="181632" cy="189767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12" name="直線コネクタ 911">
            <a:extLst>
              <a:ext uri="{FF2B5EF4-FFF2-40B4-BE49-F238E27FC236}">
                <a16:creationId xmlns:a16="http://schemas.microsoft.com/office/drawing/2014/main" id="{00000000-0008-0000-0500-000090030000}"/>
              </a:ext>
            </a:extLst>
          </xdr:cNvPr>
          <xdr:cNvCxnSpPr/>
        </xdr:nvCxnSpPr>
        <xdr:spPr>
          <a:xfrm>
            <a:off x="11983344" y="3312794"/>
            <a:ext cx="0" cy="19240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" name="直線コネクタ 912">
            <a:extLst>
              <a:ext uri="{FF2B5EF4-FFF2-40B4-BE49-F238E27FC236}">
                <a16:creationId xmlns:a16="http://schemas.microsoft.com/office/drawing/2014/main" id="{00000000-0008-0000-0500-000091030000}"/>
              </a:ext>
            </a:extLst>
          </xdr:cNvPr>
          <xdr:cNvCxnSpPr>
            <a:stCxn id="907" idx="3"/>
            <a:endCxn id="906" idx="6"/>
          </xdr:cNvCxnSpPr>
        </xdr:nvCxnSpPr>
        <xdr:spPr>
          <a:xfrm flipV="1">
            <a:off x="11944350" y="3409228"/>
            <a:ext cx="81970" cy="356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178599</xdr:colOff>
      <xdr:row>34</xdr:row>
      <xdr:rowOff>0</xdr:rowOff>
    </xdr:from>
    <xdr:to>
      <xdr:col>69</xdr:col>
      <xdr:colOff>0</xdr:colOff>
      <xdr:row>35</xdr:row>
      <xdr:rowOff>94518</xdr:rowOff>
    </xdr:to>
    <xdr:grpSp>
      <xdr:nvGrpSpPr>
        <xdr:cNvPr id="914" name="グループ化 913">
          <a:extLst>
            <a:ext uri="{FF2B5EF4-FFF2-40B4-BE49-F238E27FC236}">
              <a16:creationId xmlns:a16="http://schemas.microsoft.com/office/drawing/2014/main" id="{00000000-0008-0000-0500-000092030000}"/>
            </a:ext>
          </a:extLst>
        </xdr:cNvPr>
        <xdr:cNvGrpSpPr/>
      </xdr:nvGrpSpPr>
      <xdr:grpSpPr>
        <a:xfrm>
          <a:off x="12303924" y="3505200"/>
          <a:ext cx="183351" cy="189768"/>
          <a:chOff x="11016837" y="3735780"/>
          <a:chExt cx="182301" cy="192242"/>
        </a:xfrm>
      </xdr:grpSpPr>
      <xdr:sp macro="" textlink="">
        <xdr:nvSpPr>
          <xdr:cNvPr id="915" name="楕円 914">
            <a:extLst>
              <a:ext uri="{FF2B5EF4-FFF2-40B4-BE49-F238E27FC236}">
                <a16:creationId xmlns:a16="http://schemas.microsoft.com/office/drawing/2014/main" id="{00000000-0008-0000-0500-00009303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6" name="正方形/長方形 915">
            <a:extLst>
              <a:ext uri="{FF2B5EF4-FFF2-40B4-BE49-F238E27FC236}">
                <a16:creationId xmlns:a16="http://schemas.microsoft.com/office/drawing/2014/main" id="{00000000-0008-0000-0500-00009403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917" name="グループ化 916">
            <a:extLst>
              <a:ext uri="{FF2B5EF4-FFF2-40B4-BE49-F238E27FC236}">
                <a16:creationId xmlns:a16="http://schemas.microsoft.com/office/drawing/2014/main" id="{00000000-0008-0000-0500-00009503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918" name="直線コネクタ 917">
              <a:extLst>
                <a:ext uri="{FF2B5EF4-FFF2-40B4-BE49-F238E27FC236}">
                  <a16:creationId xmlns:a16="http://schemas.microsoft.com/office/drawing/2014/main" id="{00000000-0008-0000-0500-00009603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9" name="直線コネクタ 918">
              <a:extLst>
                <a:ext uri="{FF2B5EF4-FFF2-40B4-BE49-F238E27FC236}">
                  <a16:creationId xmlns:a16="http://schemas.microsoft.com/office/drawing/2014/main" id="{00000000-0008-0000-0500-000097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0" name="直線コネクタ 919">
              <a:extLst>
                <a:ext uri="{FF2B5EF4-FFF2-40B4-BE49-F238E27FC236}">
                  <a16:creationId xmlns:a16="http://schemas.microsoft.com/office/drawing/2014/main" id="{00000000-0008-0000-0500-000098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67</xdr:col>
      <xdr:colOff>0</xdr:colOff>
      <xdr:row>34</xdr:row>
      <xdr:rowOff>94970</xdr:rowOff>
    </xdr:from>
    <xdr:to>
      <xdr:col>68</xdr:col>
      <xdr:colOff>2877</xdr:colOff>
      <xdr:row>35</xdr:row>
      <xdr:rowOff>0</xdr:rowOff>
    </xdr:to>
    <xdr:cxnSp macro="">
      <xdr:nvCxnSpPr>
        <xdr:cNvPr id="921" name="直線コネクタ 920">
          <a:extLst>
            <a:ext uri="{FF2B5EF4-FFF2-40B4-BE49-F238E27FC236}">
              <a16:creationId xmlns:a16="http://schemas.microsoft.com/office/drawing/2014/main" id="{00000000-0008-0000-0500-000099030000}"/>
            </a:ext>
          </a:extLst>
        </xdr:cNvPr>
        <xdr:cNvCxnSpPr/>
      </xdr:nvCxnSpPr>
      <xdr:spPr>
        <a:xfrm>
          <a:off x="12125325" y="3409670"/>
          <a:ext cx="183852" cy="28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66261</xdr:colOff>
      <xdr:row>171</xdr:row>
      <xdr:rowOff>0</xdr:rowOff>
    </xdr:from>
    <xdr:to>
      <xdr:col>40</xdr:col>
      <xdr:colOff>63884</xdr:colOff>
      <xdr:row>173</xdr:row>
      <xdr:rowOff>0</xdr:rowOff>
    </xdr:to>
    <xdr:sp macro="" textlink="">
      <xdr:nvSpPr>
        <xdr:cNvPr id="927" name="正方形/長方形 926">
          <a:extLst>
            <a:ext uri="{FF2B5EF4-FFF2-40B4-BE49-F238E27FC236}">
              <a16:creationId xmlns:a16="http://schemas.microsoft.com/office/drawing/2014/main" id="{00000000-0008-0000-0500-00009F030000}"/>
            </a:ext>
          </a:extLst>
        </xdr:cNvPr>
        <xdr:cNvSpPr/>
      </xdr:nvSpPr>
      <xdr:spPr>
        <a:xfrm>
          <a:off x="6762336" y="13696950"/>
          <a:ext cx="17859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180</xdr:row>
      <xdr:rowOff>0</xdr:rowOff>
    </xdr:from>
    <xdr:to>
      <xdr:col>40</xdr:col>
      <xdr:colOff>2700</xdr:colOff>
      <xdr:row>182</xdr:row>
      <xdr:rowOff>4141</xdr:rowOff>
    </xdr:to>
    <xdr:grpSp>
      <xdr:nvGrpSpPr>
        <xdr:cNvPr id="928" name="グループ化 927">
          <a:extLst>
            <a:ext uri="{FF2B5EF4-FFF2-40B4-BE49-F238E27FC236}">
              <a16:creationId xmlns:a16="http://schemas.microsoft.com/office/drawing/2014/main" id="{00000000-0008-0000-0500-0000A0030000}"/>
            </a:ext>
          </a:extLst>
        </xdr:cNvPr>
        <xdr:cNvGrpSpPr/>
      </xdr:nvGrpSpPr>
      <xdr:grpSpPr>
        <a:xfrm>
          <a:off x="7058025" y="17411700"/>
          <a:ext cx="183675" cy="194641"/>
          <a:chOff x="926325" y="196964"/>
          <a:chExt cx="235908" cy="200601"/>
        </a:xfrm>
      </xdr:grpSpPr>
      <xdr:sp macro="" textlink="">
        <xdr:nvSpPr>
          <xdr:cNvPr id="929" name="楕円 928">
            <a:extLst>
              <a:ext uri="{FF2B5EF4-FFF2-40B4-BE49-F238E27FC236}">
                <a16:creationId xmlns:a16="http://schemas.microsoft.com/office/drawing/2014/main" id="{00000000-0008-0000-0500-0000A1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30" name="直線コネクタ 929">
            <a:extLst>
              <a:ext uri="{FF2B5EF4-FFF2-40B4-BE49-F238E27FC236}">
                <a16:creationId xmlns:a16="http://schemas.microsoft.com/office/drawing/2014/main" id="{00000000-0008-0000-0500-0000A2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" name="直線コネクタ 930">
            <a:extLst>
              <a:ext uri="{FF2B5EF4-FFF2-40B4-BE49-F238E27FC236}">
                <a16:creationId xmlns:a16="http://schemas.microsoft.com/office/drawing/2014/main" id="{00000000-0008-0000-0500-0000A3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2" name="正方形/長方形 931">
            <a:extLst>
              <a:ext uri="{FF2B5EF4-FFF2-40B4-BE49-F238E27FC236}">
                <a16:creationId xmlns:a16="http://schemas.microsoft.com/office/drawing/2014/main" id="{00000000-0008-0000-0500-0000A4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3" name="正方形/長方形 932">
            <a:extLst>
              <a:ext uri="{FF2B5EF4-FFF2-40B4-BE49-F238E27FC236}">
                <a16:creationId xmlns:a16="http://schemas.microsoft.com/office/drawing/2014/main" id="{00000000-0008-0000-0500-0000A5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39</xdr:col>
      <xdr:colOff>0</xdr:colOff>
      <xdr:row>183</xdr:row>
      <xdr:rowOff>91109</xdr:rowOff>
    </xdr:from>
    <xdr:to>
      <xdr:col>40</xdr:col>
      <xdr:colOff>2700</xdr:colOff>
      <xdr:row>186</xdr:row>
      <xdr:rowOff>0</xdr:rowOff>
    </xdr:to>
    <xdr:grpSp>
      <xdr:nvGrpSpPr>
        <xdr:cNvPr id="934" name="グループ化 933">
          <a:extLst>
            <a:ext uri="{FF2B5EF4-FFF2-40B4-BE49-F238E27FC236}">
              <a16:creationId xmlns:a16="http://schemas.microsoft.com/office/drawing/2014/main" id="{00000000-0008-0000-0500-0000A6030000}"/>
            </a:ext>
          </a:extLst>
        </xdr:cNvPr>
        <xdr:cNvGrpSpPr/>
      </xdr:nvGrpSpPr>
      <xdr:grpSpPr>
        <a:xfrm>
          <a:off x="7058025" y="17788559"/>
          <a:ext cx="183675" cy="194641"/>
          <a:chOff x="926325" y="196964"/>
          <a:chExt cx="235908" cy="200601"/>
        </a:xfrm>
      </xdr:grpSpPr>
      <xdr:sp macro="" textlink="">
        <xdr:nvSpPr>
          <xdr:cNvPr id="935" name="楕円 934">
            <a:extLst>
              <a:ext uri="{FF2B5EF4-FFF2-40B4-BE49-F238E27FC236}">
                <a16:creationId xmlns:a16="http://schemas.microsoft.com/office/drawing/2014/main" id="{00000000-0008-0000-0500-0000A703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36" name="直線コネクタ 935">
            <a:extLst>
              <a:ext uri="{FF2B5EF4-FFF2-40B4-BE49-F238E27FC236}">
                <a16:creationId xmlns:a16="http://schemas.microsoft.com/office/drawing/2014/main" id="{00000000-0008-0000-0500-0000A803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直線コネクタ 936">
            <a:extLst>
              <a:ext uri="{FF2B5EF4-FFF2-40B4-BE49-F238E27FC236}">
                <a16:creationId xmlns:a16="http://schemas.microsoft.com/office/drawing/2014/main" id="{00000000-0008-0000-0500-0000A903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8" name="正方形/長方形 937">
            <a:extLst>
              <a:ext uri="{FF2B5EF4-FFF2-40B4-BE49-F238E27FC236}">
                <a16:creationId xmlns:a16="http://schemas.microsoft.com/office/drawing/2014/main" id="{00000000-0008-0000-0500-0000AA03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正方形/長方形 938">
            <a:extLst>
              <a:ext uri="{FF2B5EF4-FFF2-40B4-BE49-F238E27FC236}">
                <a16:creationId xmlns:a16="http://schemas.microsoft.com/office/drawing/2014/main" id="{00000000-0008-0000-0500-0000AB03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39</xdr:col>
      <xdr:colOff>0</xdr:colOff>
      <xdr:row>182</xdr:row>
      <xdr:rowOff>4141</xdr:rowOff>
    </xdr:from>
    <xdr:to>
      <xdr:col>40</xdr:col>
      <xdr:colOff>0</xdr:colOff>
      <xdr:row>184</xdr:row>
      <xdr:rowOff>0</xdr:rowOff>
    </xdr:to>
    <xdr:grpSp>
      <xdr:nvGrpSpPr>
        <xdr:cNvPr id="940" name="グループ化 939">
          <a:extLst>
            <a:ext uri="{FF2B5EF4-FFF2-40B4-BE49-F238E27FC236}">
              <a16:creationId xmlns:a16="http://schemas.microsoft.com/office/drawing/2014/main" id="{00000000-0008-0000-0500-0000AC030000}"/>
            </a:ext>
          </a:extLst>
        </xdr:cNvPr>
        <xdr:cNvGrpSpPr/>
      </xdr:nvGrpSpPr>
      <xdr:grpSpPr>
        <a:xfrm>
          <a:off x="7058025" y="17606341"/>
          <a:ext cx="180975" cy="186359"/>
          <a:chOff x="12220755" y="9679557"/>
          <a:chExt cx="179717" cy="194094"/>
        </a:xfrm>
      </xdr:grpSpPr>
      <xdr:grpSp>
        <xdr:nvGrpSpPr>
          <xdr:cNvPr id="941" name="グループ化 940">
            <a:extLst>
              <a:ext uri="{FF2B5EF4-FFF2-40B4-BE49-F238E27FC236}">
                <a16:creationId xmlns:a16="http://schemas.microsoft.com/office/drawing/2014/main" id="{00000000-0008-0000-0500-0000AD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43" name="直線コネクタ 942">
              <a:extLst>
                <a:ext uri="{FF2B5EF4-FFF2-40B4-BE49-F238E27FC236}">
                  <a16:creationId xmlns:a16="http://schemas.microsoft.com/office/drawing/2014/main" id="{00000000-0008-0000-0500-0000AF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44" name="直線コネクタ 943">
              <a:extLst>
                <a:ext uri="{FF2B5EF4-FFF2-40B4-BE49-F238E27FC236}">
                  <a16:creationId xmlns:a16="http://schemas.microsoft.com/office/drawing/2014/main" id="{00000000-0008-0000-0500-0000B0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42" name="正方形/長方形 941">
            <a:extLst>
              <a:ext uri="{FF2B5EF4-FFF2-40B4-BE49-F238E27FC236}">
                <a16:creationId xmlns:a16="http://schemas.microsoft.com/office/drawing/2014/main" id="{00000000-0008-0000-0500-0000AE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40</xdr:col>
      <xdr:colOff>0</xdr:colOff>
      <xdr:row>181</xdr:row>
      <xdr:rowOff>0</xdr:rowOff>
    </xdr:from>
    <xdr:to>
      <xdr:col>41</xdr:col>
      <xdr:colOff>1967</xdr:colOff>
      <xdr:row>181</xdr:row>
      <xdr:rowOff>0</xdr:rowOff>
    </xdr:to>
    <xdr:cxnSp macro="">
      <xdr:nvCxnSpPr>
        <xdr:cNvPr id="945" name="直線コネクタ 944">
          <a:extLst>
            <a:ext uri="{FF2B5EF4-FFF2-40B4-BE49-F238E27FC236}">
              <a16:creationId xmlns:a16="http://schemas.microsoft.com/office/drawing/2014/main" id="{00000000-0008-0000-0500-0000B1030000}"/>
            </a:ext>
          </a:extLst>
        </xdr:cNvPr>
        <xdr:cNvCxnSpPr/>
      </xdr:nvCxnSpPr>
      <xdr:spPr>
        <a:xfrm>
          <a:off x="6877050" y="14458950"/>
          <a:ext cx="18294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1967</xdr:colOff>
      <xdr:row>182</xdr:row>
      <xdr:rowOff>92927</xdr:rowOff>
    </xdr:from>
    <xdr:to>
      <xdr:col>41</xdr:col>
      <xdr:colOff>1967</xdr:colOff>
      <xdr:row>182</xdr:row>
      <xdr:rowOff>92927</xdr:rowOff>
    </xdr:to>
    <xdr:cxnSp macro="">
      <xdr:nvCxnSpPr>
        <xdr:cNvPr id="946" name="直線コネクタ 945">
          <a:extLst>
            <a:ext uri="{FF2B5EF4-FFF2-40B4-BE49-F238E27FC236}">
              <a16:creationId xmlns:a16="http://schemas.microsoft.com/office/drawing/2014/main" id="{00000000-0008-0000-0500-0000B2030000}"/>
            </a:ext>
          </a:extLst>
        </xdr:cNvPr>
        <xdr:cNvCxnSpPr/>
      </xdr:nvCxnSpPr>
      <xdr:spPr>
        <a:xfrm flipV="1">
          <a:off x="7328890" y="17692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1967</xdr:colOff>
      <xdr:row>184</xdr:row>
      <xdr:rowOff>92927</xdr:rowOff>
    </xdr:from>
    <xdr:to>
      <xdr:col>41</xdr:col>
      <xdr:colOff>1968</xdr:colOff>
      <xdr:row>184</xdr:row>
      <xdr:rowOff>92927</xdr:rowOff>
    </xdr:to>
    <xdr:cxnSp macro="">
      <xdr:nvCxnSpPr>
        <xdr:cNvPr id="947" name="直線コネクタ 946">
          <a:extLst>
            <a:ext uri="{FF2B5EF4-FFF2-40B4-BE49-F238E27FC236}">
              <a16:creationId xmlns:a16="http://schemas.microsoft.com/office/drawing/2014/main" id="{00000000-0008-0000-0500-0000B3030000}"/>
            </a:ext>
          </a:extLst>
        </xdr:cNvPr>
        <xdr:cNvCxnSpPr/>
      </xdr:nvCxnSpPr>
      <xdr:spPr>
        <a:xfrm>
          <a:off x="6879017" y="14837627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1967</xdr:colOff>
      <xdr:row>181</xdr:row>
      <xdr:rowOff>0</xdr:rowOff>
    </xdr:from>
    <xdr:to>
      <xdr:col>41</xdr:col>
      <xdr:colOff>1968</xdr:colOff>
      <xdr:row>184</xdr:row>
      <xdr:rowOff>92927</xdr:rowOff>
    </xdr:to>
    <xdr:cxnSp macro="">
      <xdr:nvCxnSpPr>
        <xdr:cNvPr id="948" name="直線コネクタ 947">
          <a:extLst>
            <a:ext uri="{FF2B5EF4-FFF2-40B4-BE49-F238E27FC236}">
              <a16:creationId xmlns:a16="http://schemas.microsoft.com/office/drawing/2014/main" id="{00000000-0008-0000-0500-0000B4030000}"/>
            </a:ext>
          </a:extLst>
        </xdr:cNvPr>
        <xdr:cNvCxnSpPr/>
      </xdr:nvCxnSpPr>
      <xdr:spPr>
        <a:xfrm>
          <a:off x="7059992" y="14458950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1967</xdr:colOff>
      <xdr:row>181</xdr:row>
      <xdr:rowOff>92927</xdr:rowOff>
    </xdr:from>
    <xdr:to>
      <xdr:col>42</xdr:col>
      <xdr:colOff>1286</xdr:colOff>
      <xdr:row>183</xdr:row>
      <xdr:rowOff>92927</xdr:rowOff>
    </xdr:to>
    <xdr:grpSp>
      <xdr:nvGrpSpPr>
        <xdr:cNvPr id="949" name="グループ化 948">
          <a:extLst>
            <a:ext uri="{FF2B5EF4-FFF2-40B4-BE49-F238E27FC236}">
              <a16:creationId xmlns:a16="http://schemas.microsoft.com/office/drawing/2014/main" id="{00000000-0008-0000-0500-0000B5030000}"/>
            </a:ext>
          </a:extLst>
        </xdr:cNvPr>
        <xdr:cNvGrpSpPr/>
      </xdr:nvGrpSpPr>
      <xdr:grpSpPr>
        <a:xfrm>
          <a:off x="7421942" y="17599877"/>
          <a:ext cx="180294" cy="190500"/>
          <a:chOff x="12220755" y="9679557"/>
          <a:chExt cx="179717" cy="194094"/>
        </a:xfrm>
      </xdr:grpSpPr>
      <xdr:grpSp>
        <xdr:nvGrpSpPr>
          <xdr:cNvPr id="950" name="グループ化 949">
            <a:extLst>
              <a:ext uri="{FF2B5EF4-FFF2-40B4-BE49-F238E27FC236}">
                <a16:creationId xmlns:a16="http://schemas.microsoft.com/office/drawing/2014/main" id="{00000000-0008-0000-0500-0000B6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52" name="直線コネクタ 951">
              <a:extLst>
                <a:ext uri="{FF2B5EF4-FFF2-40B4-BE49-F238E27FC236}">
                  <a16:creationId xmlns:a16="http://schemas.microsoft.com/office/drawing/2014/main" id="{00000000-0008-0000-0500-0000B8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3" name="直線コネクタ 952">
              <a:extLst>
                <a:ext uri="{FF2B5EF4-FFF2-40B4-BE49-F238E27FC236}">
                  <a16:creationId xmlns:a16="http://schemas.microsoft.com/office/drawing/2014/main" id="{00000000-0008-0000-0500-0000B9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51" name="正方形/長方形 950">
            <a:extLst>
              <a:ext uri="{FF2B5EF4-FFF2-40B4-BE49-F238E27FC236}">
                <a16:creationId xmlns:a16="http://schemas.microsoft.com/office/drawing/2014/main" id="{00000000-0008-0000-0500-0000B7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</xdr:col>
      <xdr:colOff>681</xdr:colOff>
      <xdr:row>176</xdr:row>
      <xdr:rowOff>0</xdr:rowOff>
    </xdr:from>
    <xdr:to>
      <xdr:col>27</xdr:col>
      <xdr:colOff>0</xdr:colOff>
      <xdr:row>178</xdr:row>
      <xdr:rowOff>0</xdr:rowOff>
    </xdr:to>
    <xdr:grpSp>
      <xdr:nvGrpSpPr>
        <xdr:cNvPr id="954" name="グループ化 953">
          <a:extLst>
            <a:ext uri="{FF2B5EF4-FFF2-40B4-BE49-F238E27FC236}">
              <a16:creationId xmlns:a16="http://schemas.microsoft.com/office/drawing/2014/main" id="{00000000-0008-0000-0500-0000BA030000}"/>
            </a:ext>
          </a:extLst>
        </xdr:cNvPr>
        <xdr:cNvGrpSpPr/>
      </xdr:nvGrpSpPr>
      <xdr:grpSpPr>
        <a:xfrm>
          <a:off x="4706031" y="17030700"/>
          <a:ext cx="180294" cy="190500"/>
          <a:chOff x="12220755" y="9679557"/>
          <a:chExt cx="179717" cy="194094"/>
        </a:xfrm>
      </xdr:grpSpPr>
      <xdr:grpSp>
        <xdr:nvGrpSpPr>
          <xdr:cNvPr id="955" name="グループ化 954">
            <a:extLst>
              <a:ext uri="{FF2B5EF4-FFF2-40B4-BE49-F238E27FC236}">
                <a16:creationId xmlns:a16="http://schemas.microsoft.com/office/drawing/2014/main" id="{00000000-0008-0000-0500-0000BB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57" name="直線コネクタ 956">
              <a:extLst>
                <a:ext uri="{FF2B5EF4-FFF2-40B4-BE49-F238E27FC236}">
                  <a16:creationId xmlns:a16="http://schemas.microsoft.com/office/drawing/2014/main" id="{00000000-0008-0000-0500-0000BD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8" name="直線コネクタ 957">
              <a:extLst>
                <a:ext uri="{FF2B5EF4-FFF2-40B4-BE49-F238E27FC236}">
                  <a16:creationId xmlns:a16="http://schemas.microsoft.com/office/drawing/2014/main" id="{00000000-0008-0000-0500-0000BE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56" name="正方形/長方形 955">
            <a:extLst>
              <a:ext uri="{FF2B5EF4-FFF2-40B4-BE49-F238E27FC236}">
                <a16:creationId xmlns:a16="http://schemas.microsoft.com/office/drawing/2014/main" id="{00000000-0008-0000-0500-0000BC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179068</xdr:colOff>
      <xdr:row>171</xdr:row>
      <xdr:rowOff>0</xdr:rowOff>
    </xdr:from>
    <xdr:to>
      <xdr:col>26</xdr:col>
      <xdr:colOff>3066</xdr:colOff>
      <xdr:row>171</xdr:row>
      <xdr:rowOff>1329</xdr:rowOff>
    </xdr:to>
    <xdr:cxnSp macro="">
      <xdr:nvCxnSpPr>
        <xdr:cNvPr id="961" name="直線コネクタ 960">
          <a:extLst>
            <a:ext uri="{FF2B5EF4-FFF2-40B4-BE49-F238E27FC236}">
              <a16:creationId xmlns:a16="http://schemas.microsoft.com/office/drawing/2014/main" id="{00000000-0008-0000-0500-0000C1030000}"/>
            </a:ext>
          </a:extLst>
        </xdr:cNvPr>
        <xdr:cNvCxnSpPr>
          <a:stCxn id="772" idx="3"/>
        </xdr:cNvCxnSpPr>
      </xdr:nvCxnSpPr>
      <xdr:spPr>
        <a:xfrm flipV="1">
          <a:off x="3436618" y="15030450"/>
          <a:ext cx="1271798" cy="13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4107</xdr:colOff>
      <xdr:row>167</xdr:row>
      <xdr:rowOff>0</xdr:rowOff>
    </xdr:from>
    <xdr:to>
      <xdr:col>22</xdr:col>
      <xdr:colOff>5832</xdr:colOff>
      <xdr:row>167</xdr:row>
      <xdr:rowOff>0</xdr:rowOff>
    </xdr:to>
    <xdr:cxnSp macro="">
      <xdr:nvCxnSpPr>
        <xdr:cNvPr id="967" name="直線コネクタ 966">
          <a:extLst>
            <a:ext uri="{FF2B5EF4-FFF2-40B4-BE49-F238E27FC236}">
              <a16:creationId xmlns:a16="http://schemas.microsoft.com/office/drawing/2014/main" id="{00000000-0008-0000-0500-0000C7030000}"/>
            </a:ext>
          </a:extLst>
        </xdr:cNvPr>
        <xdr:cNvCxnSpPr/>
      </xdr:nvCxnSpPr>
      <xdr:spPr>
        <a:xfrm flipH="1">
          <a:off x="3459084" y="14651182"/>
          <a:ext cx="54724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163</xdr:row>
      <xdr:rowOff>2071</xdr:rowOff>
    </xdr:from>
    <xdr:to>
      <xdr:col>26</xdr:col>
      <xdr:colOff>3066</xdr:colOff>
      <xdr:row>171</xdr:row>
      <xdr:rowOff>1329</xdr:rowOff>
    </xdr:to>
    <xdr:cxnSp macro="">
      <xdr:nvCxnSpPr>
        <xdr:cNvPr id="968" name="直線コネクタ 967">
          <a:extLst>
            <a:ext uri="{FF2B5EF4-FFF2-40B4-BE49-F238E27FC236}">
              <a16:creationId xmlns:a16="http://schemas.microsoft.com/office/drawing/2014/main" id="{00000000-0008-0000-0500-0000C8030000}"/>
            </a:ext>
          </a:extLst>
        </xdr:cNvPr>
        <xdr:cNvCxnSpPr/>
      </xdr:nvCxnSpPr>
      <xdr:spPr>
        <a:xfrm flipH="1">
          <a:off x="4343400" y="14270521"/>
          <a:ext cx="3066" cy="76125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172</xdr:row>
      <xdr:rowOff>0</xdr:rowOff>
    </xdr:from>
    <xdr:to>
      <xdr:col>19</xdr:col>
      <xdr:colOff>657</xdr:colOff>
      <xdr:row>174</xdr:row>
      <xdr:rowOff>1906</xdr:rowOff>
    </xdr:to>
    <xdr:grpSp>
      <xdr:nvGrpSpPr>
        <xdr:cNvPr id="969" name="グループ化 968">
          <a:extLst>
            <a:ext uri="{FF2B5EF4-FFF2-40B4-BE49-F238E27FC236}">
              <a16:creationId xmlns:a16="http://schemas.microsoft.com/office/drawing/2014/main" id="{00000000-0008-0000-0500-0000C9030000}"/>
            </a:ext>
          </a:extLst>
        </xdr:cNvPr>
        <xdr:cNvGrpSpPr/>
      </xdr:nvGrpSpPr>
      <xdr:grpSpPr>
        <a:xfrm>
          <a:off x="3257550" y="16649700"/>
          <a:ext cx="181632" cy="192406"/>
          <a:chOff x="11944350" y="3312794"/>
          <a:chExt cx="181632" cy="192406"/>
        </a:xfrm>
      </xdr:grpSpPr>
      <xdr:sp macro="" textlink="">
        <xdr:nvSpPr>
          <xdr:cNvPr id="970" name="楕円 969">
            <a:extLst>
              <a:ext uri="{FF2B5EF4-FFF2-40B4-BE49-F238E27FC236}">
                <a16:creationId xmlns:a16="http://schemas.microsoft.com/office/drawing/2014/main" id="{00000000-0008-0000-0500-0000CA030000}"/>
              </a:ext>
            </a:extLst>
          </xdr:cNvPr>
          <xdr:cNvSpPr/>
        </xdr:nvSpPr>
        <xdr:spPr>
          <a:xfrm rot="10800000">
            <a:off x="12026320" y="3351892"/>
            <a:ext cx="93569" cy="114673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正方形/長方形 970">
            <a:extLst>
              <a:ext uri="{FF2B5EF4-FFF2-40B4-BE49-F238E27FC236}">
                <a16:creationId xmlns:a16="http://schemas.microsoft.com/office/drawing/2014/main" id="{00000000-0008-0000-0500-0000CB030000}"/>
              </a:ext>
            </a:extLst>
          </xdr:cNvPr>
          <xdr:cNvSpPr/>
        </xdr:nvSpPr>
        <xdr:spPr>
          <a:xfrm rot="10800000">
            <a:off x="11944350" y="3314701"/>
            <a:ext cx="181632" cy="189767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72" name="直線コネクタ 971">
            <a:extLst>
              <a:ext uri="{FF2B5EF4-FFF2-40B4-BE49-F238E27FC236}">
                <a16:creationId xmlns:a16="http://schemas.microsoft.com/office/drawing/2014/main" id="{00000000-0008-0000-0500-0000CC030000}"/>
              </a:ext>
            </a:extLst>
          </xdr:cNvPr>
          <xdr:cNvCxnSpPr/>
        </xdr:nvCxnSpPr>
        <xdr:spPr>
          <a:xfrm>
            <a:off x="11983344" y="3312794"/>
            <a:ext cx="0" cy="19240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3" name="直線コネクタ 972">
            <a:extLst>
              <a:ext uri="{FF2B5EF4-FFF2-40B4-BE49-F238E27FC236}">
                <a16:creationId xmlns:a16="http://schemas.microsoft.com/office/drawing/2014/main" id="{00000000-0008-0000-0500-0000CD030000}"/>
              </a:ext>
            </a:extLst>
          </xdr:cNvPr>
          <xdr:cNvCxnSpPr>
            <a:stCxn id="971" idx="3"/>
            <a:endCxn id="970" idx="6"/>
          </xdr:cNvCxnSpPr>
        </xdr:nvCxnSpPr>
        <xdr:spPr>
          <a:xfrm flipV="1">
            <a:off x="11944350" y="3409228"/>
            <a:ext cx="81970" cy="356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657</xdr:colOff>
      <xdr:row>172</xdr:row>
      <xdr:rowOff>97971</xdr:rowOff>
    </xdr:from>
    <xdr:to>
      <xdr:col>26</xdr:col>
      <xdr:colOff>3066</xdr:colOff>
      <xdr:row>173</xdr:row>
      <xdr:rowOff>1557</xdr:rowOff>
    </xdr:to>
    <xdr:cxnSp macro="">
      <xdr:nvCxnSpPr>
        <xdr:cNvPr id="974" name="直線コネクタ 973">
          <a:extLst>
            <a:ext uri="{FF2B5EF4-FFF2-40B4-BE49-F238E27FC236}">
              <a16:creationId xmlns:a16="http://schemas.microsoft.com/office/drawing/2014/main" id="{00000000-0008-0000-0500-0000CE030000}"/>
            </a:ext>
          </a:extLst>
        </xdr:cNvPr>
        <xdr:cNvCxnSpPr>
          <a:stCxn id="971" idx="1"/>
        </xdr:cNvCxnSpPr>
      </xdr:nvCxnSpPr>
      <xdr:spPr>
        <a:xfrm flipV="1">
          <a:off x="3413328" y="15642771"/>
          <a:ext cx="1259709" cy="155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3048</xdr:colOff>
      <xdr:row>172</xdr:row>
      <xdr:rowOff>97971</xdr:rowOff>
    </xdr:from>
    <xdr:to>
      <xdr:col>26</xdr:col>
      <xdr:colOff>3066</xdr:colOff>
      <xdr:row>177</xdr:row>
      <xdr:rowOff>1</xdr:rowOff>
    </xdr:to>
    <xdr:cxnSp macro="">
      <xdr:nvCxnSpPr>
        <xdr:cNvPr id="975" name="直線コネクタ 974">
          <a:extLst>
            <a:ext uri="{FF2B5EF4-FFF2-40B4-BE49-F238E27FC236}">
              <a16:creationId xmlns:a16="http://schemas.microsoft.com/office/drawing/2014/main" id="{00000000-0008-0000-0500-0000CF030000}"/>
            </a:ext>
          </a:extLst>
        </xdr:cNvPr>
        <xdr:cNvCxnSpPr>
          <a:endCxn id="956" idx="1"/>
        </xdr:cNvCxnSpPr>
      </xdr:nvCxnSpPr>
      <xdr:spPr>
        <a:xfrm flipH="1">
          <a:off x="4673019" y="15642771"/>
          <a:ext cx="18" cy="39188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165</xdr:row>
      <xdr:rowOff>97971</xdr:rowOff>
    </xdr:from>
    <xdr:to>
      <xdr:col>18</xdr:col>
      <xdr:colOff>178150</xdr:colOff>
      <xdr:row>168</xdr:row>
      <xdr:rowOff>227</xdr:rowOff>
    </xdr:to>
    <xdr:grpSp>
      <xdr:nvGrpSpPr>
        <xdr:cNvPr id="976" name="グループ化 975">
          <a:extLst>
            <a:ext uri="{FF2B5EF4-FFF2-40B4-BE49-F238E27FC236}">
              <a16:creationId xmlns:a16="http://schemas.microsoft.com/office/drawing/2014/main" id="{00000000-0008-0000-0500-0000D0030000}"/>
            </a:ext>
          </a:extLst>
        </xdr:cNvPr>
        <xdr:cNvGrpSpPr/>
      </xdr:nvGrpSpPr>
      <xdr:grpSpPr>
        <a:xfrm>
          <a:off x="3257550" y="16080921"/>
          <a:ext cx="178150" cy="188006"/>
          <a:chOff x="11057714" y="2992244"/>
          <a:chExt cx="177140" cy="194288"/>
        </a:xfrm>
      </xdr:grpSpPr>
      <xdr:cxnSp macro="">
        <xdr:nvCxnSpPr>
          <xdr:cNvPr id="977" name="直線コネクタ 976">
            <a:extLst>
              <a:ext uri="{FF2B5EF4-FFF2-40B4-BE49-F238E27FC236}">
                <a16:creationId xmlns:a16="http://schemas.microsoft.com/office/drawing/2014/main" id="{00000000-0008-0000-0500-0000D1030000}"/>
              </a:ext>
            </a:extLst>
          </xdr:cNvPr>
          <xdr:cNvCxnSpPr>
            <a:stCxn id="979" idx="1"/>
            <a:endCxn id="979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8" name="直線コネクタ 977">
            <a:extLst>
              <a:ext uri="{FF2B5EF4-FFF2-40B4-BE49-F238E27FC236}">
                <a16:creationId xmlns:a16="http://schemas.microsoft.com/office/drawing/2014/main" id="{00000000-0008-0000-0500-0000D2030000}"/>
              </a:ext>
            </a:extLst>
          </xdr:cNvPr>
          <xdr:cNvCxnSpPr>
            <a:stCxn id="979" idx="0"/>
            <a:endCxn id="979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9" name="正方形/長方形 978">
            <a:extLst>
              <a:ext uri="{FF2B5EF4-FFF2-40B4-BE49-F238E27FC236}">
                <a16:creationId xmlns:a16="http://schemas.microsoft.com/office/drawing/2014/main" id="{00000000-0008-0000-0500-0000D3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1465</xdr:colOff>
      <xdr:row>165</xdr:row>
      <xdr:rowOff>97971</xdr:rowOff>
    </xdr:from>
    <xdr:to>
      <xdr:col>23</xdr:col>
      <xdr:colOff>0</xdr:colOff>
      <xdr:row>168</xdr:row>
      <xdr:rowOff>227</xdr:rowOff>
    </xdr:to>
    <xdr:grpSp>
      <xdr:nvGrpSpPr>
        <xdr:cNvPr id="980" name="グループ化 979">
          <a:extLst>
            <a:ext uri="{FF2B5EF4-FFF2-40B4-BE49-F238E27FC236}">
              <a16:creationId xmlns:a16="http://schemas.microsoft.com/office/drawing/2014/main" id="{00000000-0008-0000-0500-0000D4030000}"/>
            </a:ext>
          </a:extLst>
        </xdr:cNvPr>
        <xdr:cNvGrpSpPr/>
      </xdr:nvGrpSpPr>
      <xdr:grpSpPr>
        <a:xfrm>
          <a:off x="3982915" y="16080921"/>
          <a:ext cx="179510" cy="188006"/>
          <a:chOff x="11057714" y="2992244"/>
          <a:chExt cx="177140" cy="194288"/>
        </a:xfrm>
      </xdr:grpSpPr>
      <xdr:cxnSp macro="">
        <xdr:nvCxnSpPr>
          <xdr:cNvPr id="981" name="直線コネクタ 980">
            <a:extLst>
              <a:ext uri="{FF2B5EF4-FFF2-40B4-BE49-F238E27FC236}">
                <a16:creationId xmlns:a16="http://schemas.microsoft.com/office/drawing/2014/main" id="{00000000-0008-0000-0500-0000D5030000}"/>
              </a:ext>
            </a:extLst>
          </xdr:cNvPr>
          <xdr:cNvCxnSpPr>
            <a:stCxn id="983" idx="1"/>
            <a:endCxn id="983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2" name="直線コネクタ 981">
            <a:extLst>
              <a:ext uri="{FF2B5EF4-FFF2-40B4-BE49-F238E27FC236}">
                <a16:creationId xmlns:a16="http://schemas.microsoft.com/office/drawing/2014/main" id="{00000000-0008-0000-0500-0000D6030000}"/>
              </a:ext>
            </a:extLst>
          </xdr:cNvPr>
          <xdr:cNvCxnSpPr>
            <a:stCxn id="983" idx="0"/>
            <a:endCxn id="983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3" name="正方形/長方形 982">
            <a:extLst>
              <a:ext uri="{FF2B5EF4-FFF2-40B4-BE49-F238E27FC236}">
                <a16:creationId xmlns:a16="http://schemas.microsoft.com/office/drawing/2014/main" id="{00000000-0008-0000-0500-0000D7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164</xdr:row>
      <xdr:rowOff>0</xdr:rowOff>
    </xdr:from>
    <xdr:to>
      <xdr:col>18</xdr:col>
      <xdr:colOff>178150</xdr:colOff>
      <xdr:row>166</xdr:row>
      <xdr:rowOff>228</xdr:rowOff>
    </xdr:to>
    <xdr:grpSp>
      <xdr:nvGrpSpPr>
        <xdr:cNvPr id="984" name="グループ化 983">
          <a:extLst>
            <a:ext uri="{FF2B5EF4-FFF2-40B4-BE49-F238E27FC236}">
              <a16:creationId xmlns:a16="http://schemas.microsoft.com/office/drawing/2014/main" id="{00000000-0008-0000-0500-0000D8030000}"/>
            </a:ext>
          </a:extLst>
        </xdr:cNvPr>
        <xdr:cNvGrpSpPr/>
      </xdr:nvGrpSpPr>
      <xdr:grpSpPr>
        <a:xfrm>
          <a:off x="3257550" y="15887700"/>
          <a:ext cx="178150" cy="190728"/>
          <a:chOff x="11057714" y="2992244"/>
          <a:chExt cx="177140" cy="194288"/>
        </a:xfrm>
      </xdr:grpSpPr>
      <xdr:cxnSp macro="">
        <xdr:nvCxnSpPr>
          <xdr:cNvPr id="985" name="直線コネクタ 984">
            <a:extLst>
              <a:ext uri="{FF2B5EF4-FFF2-40B4-BE49-F238E27FC236}">
                <a16:creationId xmlns:a16="http://schemas.microsoft.com/office/drawing/2014/main" id="{00000000-0008-0000-0500-0000D9030000}"/>
              </a:ext>
            </a:extLst>
          </xdr:cNvPr>
          <xdr:cNvCxnSpPr>
            <a:stCxn id="987" idx="1"/>
            <a:endCxn id="987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直線コネクタ 985">
            <a:extLst>
              <a:ext uri="{FF2B5EF4-FFF2-40B4-BE49-F238E27FC236}">
                <a16:creationId xmlns:a16="http://schemas.microsoft.com/office/drawing/2014/main" id="{00000000-0008-0000-0500-0000DA030000}"/>
              </a:ext>
            </a:extLst>
          </xdr:cNvPr>
          <xdr:cNvCxnSpPr>
            <a:stCxn id="987" idx="0"/>
            <a:endCxn id="987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7" name="正方形/長方形 986">
            <a:extLst>
              <a:ext uri="{FF2B5EF4-FFF2-40B4-BE49-F238E27FC236}">
                <a16:creationId xmlns:a16="http://schemas.microsoft.com/office/drawing/2014/main" id="{00000000-0008-0000-0500-0000DB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1465</xdr:colOff>
      <xdr:row>162</xdr:row>
      <xdr:rowOff>0</xdr:rowOff>
    </xdr:from>
    <xdr:to>
      <xdr:col>20</xdr:col>
      <xdr:colOff>0</xdr:colOff>
      <xdr:row>164</xdr:row>
      <xdr:rowOff>227</xdr:rowOff>
    </xdr:to>
    <xdr:grpSp>
      <xdr:nvGrpSpPr>
        <xdr:cNvPr id="988" name="グループ化 987">
          <a:extLst>
            <a:ext uri="{FF2B5EF4-FFF2-40B4-BE49-F238E27FC236}">
              <a16:creationId xmlns:a16="http://schemas.microsoft.com/office/drawing/2014/main" id="{00000000-0008-0000-0500-0000DC030000}"/>
            </a:ext>
          </a:extLst>
        </xdr:cNvPr>
        <xdr:cNvGrpSpPr/>
      </xdr:nvGrpSpPr>
      <xdr:grpSpPr>
        <a:xfrm>
          <a:off x="3439990" y="15697200"/>
          <a:ext cx="179510" cy="190727"/>
          <a:chOff x="11057714" y="2992244"/>
          <a:chExt cx="177140" cy="194288"/>
        </a:xfrm>
      </xdr:grpSpPr>
      <xdr:cxnSp macro="">
        <xdr:nvCxnSpPr>
          <xdr:cNvPr id="989" name="直線コネクタ 988">
            <a:extLst>
              <a:ext uri="{FF2B5EF4-FFF2-40B4-BE49-F238E27FC236}">
                <a16:creationId xmlns:a16="http://schemas.microsoft.com/office/drawing/2014/main" id="{00000000-0008-0000-0500-0000DD030000}"/>
              </a:ext>
            </a:extLst>
          </xdr:cNvPr>
          <xdr:cNvCxnSpPr>
            <a:stCxn id="991" idx="1"/>
            <a:endCxn id="991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0" name="直線コネクタ 989">
            <a:extLst>
              <a:ext uri="{FF2B5EF4-FFF2-40B4-BE49-F238E27FC236}">
                <a16:creationId xmlns:a16="http://schemas.microsoft.com/office/drawing/2014/main" id="{00000000-0008-0000-0500-0000DE030000}"/>
              </a:ext>
            </a:extLst>
          </xdr:cNvPr>
          <xdr:cNvCxnSpPr>
            <a:stCxn id="991" idx="0"/>
            <a:endCxn id="991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1" name="正方形/長方形 990">
            <a:extLst>
              <a:ext uri="{FF2B5EF4-FFF2-40B4-BE49-F238E27FC236}">
                <a16:creationId xmlns:a16="http://schemas.microsoft.com/office/drawing/2014/main" id="{00000000-0008-0000-0500-0000DF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178150</xdr:colOff>
      <xdr:row>163</xdr:row>
      <xdr:rowOff>114</xdr:rowOff>
    </xdr:from>
    <xdr:to>
      <xdr:col>19</xdr:col>
      <xdr:colOff>1465</xdr:colOff>
      <xdr:row>165</xdr:row>
      <xdr:rowOff>114</xdr:rowOff>
    </xdr:to>
    <xdr:cxnSp macro="">
      <xdr:nvCxnSpPr>
        <xdr:cNvPr id="992" name="直線コネクタ 991">
          <a:extLst>
            <a:ext uri="{FF2B5EF4-FFF2-40B4-BE49-F238E27FC236}">
              <a16:creationId xmlns:a16="http://schemas.microsoft.com/office/drawing/2014/main" id="{00000000-0008-0000-0500-0000E0030000}"/>
            </a:ext>
          </a:extLst>
        </xdr:cNvPr>
        <xdr:cNvCxnSpPr>
          <a:stCxn id="991" idx="1"/>
          <a:endCxn id="987" idx="3"/>
        </xdr:cNvCxnSpPr>
      </xdr:nvCxnSpPr>
      <xdr:spPr>
        <a:xfrm flipH="1">
          <a:off x="3411207" y="14663171"/>
          <a:ext cx="2929" cy="19594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173</xdr:row>
      <xdr:rowOff>96066</xdr:rowOff>
    </xdr:from>
    <xdr:to>
      <xdr:col>19</xdr:col>
      <xdr:colOff>657</xdr:colOff>
      <xdr:row>176</xdr:row>
      <xdr:rowOff>0</xdr:rowOff>
    </xdr:to>
    <xdr:grpSp>
      <xdr:nvGrpSpPr>
        <xdr:cNvPr id="993" name="グループ化 992">
          <a:extLst>
            <a:ext uri="{FF2B5EF4-FFF2-40B4-BE49-F238E27FC236}">
              <a16:creationId xmlns:a16="http://schemas.microsoft.com/office/drawing/2014/main" id="{00000000-0008-0000-0500-0000E1030000}"/>
            </a:ext>
          </a:extLst>
        </xdr:cNvPr>
        <xdr:cNvGrpSpPr/>
      </xdr:nvGrpSpPr>
      <xdr:grpSpPr>
        <a:xfrm>
          <a:off x="3257550" y="16841016"/>
          <a:ext cx="181632" cy="189684"/>
          <a:chOff x="11944350" y="3312794"/>
          <a:chExt cx="181632" cy="192406"/>
        </a:xfrm>
      </xdr:grpSpPr>
      <xdr:sp macro="" textlink="">
        <xdr:nvSpPr>
          <xdr:cNvPr id="994" name="楕円 993">
            <a:extLst>
              <a:ext uri="{FF2B5EF4-FFF2-40B4-BE49-F238E27FC236}">
                <a16:creationId xmlns:a16="http://schemas.microsoft.com/office/drawing/2014/main" id="{00000000-0008-0000-0500-0000E2030000}"/>
              </a:ext>
            </a:extLst>
          </xdr:cNvPr>
          <xdr:cNvSpPr/>
        </xdr:nvSpPr>
        <xdr:spPr>
          <a:xfrm rot="10800000">
            <a:off x="12026320" y="3351892"/>
            <a:ext cx="93569" cy="114673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正方形/長方形 994">
            <a:extLst>
              <a:ext uri="{FF2B5EF4-FFF2-40B4-BE49-F238E27FC236}">
                <a16:creationId xmlns:a16="http://schemas.microsoft.com/office/drawing/2014/main" id="{00000000-0008-0000-0500-0000E3030000}"/>
              </a:ext>
            </a:extLst>
          </xdr:cNvPr>
          <xdr:cNvSpPr/>
        </xdr:nvSpPr>
        <xdr:spPr>
          <a:xfrm rot="10800000">
            <a:off x="11944350" y="3314701"/>
            <a:ext cx="181632" cy="189767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996" name="直線コネクタ 995">
            <a:extLst>
              <a:ext uri="{FF2B5EF4-FFF2-40B4-BE49-F238E27FC236}">
                <a16:creationId xmlns:a16="http://schemas.microsoft.com/office/drawing/2014/main" id="{00000000-0008-0000-0500-0000E4030000}"/>
              </a:ext>
            </a:extLst>
          </xdr:cNvPr>
          <xdr:cNvCxnSpPr/>
        </xdr:nvCxnSpPr>
        <xdr:spPr>
          <a:xfrm>
            <a:off x="11983344" y="3312794"/>
            <a:ext cx="0" cy="19240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7" name="直線コネクタ 996">
            <a:extLst>
              <a:ext uri="{FF2B5EF4-FFF2-40B4-BE49-F238E27FC236}">
                <a16:creationId xmlns:a16="http://schemas.microsoft.com/office/drawing/2014/main" id="{00000000-0008-0000-0500-0000E5030000}"/>
              </a:ext>
            </a:extLst>
          </xdr:cNvPr>
          <xdr:cNvCxnSpPr>
            <a:stCxn id="995" idx="3"/>
            <a:endCxn id="994" idx="6"/>
          </xdr:cNvCxnSpPr>
        </xdr:nvCxnSpPr>
        <xdr:spPr>
          <a:xfrm flipV="1">
            <a:off x="11944350" y="3409228"/>
            <a:ext cx="81970" cy="356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104</xdr:row>
      <xdr:rowOff>0</xdr:rowOff>
    </xdr:from>
    <xdr:to>
      <xdr:col>38</xdr:col>
      <xdr:colOff>2376</xdr:colOff>
      <xdr:row>105</xdr:row>
      <xdr:rowOff>94518</xdr:rowOff>
    </xdr:to>
    <xdr:grpSp>
      <xdr:nvGrpSpPr>
        <xdr:cNvPr id="1008" name="グループ化 1007">
          <a:extLst>
            <a:ext uri="{FF2B5EF4-FFF2-40B4-BE49-F238E27FC236}">
              <a16:creationId xmlns:a16="http://schemas.microsoft.com/office/drawing/2014/main" id="{00000000-0008-0000-0500-0000F0030000}"/>
            </a:ext>
          </a:extLst>
        </xdr:cNvPr>
        <xdr:cNvGrpSpPr/>
      </xdr:nvGrpSpPr>
      <xdr:grpSpPr>
        <a:xfrm>
          <a:off x="6696075" y="10172700"/>
          <a:ext cx="183351" cy="189768"/>
          <a:chOff x="11016837" y="3735780"/>
          <a:chExt cx="182301" cy="192242"/>
        </a:xfrm>
      </xdr:grpSpPr>
      <xdr:sp macro="" textlink="">
        <xdr:nvSpPr>
          <xdr:cNvPr id="1009" name="楕円 1008">
            <a:extLst>
              <a:ext uri="{FF2B5EF4-FFF2-40B4-BE49-F238E27FC236}">
                <a16:creationId xmlns:a16="http://schemas.microsoft.com/office/drawing/2014/main" id="{00000000-0008-0000-0500-0000F103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0" name="正方形/長方形 1009">
            <a:extLst>
              <a:ext uri="{FF2B5EF4-FFF2-40B4-BE49-F238E27FC236}">
                <a16:creationId xmlns:a16="http://schemas.microsoft.com/office/drawing/2014/main" id="{00000000-0008-0000-0500-0000F203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011" name="グループ化 1010">
            <a:extLst>
              <a:ext uri="{FF2B5EF4-FFF2-40B4-BE49-F238E27FC236}">
                <a16:creationId xmlns:a16="http://schemas.microsoft.com/office/drawing/2014/main" id="{00000000-0008-0000-0500-0000F303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1012" name="直線コネクタ 1011">
              <a:extLst>
                <a:ext uri="{FF2B5EF4-FFF2-40B4-BE49-F238E27FC236}">
                  <a16:creationId xmlns:a16="http://schemas.microsoft.com/office/drawing/2014/main" id="{00000000-0008-0000-0500-0000F403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3" name="直線コネクタ 1012">
              <a:extLst>
                <a:ext uri="{FF2B5EF4-FFF2-40B4-BE49-F238E27FC236}">
                  <a16:creationId xmlns:a16="http://schemas.microsoft.com/office/drawing/2014/main" id="{00000000-0008-0000-0500-0000F503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4" name="直線コネクタ 1013">
              <a:extLst>
                <a:ext uri="{FF2B5EF4-FFF2-40B4-BE49-F238E27FC236}">
                  <a16:creationId xmlns:a16="http://schemas.microsoft.com/office/drawing/2014/main" id="{00000000-0008-0000-0500-0000F603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</xdr:col>
      <xdr:colOff>2602</xdr:colOff>
      <xdr:row>67</xdr:row>
      <xdr:rowOff>93948</xdr:rowOff>
    </xdr:from>
    <xdr:to>
      <xdr:col>20</xdr:col>
      <xdr:colOff>2603</xdr:colOff>
      <xdr:row>67</xdr:row>
      <xdr:rowOff>93948</xdr:rowOff>
    </xdr:to>
    <xdr:cxnSp macro="">
      <xdr:nvCxnSpPr>
        <xdr:cNvPr id="1015" name="直線コネクタ 1014">
          <a:extLst>
            <a:ext uri="{FF2B5EF4-FFF2-40B4-BE49-F238E27FC236}">
              <a16:creationId xmlns:a16="http://schemas.microsoft.com/office/drawing/2014/main" id="{00000000-0008-0000-0500-0000F7030000}"/>
            </a:ext>
          </a:extLst>
        </xdr:cNvPr>
        <xdr:cNvCxnSpPr/>
      </xdr:nvCxnSpPr>
      <xdr:spPr>
        <a:xfrm>
          <a:off x="3441127" y="8933148"/>
          <a:ext cx="18097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68</xdr:row>
      <xdr:rowOff>0</xdr:rowOff>
    </xdr:from>
    <xdr:to>
      <xdr:col>19</xdr:col>
      <xdr:colOff>1</xdr:colOff>
      <xdr:row>71</xdr:row>
      <xdr:rowOff>2070</xdr:rowOff>
    </xdr:to>
    <xdr:cxnSp macro="">
      <xdr:nvCxnSpPr>
        <xdr:cNvPr id="1016" name="直線コネクタ 1015">
          <a:extLst>
            <a:ext uri="{FF2B5EF4-FFF2-40B4-BE49-F238E27FC236}">
              <a16:creationId xmlns:a16="http://schemas.microsoft.com/office/drawing/2014/main" id="{00000000-0008-0000-0500-0000F8030000}"/>
            </a:ext>
          </a:extLst>
        </xdr:cNvPr>
        <xdr:cNvCxnSpPr>
          <a:endCxn id="474" idx="3"/>
        </xdr:cNvCxnSpPr>
      </xdr:nvCxnSpPr>
      <xdr:spPr>
        <a:xfrm>
          <a:off x="3438525" y="6743700"/>
          <a:ext cx="1" cy="28782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14</xdr:row>
      <xdr:rowOff>0</xdr:rowOff>
    </xdr:from>
    <xdr:to>
      <xdr:col>35</xdr:col>
      <xdr:colOff>175226</xdr:colOff>
      <xdr:row>16</xdr:row>
      <xdr:rowOff>9754</xdr:rowOff>
    </xdr:to>
    <xdr:grpSp>
      <xdr:nvGrpSpPr>
        <xdr:cNvPr id="1017" name="グループ化 1016">
          <a:extLst>
            <a:ext uri="{FF2B5EF4-FFF2-40B4-BE49-F238E27FC236}">
              <a16:creationId xmlns:a16="http://schemas.microsoft.com/office/drawing/2014/main" id="{00000000-0008-0000-0500-0000F9030000}"/>
            </a:ext>
          </a:extLst>
        </xdr:cNvPr>
        <xdr:cNvGrpSpPr/>
      </xdr:nvGrpSpPr>
      <xdr:grpSpPr>
        <a:xfrm>
          <a:off x="6334125" y="1600200"/>
          <a:ext cx="175226" cy="200254"/>
          <a:chOff x="11057714" y="2992244"/>
          <a:chExt cx="177140" cy="194288"/>
        </a:xfrm>
      </xdr:grpSpPr>
      <xdr:cxnSp macro="">
        <xdr:nvCxnSpPr>
          <xdr:cNvPr id="1018" name="直線コネクタ 1017">
            <a:extLst>
              <a:ext uri="{FF2B5EF4-FFF2-40B4-BE49-F238E27FC236}">
                <a16:creationId xmlns:a16="http://schemas.microsoft.com/office/drawing/2014/main" id="{00000000-0008-0000-0500-0000FA030000}"/>
              </a:ext>
            </a:extLst>
          </xdr:cNvPr>
          <xdr:cNvCxnSpPr>
            <a:stCxn id="1020" idx="1"/>
            <a:endCxn id="1020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9" name="直線コネクタ 1018">
            <a:extLst>
              <a:ext uri="{FF2B5EF4-FFF2-40B4-BE49-F238E27FC236}">
                <a16:creationId xmlns:a16="http://schemas.microsoft.com/office/drawing/2014/main" id="{00000000-0008-0000-0500-0000FB030000}"/>
              </a:ext>
            </a:extLst>
          </xdr:cNvPr>
          <xdr:cNvCxnSpPr>
            <a:stCxn id="1020" idx="0"/>
            <a:endCxn id="1020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0" name="正方形/長方形 1019">
            <a:extLst>
              <a:ext uri="{FF2B5EF4-FFF2-40B4-BE49-F238E27FC236}">
                <a16:creationId xmlns:a16="http://schemas.microsoft.com/office/drawing/2014/main" id="{00000000-0008-0000-0500-0000FC03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167885</xdr:colOff>
      <xdr:row>13</xdr:row>
      <xdr:rowOff>450</xdr:rowOff>
    </xdr:from>
    <xdr:to>
      <xdr:col>18</xdr:col>
      <xdr:colOff>3481</xdr:colOff>
      <xdr:row>13</xdr:row>
      <xdr:rowOff>450</xdr:rowOff>
    </xdr:to>
    <xdr:cxnSp macro="">
      <xdr:nvCxnSpPr>
        <xdr:cNvPr id="1021" name="直線コネクタ 1020">
          <a:extLst>
            <a:ext uri="{FF2B5EF4-FFF2-40B4-BE49-F238E27FC236}">
              <a16:creationId xmlns:a16="http://schemas.microsoft.com/office/drawing/2014/main" id="{00000000-0008-0000-0500-0000FD030000}"/>
            </a:ext>
          </a:extLst>
        </xdr:cNvPr>
        <xdr:cNvCxnSpPr/>
      </xdr:nvCxnSpPr>
      <xdr:spPr>
        <a:xfrm>
          <a:off x="2498709" y="1558068"/>
          <a:ext cx="73206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15</xdr:row>
      <xdr:rowOff>4877</xdr:rowOff>
    </xdr:from>
    <xdr:to>
      <xdr:col>35</xdr:col>
      <xdr:colOff>0</xdr:colOff>
      <xdr:row>22</xdr:row>
      <xdr:rowOff>94818</xdr:rowOff>
    </xdr:to>
    <xdr:cxnSp macro="">
      <xdr:nvCxnSpPr>
        <xdr:cNvPr id="1022" name="直線コネクタ 1021">
          <a:extLst>
            <a:ext uri="{FF2B5EF4-FFF2-40B4-BE49-F238E27FC236}">
              <a16:creationId xmlns:a16="http://schemas.microsoft.com/office/drawing/2014/main" id="{00000000-0008-0000-0500-0000FE030000}"/>
            </a:ext>
          </a:extLst>
        </xdr:cNvPr>
        <xdr:cNvCxnSpPr>
          <a:stCxn id="1020" idx="1"/>
          <a:endCxn id="1026" idx="1"/>
        </xdr:cNvCxnSpPr>
      </xdr:nvCxnSpPr>
      <xdr:spPr>
        <a:xfrm>
          <a:off x="6437586" y="1745653"/>
          <a:ext cx="0" cy="77968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21</xdr:row>
      <xdr:rowOff>91100</xdr:rowOff>
    </xdr:from>
    <xdr:to>
      <xdr:col>35</xdr:col>
      <xdr:colOff>175226</xdr:colOff>
      <xdr:row>24</xdr:row>
      <xdr:rowOff>0</xdr:rowOff>
    </xdr:to>
    <xdr:grpSp>
      <xdr:nvGrpSpPr>
        <xdr:cNvPr id="1023" name="グループ化 1022">
          <a:extLst>
            <a:ext uri="{FF2B5EF4-FFF2-40B4-BE49-F238E27FC236}">
              <a16:creationId xmlns:a16="http://schemas.microsoft.com/office/drawing/2014/main" id="{00000000-0008-0000-0500-0000FF030000}"/>
            </a:ext>
          </a:extLst>
        </xdr:cNvPr>
        <xdr:cNvGrpSpPr/>
      </xdr:nvGrpSpPr>
      <xdr:grpSpPr>
        <a:xfrm>
          <a:off x="6334125" y="2358050"/>
          <a:ext cx="175226" cy="194650"/>
          <a:chOff x="11057714" y="2992244"/>
          <a:chExt cx="177140" cy="194288"/>
        </a:xfrm>
      </xdr:grpSpPr>
      <xdr:cxnSp macro="">
        <xdr:nvCxnSpPr>
          <xdr:cNvPr id="1024" name="直線コネクタ 1023">
            <a:extLst>
              <a:ext uri="{FF2B5EF4-FFF2-40B4-BE49-F238E27FC236}">
                <a16:creationId xmlns:a16="http://schemas.microsoft.com/office/drawing/2014/main" id="{00000000-0008-0000-0500-000000040000}"/>
              </a:ext>
            </a:extLst>
          </xdr:cNvPr>
          <xdr:cNvCxnSpPr>
            <a:stCxn id="1026" idx="1"/>
            <a:endCxn id="1026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5" name="直線コネクタ 1024">
            <a:extLst>
              <a:ext uri="{FF2B5EF4-FFF2-40B4-BE49-F238E27FC236}">
                <a16:creationId xmlns:a16="http://schemas.microsoft.com/office/drawing/2014/main" id="{00000000-0008-0000-0500-000001040000}"/>
              </a:ext>
            </a:extLst>
          </xdr:cNvPr>
          <xdr:cNvCxnSpPr>
            <a:stCxn id="1026" idx="0"/>
            <a:endCxn id="1026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6" name="正方形/長方形 1025">
            <a:extLst>
              <a:ext uri="{FF2B5EF4-FFF2-40B4-BE49-F238E27FC236}">
                <a16:creationId xmlns:a16="http://schemas.microsoft.com/office/drawing/2014/main" id="{00000000-0008-0000-0500-000002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0</xdr:colOff>
      <xdr:row>68</xdr:row>
      <xdr:rowOff>0</xdr:rowOff>
    </xdr:from>
    <xdr:to>
      <xdr:col>37</xdr:col>
      <xdr:colOff>0</xdr:colOff>
      <xdr:row>77</xdr:row>
      <xdr:rowOff>0</xdr:rowOff>
    </xdr:to>
    <xdr:cxnSp macro="">
      <xdr:nvCxnSpPr>
        <xdr:cNvPr id="1027" name="直線コネクタ 1026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CxnSpPr/>
      </xdr:nvCxnSpPr>
      <xdr:spPr>
        <a:xfrm>
          <a:off x="6777404" y="6740769"/>
          <a:ext cx="0" cy="8572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148</xdr:row>
      <xdr:rowOff>0</xdr:rowOff>
    </xdr:from>
    <xdr:to>
      <xdr:col>2</xdr:col>
      <xdr:colOff>3618</xdr:colOff>
      <xdr:row>149</xdr:row>
      <xdr:rowOff>94519</xdr:rowOff>
    </xdr:to>
    <xdr:grpSp>
      <xdr:nvGrpSpPr>
        <xdr:cNvPr id="1035" name="グループ化 1034">
          <a:extLst>
            <a:ext uri="{FF2B5EF4-FFF2-40B4-BE49-F238E27FC236}">
              <a16:creationId xmlns:a16="http://schemas.microsoft.com/office/drawing/2014/main" id="{00000000-0008-0000-0500-00000B040000}"/>
            </a:ext>
          </a:extLst>
        </xdr:cNvPr>
        <xdr:cNvGrpSpPr/>
      </xdr:nvGrpSpPr>
      <xdr:grpSpPr>
        <a:xfrm>
          <a:off x="180975" y="14363700"/>
          <a:ext cx="184593" cy="189769"/>
          <a:chOff x="11016837" y="3735780"/>
          <a:chExt cx="182301" cy="192242"/>
        </a:xfrm>
      </xdr:grpSpPr>
      <xdr:sp macro="" textlink="">
        <xdr:nvSpPr>
          <xdr:cNvPr id="1036" name="楕円 1035">
            <a:extLst>
              <a:ext uri="{FF2B5EF4-FFF2-40B4-BE49-F238E27FC236}">
                <a16:creationId xmlns:a16="http://schemas.microsoft.com/office/drawing/2014/main" id="{00000000-0008-0000-0500-00000C04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7" name="正方形/長方形 1036">
            <a:extLst>
              <a:ext uri="{FF2B5EF4-FFF2-40B4-BE49-F238E27FC236}">
                <a16:creationId xmlns:a16="http://schemas.microsoft.com/office/drawing/2014/main" id="{00000000-0008-0000-0500-00000D04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038" name="グループ化 1037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1039" name="直線コネクタ 1038">
              <a:extLst>
                <a:ext uri="{FF2B5EF4-FFF2-40B4-BE49-F238E27FC236}">
                  <a16:creationId xmlns:a16="http://schemas.microsoft.com/office/drawing/2014/main" id="{00000000-0008-0000-0500-00000F04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0" name="直線コネクタ 1039">
              <a:extLst>
                <a:ext uri="{FF2B5EF4-FFF2-40B4-BE49-F238E27FC236}">
                  <a16:creationId xmlns:a16="http://schemas.microsoft.com/office/drawing/2014/main" id="{00000000-0008-0000-0500-00001004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1" name="直線コネクタ 1040">
              <a:extLst>
                <a:ext uri="{FF2B5EF4-FFF2-40B4-BE49-F238E27FC236}">
                  <a16:creationId xmlns:a16="http://schemas.microsoft.com/office/drawing/2014/main" id="{00000000-0008-0000-0500-00001104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182217</xdr:colOff>
      <xdr:row>150</xdr:row>
      <xdr:rowOff>0</xdr:rowOff>
    </xdr:from>
    <xdr:to>
      <xdr:col>14</xdr:col>
      <xdr:colOff>178150</xdr:colOff>
      <xdr:row>152</xdr:row>
      <xdr:rowOff>227</xdr:rowOff>
    </xdr:to>
    <xdr:grpSp>
      <xdr:nvGrpSpPr>
        <xdr:cNvPr id="1047" name="グループ化 1046">
          <a:extLst>
            <a:ext uri="{FF2B5EF4-FFF2-40B4-BE49-F238E27FC236}">
              <a16:creationId xmlns:a16="http://schemas.microsoft.com/office/drawing/2014/main" id="{00000000-0008-0000-0500-000017040000}"/>
            </a:ext>
          </a:extLst>
        </xdr:cNvPr>
        <xdr:cNvGrpSpPr/>
      </xdr:nvGrpSpPr>
      <xdr:grpSpPr>
        <a:xfrm>
          <a:off x="2534892" y="14554200"/>
          <a:ext cx="176908" cy="190727"/>
          <a:chOff x="11057714" y="2992244"/>
          <a:chExt cx="177140" cy="194288"/>
        </a:xfrm>
      </xdr:grpSpPr>
      <xdr:cxnSp macro="">
        <xdr:nvCxnSpPr>
          <xdr:cNvPr id="1048" name="直線コネクタ 1047">
            <a:extLst>
              <a:ext uri="{FF2B5EF4-FFF2-40B4-BE49-F238E27FC236}">
                <a16:creationId xmlns:a16="http://schemas.microsoft.com/office/drawing/2014/main" id="{00000000-0008-0000-0500-000018040000}"/>
              </a:ext>
            </a:extLst>
          </xdr:cNvPr>
          <xdr:cNvCxnSpPr>
            <a:stCxn id="1050" idx="1"/>
            <a:endCxn id="1050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9" name="直線コネクタ 1048">
            <a:extLst>
              <a:ext uri="{FF2B5EF4-FFF2-40B4-BE49-F238E27FC236}">
                <a16:creationId xmlns:a16="http://schemas.microsoft.com/office/drawing/2014/main" id="{00000000-0008-0000-0500-000019040000}"/>
              </a:ext>
            </a:extLst>
          </xdr:cNvPr>
          <xdr:cNvCxnSpPr>
            <a:stCxn id="1050" idx="0"/>
            <a:endCxn id="1050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0" name="正方形/長方形 1049">
            <a:extLst>
              <a:ext uri="{FF2B5EF4-FFF2-40B4-BE49-F238E27FC236}">
                <a16:creationId xmlns:a16="http://schemas.microsoft.com/office/drawing/2014/main" id="{00000000-0008-0000-0500-00001A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149</xdr:row>
      <xdr:rowOff>99164</xdr:rowOff>
    </xdr:from>
    <xdr:to>
      <xdr:col>15</xdr:col>
      <xdr:colOff>178150</xdr:colOff>
      <xdr:row>152</xdr:row>
      <xdr:rowOff>0</xdr:rowOff>
    </xdr:to>
    <xdr:grpSp>
      <xdr:nvGrpSpPr>
        <xdr:cNvPr id="1061" name="グループ化 1060">
          <a:extLst>
            <a:ext uri="{FF2B5EF4-FFF2-40B4-BE49-F238E27FC236}">
              <a16:creationId xmlns:a16="http://schemas.microsoft.com/office/drawing/2014/main" id="{00000000-0008-0000-0500-000025040000}"/>
            </a:ext>
          </a:extLst>
        </xdr:cNvPr>
        <xdr:cNvGrpSpPr/>
      </xdr:nvGrpSpPr>
      <xdr:grpSpPr>
        <a:xfrm>
          <a:off x="2714625" y="14558114"/>
          <a:ext cx="178150" cy="186586"/>
          <a:chOff x="11057714" y="2992244"/>
          <a:chExt cx="177140" cy="194288"/>
        </a:xfrm>
      </xdr:grpSpPr>
      <xdr:cxnSp macro="">
        <xdr:nvCxnSpPr>
          <xdr:cNvPr id="1062" name="直線コネクタ 1061">
            <a:extLst>
              <a:ext uri="{FF2B5EF4-FFF2-40B4-BE49-F238E27FC236}">
                <a16:creationId xmlns:a16="http://schemas.microsoft.com/office/drawing/2014/main" id="{00000000-0008-0000-0500-000026040000}"/>
              </a:ext>
            </a:extLst>
          </xdr:cNvPr>
          <xdr:cNvCxnSpPr>
            <a:stCxn id="1064" idx="1"/>
            <a:endCxn id="1064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3" name="直線コネクタ 1062">
            <a:extLst>
              <a:ext uri="{FF2B5EF4-FFF2-40B4-BE49-F238E27FC236}">
                <a16:creationId xmlns:a16="http://schemas.microsoft.com/office/drawing/2014/main" id="{00000000-0008-0000-0500-000027040000}"/>
              </a:ext>
            </a:extLst>
          </xdr:cNvPr>
          <xdr:cNvCxnSpPr>
            <a:stCxn id="1064" idx="0"/>
            <a:endCxn id="1064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4" name="正方形/長方形 1063">
            <a:extLst>
              <a:ext uri="{FF2B5EF4-FFF2-40B4-BE49-F238E27FC236}">
                <a16:creationId xmlns:a16="http://schemas.microsoft.com/office/drawing/2014/main" id="{00000000-0008-0000-0500-000028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0</xdr:colOff>
      <xdr:row>86</xdr:row>
      <xdr:rowOff>0</xdr:rowOff>
    </xdr:from>
    <xdr:to>
      <xdr:col>36</xdr:col>
      <xdr:colOff>178150</xdr:colOff>
      <xdr:row>88</xdr:row>
      <xdr:rowOff>228</xdr:rowOff>
    </xdr:to>
    <xdr:grpSp>
      <xdr:nvGrpSpPr>
        <xdr:cNvPr id="1065" name="グループ化 1064">
          <a:extLst>
            <a:ext uri="{FF2B5EF4-FFF2-40B4-BE49-F238E27FC236}">
              <a16:creationId xmlns:a16="http://schemas.microsoft.com/office/drawing/2014/main" id="{00000000-0008-0000-0500-000029040000}"/>
            </a:ext>
          </a:extLst>
        </xdr:cNvPr>
        <xdr:cNvGrpSpPr/>
      </xdr:nvGrpSpPr>
      <xdr:grpSpPr>
        <a:xfrm>
          <a:off x="6515100" y="8458200"/>
          <a:ext cx="178150" cy="190728"/>
          <a:chOff x="11057714" y="2992244"/>
          <a:chExt cx="177140" cy="194288"/>
        </a:xfrm>
      </xdr:grpSpPr>
      <xdr:cxnSp macro="">
        <xdr:nvCxnSpPr>
          <xdr:cNvPr id="1066" name="直線コネクタ 1065">
            <a:extLst>
              <a:ext uri="{FF2B5EF4-FFF2-40B4-BE49-F238E27FC236}">
                <a16:creationId xmlns:a16="http://schemas.microsoft.com/office/drawing/2014/main" id="{00000000-0008-0000-0500-00002A040000}"/>
              </a:ext>
            </a:extLst>
          </xdr:cNvPr>
          <xdr:cNvCxnSpPr>
            <a:stCxn id="1068" idx="1"/>
            <a:endCxn id="1068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7" name="直線コネクタ 1066">
            <a:extLst>
              <a:ext uri="{FF2B5EF4-FFF2-40B4-BE49-F238E27FC236}">
                <a16:creationId xmlns:a16="http://schemas.microsoft.com/office/drawing/2014/main" id="{00000000-0008-0000-0500-00002B040000}"/>
              </a:ext>
            </a:extLst>
          </xdr:cNvPr>
          <xdr:cNvCxnSpPr>
            <a:stCxn id="1068" idx="0"/>
            <a:endCxn id="1068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8" name="正方形/長方形 1067">
            <a:extLst>
              <a:ext uri="{FF2B5EF4-FFF2-40B4-BE49-F238E27FC236}">
                <a16:creationId xmlns:a16="http://schemas.microsoft.com/office/drawing/2014/main" id="{00000000-0008-0000-0500-00002C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0</xdr:colOff>
      <xdr:row>87</xdr:row>
      <xdr:rowOff>118</xdr:rowOff>
    </xdr:from>
    <xdr:to>
      <xdr:col>38</xdr:col>
      <xdr:colOff>1</xdr:colOff>
      <xdr:row>87</xdr:row>
      <xdr:rowOff>118</xdr:rowOff>
    </xdr:to>
    <xdr:cxnSp macro="">
      <xdr:nvCxnSpPr>
        <xdr:cNvPr id="1070" name="直線コネクタ 1069">
          <a:extLst>
            <a:ext uri="{FF2B5EF4-FFF2-40B4-BE49-F238E27FC236}">
              <a16:creationId xmlns:a16="http://schemas.microsoft.com/office/drawing/2014/main" id="{00000000-0008-0000-0500-00002E040000}"/>
            </a:ext>
          </a:extLst>
        </xdr:cNvPr>
        <xdr:cNvCxnSpPr/>
      </xdr:nvCxnSpPr>
      <xdr:spPr>
        <a:xfrm>
          <a:off x="6777404" y="8550637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136</xdr:row>
      <xdr:rowOff>0</xdr:rowOff>
    </xdr:from>
    <xdr:to>
      <xdr:col>16</xdr:col>
      <xdr:colOff>178150</xdr:colOff>
      <xdr:row>137</xdr:row>
      <xdr:rowOff>91336</xdr:rowOff>
    </xdr:to>
    <xdr:grpSp>
      <xdr:nvGrpSpPr>
        <xdr:cNvPr id="1071" name="グループ化 1070">
          <a:extLst>
            <a:ext uri="{FF2B5EF4-FFF2-40B4-BE49-F238E27FC236}">
              <a16:creationId xmlns:a16="http://schemas.microsoft.com/office/drawing/2014/main" id="{00000000-0008-0000-0500-00002F040000}"/>
            </a:ext>
          </a:extLst>
        </xdr:cNvPr>
        <xdr:cNvGrpSpPr/>
      </xdr:nvGrpSpPr>
      <xdr:grpSpPr>
        <a:xfrm>
          <a:off x="2895600" y="13220700"/>
          <a:ext cx="178150" cy="186586"/>
          <a:chOff x="11057714" y="2992244"/>
          <a:chExt cx="177140" cy="194288"/>
        </a:xfrm>
      </xdr:grpSpPr>
      <xdr:cxnSp macro="">
        <xdr:nvCxnSpPr>
          <xdr:cNvPr id="1072" name="直線コネクタ 1071">
            <a:extLst>
              <a:ext uri="{FF2B5EF4-FFF2-40B4-BE49-F238E27FC236}">
                <a16:creationId xmlns:a16="http://schemas.microsoft.com/office/drawing/2014/main" id="{00000000-0008-0000-0500-000030040000}"/>
              </a:ext>
            </a:extLst>
          </xdr:cNvPr>
          <xdr:cNvCxnSpPr>
            <a:stCxn id="1074" idx="1"/>
            <a:endCxn id="1074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3" name="直線コネクタ 1072">
            <a:extLst>
              <a:ext uri="{FF2B5EF4-FFF2-40B4-BE49-F238E27FC236}">
                <a16:creationId xmlns:a16="http://schemas.microsoft.com/office/drawing/2014/main" id="{00000000-0008-0000-0500-000031040000}"/>
              </a:ext>
            </a:extLst>
          </xdr:cNvPr>
          <xdr:cNvCxnSpPr>
            <a:stCxn id="1074" idx="0"/>
            <a:endCxn id="1074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4" name="正方形/長方形 1073">
            <a:extLst>
              <a:ext uri="{FF2B5EF4-FFF2-40B4-BE49-F238E27FC236}">
                <a16:creationId xmlns:a16="http://schemas.microsoft.com/office/drawing/2014/main" id="{00000000-0008-0000-0500-000032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136</xdr:row>
      <xdr:rowOff>0</xdr:rowOff>
    </xdr:from>
    <xdr:to>
      <xdr:col>14</xdr:col>
      <xdr:colOff>178150</xdr:colOff>
      <xdr:row>137</xdr:row>
      <xdr:rowOff>91336</xdr:rowOff>
    </xdr:to>
    <xdr:grpSp>
      <xdr:nvGrpSpPr>
        <xdr:cNvPr id="1075" name="グループ化 1074">
          <a:extLst>
            <a:ext uri="{FF2B5EF4-FFF2-40B4-BE49-F238E27FC236}">
              <a16:creationId xmlns:a16="http://schemas.microsoft.com/office/drawing/2014/main" id="{00000000-0008-0000-0500-000033040000}"/>
            </a:ext>
          </a:extLst>
        </xdr:cNvPr>
        <xdr:cNvGrpSpPr/>
      </xdr:nvGrpSpPr>
      <xdr:grpSpPr>
        <a:xfrm>
          <a:off x="2533650" y="13220700"/>
          <a:ext cx="178150" cy="186586"/>
          <a:chOff x="11057714" y="2992244"/>
          <a:chExt cx="177140" cy="194288"/>
        </a:xfrm>
      </xdr:grpSpPr>
      <xdr:cxnSp macro="">
        <xdr:nvCxnSpPr>
          <xdr:cNvPr id="1076" name="直線コネクタ 1075">
            <a:extLst>
              <a:ext uri="{FF2B5EF4-FFF2-40B4-BE49-F238E27FC236}">
                <a16:creationId xmlns:a16="http://schemas.microsoft.com/office/drawing/2014/main" id="{00000000-0008-0000-0500-000034040000}"/>
              </a:ext>
            </a:extLst>
          </xdr:cNvPr>
          <xdr:cNvCxnSpPr>
            <a:stCxn id="1078" idx="1"/>
            <a:endCxn id="1078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7" name="直線コネクタ 1076">
            <a:extLst>
              <a:ext uri="{FF2B5EF4-FFF2-40B4-BE49-F238E27FC236}">
                <a16:creationId xmlns:a16="http://schemas.microsoft.com/office/drawing/2014/main" id="{00000000-0008-0000-0500-000035040000}"/>
              </a:ext>
            </a:extLst>
          </xdr:cNvPr>
          <xdr:cNvCxnSpPr>
            <a:stCxn id="1078" idx="0"/>
            <a:endCxn id="1078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8" name="正方形/長方形 1077">
            <a:extLst>
              <a:ext uri="{FF2B5EF4-FFF2-40B4-BE49-F238E27FC236}">
                <a16:creationId xmlns:a16="http://schemas.microsoft.com/office/drawing/2014/main" id="{00000000-0008-0000-0500-000036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66261</xdr:colOff>
      <xdr:row>189</xdr:row>
      <xdr:rowOff>0</xdr:rowOff>
    </xdr:from>
    <xdr:to>
      <xdr:col>14</xdr:col>
      <xdr:colOff>63884</xdr:colOff>
      <xdr:row>191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500-000037040000}"/>
            </a:ext>
          </a:extLst>
        </xdr:cNvPr>
        <xdr:cNvSpPr/>
      </xdr:nvSpPr>
      <xdr:spPr>
        <a:xfrm>
          <a:off x="2542761" y="12368893"/>
          <a:ext cx="17451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66261</xdr:colOff>
      <xdr:row>189</xdr:row>
      <xdr:rowOff>0</xdr:rowOff>
    </xdr:from>
    <xdr:to>
      <xdr:col>33</xdr:col>
      <xdr:colOff>63884</xdr:colOff>
      <xdr:row>191</xdr:row>
      <xdr:rowOff>0</xdr:rowOff>
    </xdr:to>
    <xdr:sp macro="" textlink="">
      <xdr:nvSpPr>
        <xdr:cNvPr id="1101" name="正方形/長方形 1100">
          <a:extLst>
            <a:ext uri="{FF2B5EF4-FFF2-40B4-BE49-F238E27FC236}">
              <a16:creationId xmlns:a16="http://schemas.microsoft.com/office/drawing/2014/main" id="{00000000-0008-0000-0500-00004D040000}"/>
            </a:ext>
          </a:extLst>
        </xdr:cNvPr>
        <xdr:cNvSpPr/>
      </xdr:nvSpPr>
      <xdr:spPr>
        <a:xfrm>
          <a:off x="5903725" y="12368893"/>
          <a:ext cx="17451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66261</xdr:colOff>
      <xdr:row>251</xdr:row>
      <xdr:rowOff>0</xdr:rowOff>
    </xdr:from>
    <xdr:to>
      <xdr:col>15</xdr:col>
      <xdr:colOff>63884</xdr:colOff>
      <xdr:row>253</xdr:row>
      <xdr:rowOff>0</xdr:rowOff>
    </xdr:to>
    <xdr:sp macro="" textlink="">
      <xdr:nvSpPr>
        <xdr:cNvPr id="1278" name="正方形/長方形 1277">
          <a:extLst>
            <a:ext uri="{FF2B5EF4-FFF2-40B4-BE49-F238E27FC236}">
              <a16:creationId xmlns:a16="http://schemas.microsoft.com/office/drawing/2014/main" id="{00000000-0008-0000-0500-0000FE040000}"/>
            </a:ext>
          </a:extLst>
        </xdr:cNvPr>
        <xdr:cNvSpPr/>
      </xdr:nvSpPr>
      <xdr:spPr>
        <a:xfrm>
          <a:off x="2542761" y="18274393"/>
          <a:ext cx="17451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66261</xdr:colOff>
      <xdr:row>251</xdr:row>
      <xdr:rowOff>0</xdr:rowOff>
    </xdr:from>
    <xdr:to>
      <xdr:col>34</xdr:col>
      <xdr:colOff>63884</xdr:colOff>
      <xdr:row>253</xdr:row>
      <xdr:rowOff>0</xdr:rowOff>
    </xdr:to>
    <xdr:sp macro="" textlink="">
      <xdr:nvSpPr>
        <xdr:cNvPr id="1279" name="正方形/長方形 1278">
          <a:extLst>
            <a:ext uri="{FF2B5EF4-FFF2-40B4-BE49-F238E27FC236}">
              <a16:creationId xmlns:a16="http://schemas.microsoft.com/office/drawing/2014/main" id="{00000000-0008-0000-0500-0000FF040000}"/>
            </a:ext>
          </a:extLst>
        </xdr:cNvPr>
        <xdr:cNvSpPr/>
      </xdr:nvSpPr>
      <xdr:spPr>
        <a:xfrm>
          <a:off x="5903725" y="18274393"/>
          <a:ext cx="17451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3623</xdr:colOff>
      <xdr:row>198</xdr:row>
      <xdr:rowOff>0</xdr:rowOff>
    </xdr:from>
    <xdr:to>
      <xdr:col>14</xdr:col>
      <xdr:colOff>2375</xdr:colOff>
      <xdr:row>200</xdr:row>
      <xdr:rowOff>3933</xdr:rowOff>
    </xdr:to>
    <xdr:grpSp>
      <xdr:nvGrpSpPr>
        <xdr:cNvPr id="1280" name="グループ化 1279">
          <a:extLst>
            <a:ext uri="{FF2B5EF4-FFF2-40B4-BE49-F238E27FC236}">
              <a16:creationId xmlns:a16="http://schemas.microsoft.com/office/drawing/2014/main" id="{00000000-0008-0000-0500-000000050000}"/>
            </a:ext>
          </a:extLst>
        </xdr:cNvPr>
        <xdr:cNvGrpSpPr/>
      </xdr:nvGrpSpPr>
      <xdr:grpSpPr>
        <a:xfrm rot="10800000">
          <a:off x="2356298" y="19126200"/>
          <a:ext cx="179727" cy="194433"/>
          <a:chOff x="11602065" y="3312242"/>
          <a:chExt cx="183658" cy="194433"/>
        </a:xfrm>
      </xdr:grpSpPr>
      <xdr:sp macro="" textlink="">
        <xdr:nvSpPr>
          <xdr:cNvPr id="1281" name="正方形/長方形 1280">
            <a:extLst>
              <a:ext uri="{FF2B5EF4-FFF2-40B4-BE49-F238E27FC236}">
                <a16:creationId xmlns:a16="http://schemas.microsoft.com/office/drawing/2014/main" id="{00000000-0008-0000-0500-000001050000}"/>
              </a:ext>
            </a:extLst>
          </xdr:cNvPr>
          <xdr:cNvSpPr/>
        </xdr:nvSpPr>
        <xdr:spPr>
          <a:xfrm>
            <a:off x="11602065" y="3316175"/>
            <a:ext cx="181949" cy="189768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282" name="グループ化 1281">
            <a:extLst>
              <a:ext uri="{FF2B5EF4-FFF2-40B4-BE49-F238E27FC236}">
                <a16:creationId xmlns:a16="http://schemas.microsoft.com/office/drawing/2014/main" id="{00000000-0008-0000-0500-000002050000}"/>
              </a:ext>
            </a:extLst>
          </xdr:cNvPr>
          <xdr:cNvGrpSpPr/>
        </xdr:nvGrpSpPr>
        <xdr:grpSpPr>
          <a:xfrm>
            <a:off x="11602065" y="3319570"/>
            <a:ext cx="183658" cy="181505"/>
            <a:chOff x="1390839" y="195146"/>
            <a:chExt cx="235381" cy="195147"/>
          </a:xfrm>
        </xdr:grpSpPr>
        <xdr:cxnSp macro="">
          <xdr:nvCxnSpPr>
            <xdr:cNvPr id="1284" name="直線コネクタ 1283">
              <a:extLst>
                <a:ext uri="{FF2B5EF4-FFF2-40B4-BE49-F238E27FC236}">
                  <a16:creationId xmlns:a16="http://schemas.microsoft.com/office/drawing/2014/main" id="{00000000-0008-0000-0500-000004050000}"/>
                </a:ext>
              </a:extLst>
            </xdr:cNvPr>
            <xdr:cNvCxnSpPr>
              <a:stCxn id="1281" idx="1"/>
            </xdr:cNvCxnSpPr>
          </xdr:nvCxnSpPr>
          <xdr:spPr>
            <a:xfrm flipV="1">
              <a:off x="1390839" y="292917"/>
              <a:ext cx="235381" cy="595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5" name="直線コネクタ 1284">
              <a:extLst>
                <a:ext uri="{FF2B5EF4-FFF2-40B4-BE49-F238E27FC236}">
                  <a16:creationId xmlns:a16="http://schemas.microsoft.com/office/drawing/2014/main" id="{00000000-0008-0000-0500-00000505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6" name="直線コネクタ 1285">
              <a:extLst>
                <a:ext uri="{FF2B5EF4-FFF2-40B4-BE49-F238E27FC236}">
                  <a16:creationId xmlns:a16="http://schemas.microsoft.com/office/drawing/2014/main" id="{00000000-0008-0000-0500-00000605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83" name="直線コネクタ 1282">
            <a:extLst>
              <a:ext uri="{FF2B5EF4-FFF2-40B4-BE49-F238E27FC236}">
                <a16:creationId xmlns:a16="http://schemas.microsoft.com/office/drawing/2014/main" id="{00000000-0008-0000-0500-000003050000}"/>
              </a:ext>
            </a:extLst>
          </xdr:cNvPr>
          <xdr:cNvCxnSpPr/>
        </xdr:nvCxnSpPr>
        <xdr:spPr>
          <a:xfrm>
            <a:off x="11693541" y="3312242"/>
            <a:ext cx="0" cy="19443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444</xdr:colOff>
      <xdr:row>197</xdr:row>
      <xdr:rowOff>95022</xdr:rowOff>
    </xdr:from>
    <xdr:to>
      <xdr:col>15</xdr:col>
      <xdr:colOff>0</xdr:colOff>
      <xdr:row>199</xdr:row>
      <xdr:rowOff>99391</xdr:rowOff>
    </xdr:to>
    <xdr:grpSp>
      <xdr:nvGrpSpPr>
        <xdr:cNvPr id="1287" name="グループ化 1286">
          <a:extLst>
            <a:ext uri="{FF2B5EF4-FFF2-40B4-BE49-F238E27FC236}">
              <a16:creationId xmlns:a16="http://schemas.microsoft.com/office/drawing/2014/main" id="{00000000-0008-0000-0500-000007050000}"/>
            </a:ext>
          </a:extLst>
        </xdr:cNvPr>
        <xdr:cNvGrpSpPr/>
      </xdr:nvGrpSpPr>
      <xdr:grpSpPr>
        <a:xfrm>
          <a:off x="2534094" y="19125972"/>
          <a:ext cx="180531" cy="194869"/>
          <a:chOff x="11057714" y="2992244"/>
          <a:chExt cx="177140" cy="194288"/>
        </a:xfrm>
      </xdr:grpSpPr>
      <xdr:cxnSp macro="">
        <xdr:nvCxnSpPr>
          <xdr:cNvPr id="1288" name="直線コネクタ 1287">
            <a:extLst>
              <a:ext uri="{FF2B5EF4-FFF2-40B4-BE49-F238E27FC236}">
                <a16:creationId xmlns:a16="http://schemas.microsoft.com/office/drawing/2014/main" id="{00000000-0008-0000-0500-000008050000}"/>
              </a:ext>
            </a:extLst>
          </xdr:cNvPr>
          <xdr:cNvCxnSpPr>
            <a:stCxn id="1290" idx="1"/>
            <a:endCxn id="1290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9" name="直線コネクタ 1288">
            <a:extLst>
              <a:ext uri="{FF2B5EF4-FFF2-40B4-BE49-F238E27FC236}">
                <a16:creationId xmlns:a16="http://schemas.microsoft.com/office/drawing/2014/main" id="{00000000-0008-0000-0500-000009050000}"/>
              </a:ext>
            </a:extLst>
          </xdr:cNvPr>
          <xdr:cNvCxnSpPr>
            <a:stCxn id="1290" idx="0"/>
            <a:endCxn id="1290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0" name="正方形/長方形 1289">
            <a:extLst>
              <a:ext uri="{FF2B5EF4-FFF2-40B4-BE49-F238E27FC236}">
                <a16:creationId xmlns:a16="http://schemas.microsoft.com/office/drawing/2014/main" id="{00000000-0008-0000-0500-00000A05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210</xdr:row>
      <xdr:rowOff>0</xdr:rowOff>
    </xdr:from>
    <xdr:to>
      <xdr:col>14</xdr:col>
      <xdr:colOff>2700</xdr:colOff>
      <xdr:row>212</xdr:row>
      <xdr:rowOff>4141</xdr:rowOff>
    </xdr:to>
    <xdr:grpSp>
      <xdr:nvGrpSpPr>
        <xdr:cNvPr id="1292" name="グループ化 1291">
          <a:extLst>
            <a:ext uri="{FF2B5EF4-FFF2-40B4-BE49-F238E27FC236}">
              <a16:creationId xmlns:a16="http://schemas.microsoft.com/office/drawing/2014/main" id="{00000000-0008-0000-0500-00000C050000}"/>
            </a:ext>
          </a:extLst>
        </xdr:cNvPr>
        <xdr:cNvGrpSpPr/>
      </xdr:nvGrpSpPr>
      <xdr:grpSpPr>
        <a:xfrm>
          <a:off x="2352675" y="20269200"/>
          <a:ext cx="183675" cy="194641"/>
          <a:chOff x="926325" y="196964"/>
          <a:chExt cx="235908" cy="200601"/>
        </a:xfrm>
      </xdr:grpSpPr>
      <xdr:sp macro="" textlink="">
        <xdr:nvSpPr>
          <xdr:cNvPr id="1293" name="楕円 1292">
            <a:extLst>
              <a:ext uri="{FF2B5EF4-FFF2-40B4-BE49-F238E27FC236}">
                <a16:creationId xmlns:a16="http://schemas.microsoft.com/office/drawing/2014/main" id="{00000000-0008-0000-0500-00000D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294" name="直線コネクタ 1293">
            <a:extLst>
              <a:ext uri="{FF2B5EF4-FFF2-40B4-BE49-F238E27FC236}">
                <a16:creationId xmlns:a16="http://schemas.microsoft.com/office/drawing/2014/main" id="{00000000-0008-0000-0500-00000E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" name="直線コネクタ 1294">
            <a:extLst>
              <a:ext uri="{FF2B5EF4-FFF2-40B4-BE49-F238E27FC236}">
                <a16:creationId xmlns:a16="http://schemas.microsoft.com/office/drawing/2014/main" id="{00000000-0008-0000-0500-00000F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6" name="正方形/長方形 1295">
            <a:extLst>
              <a:ext uri="{FF2B5EF4-FFF2-40B4-BE49-F238E27FC236}">
                <a16:creationId xmlns:a16="http://schemas.microsoft.com/office/drawing/2014/main" id="{00000000-0008-0000-0500-000010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7" name="正方形/長方形 1296">
            <a:extLst>
              <a:ext uri="{FF2B5EF4-FFF2-40B4-BE49-F238E27FC236}">
                <a16:creationId xmlns:a16="http://schemas.microsoft.com/office/drawing/2014/main" id="{00000000-0008-0000-0500-000011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213</xdr:row>
      <xdr:rowOff>91109</xdr:rowOff>
    </xdr:from>
    <xdr:to>
      <xdr:col>14</xdr:col>
      <xdr:colOff>2700</xdr:colOff>
      <xdr:row>216</xdr:row>
      <xdr:rowOff>0</xdr:rowOff>
    </xdr:to>
    <xdr:grpSp>
      <xdr:nvGrpSpPr>
        <xdr:cNvPr id="1298" name="グループ化 1297">
          <a:extLst>
            <a:ext uri="{FF2B5EF4-FFF2-40B4-BE49-F238E27FC236}">
              <a16:creationId xmlns:a16="http://schemas.microsoft.com/office/drawing/2014/main" id="{00000000-0008-0000-0500-000012050000}"/>
            </a:ext>
          </a:extLst>
        </xdr:cNvPr>
        <xdr:cNvGrpSpPr/>
      </xdr:nvGrpSpPr>
      <xdr:grpSpPr>
        <a:xfrm>
          <a:off x="2352675" y="20646059"/>
          <a:ext cx="183675" cy="194641"/>
          <a:chOff x="926325" y="196964"/>
          <a:chExt cx="235908" cy="200601"/>
        </a:xfrm>
      </xdr:grpSpPr>
      <xdr:sp macro="" textlink="">
        <xdr:nvSpPr>
          <xdr:cNvPr id="1299" name="楕円 1298">
            <a:extLst>
              <a:ext uri="{FF2B5EF4-FFF2-40B4-BE49-F238E27FC236}">
                <a16:creationId xmlns:a16="http://schemas.microsoft.com/office/drawing/2014/main" id="{00000000-0008-0000-0500-000013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00" name="直線コネクタ 1299">
            <a:extLst>
              <a:ext uri="{FF2B5EF4-FFF2-40B4-BE49-F238E27FC236}">
                <a16:creationId xmlns:a16="http://schemas.microsoft.com/office/drawing/2014/main" id="{00000000-0008-0000-0500-000014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" name="直線コネクタ 1300">
            <a:extLst>
              <a:ext uri="{FF2B5EF4-FFF2-40B4-BE49-F238E27FC236}">
                <a16:creationId xmlns:a16="http://schemas.microsoft.com/office/drawing/2014/main" id="{00000000-0008-0000-0500-000015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2" name="正方形/長方形 1301">
            <a:extLst>
              <a:ext uri="{FF2B5EF4-FFF2-40B4-BE49-F238E27FC236}">
                <a16:creationId xmlns:a16="http://schemas.microsoft.com/office/drawing/2014/main" id="{00000000-0008-0000-0500-000016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03" name="正方形/長方形 1302">
            <a:extLst>
              <a:ext uri="{FF2B5EF4-FFF2-40B4-BE49-F238E27FC236}">
                <a16:creationId xmlns:a16="http://schemas.microsoft.com/office/drawing/2014/main" id="{00000000-0008-0000-0500-000017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212</xdr:row>
      <xdr:rowOff>4141</xdr:rowOff>
    </xdr:from>
    <xdr:to>
      <xdr:col>14</xdr:col>
      <xdr:colOff>0</xdr:colOff>
      <xdr:row>214</xdr:row>
      <xdr:rowOff>0</xdr:rowOff>
    </xdr:to>
    <xdr:grpSp>
      <xdr:nvGrpSpPr>
        <xdr:cNvPr id="1304" name="グループ化 1303">
          <a:extLst>
            <a:ext uri="{FF2B5EF4-FFF2-40B4-BE49-F238E27FC236}">
              <a16:creationId xmlns:a16="http://schemas.microsoft.com/office/drawing/2014/main" id="{00000000-0008-0000-0500-000018050000}"/>
            </a:ext>
          </a:extLst>
        </xdr:cNvPr>
        <xdr:cNvGrpSpPr/>
      </xdr:nvGrpSpPr>
      <xdr:grpSpPr>
        <a:xfrm>
          <a:off x="2352675" y="20463841"/>
          <a:ext cx="180975" cy="186359"/>
          <a:chOff x="12220755" y="9679557"/>
          <a:chExt cx="179717" cy="194094"/>
        </a:xfrm>
      </xdr:grpSpPr>
      <xdr:grpSp>
        <xdr:nvGrpSpPr>
          <xdr:cNvPr id="1305" name="グループ化 1304">
            <a:extLst>
              <a:ext uri="{FF2B5EF4-FFF2-40B4-BE49-F238E27FC236}">
                <a16:creationId xmlns:a16="http://schemas.microsoft.com/office/drawing/2014/main" id="{00000000-0008-0000-0500-000019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07" name="直線コネクタ 1306">
              <a:extLst>
                <a:ext uri="{FF2B5EF4-FFF2-40B4-BE49-F238E27FC236}">
                  <a16:creationId xmlns:a16="http://schemas.microsoft.com/office/drawing/2014/main" id="{00000000-0008-0000-0500-00001B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8" name="直線コネクタ 1307">
              <a:extLst>
                <a:ext uri="{FF2B5EF4-FFF2-40B4-BE49-F238E27FC236}">
                  <a16:creationId xmlns:a16="http://schemas.microsoft.com/office/drawing/2014/main" id="{00000000-0008-0000-0500-00001C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06" name="正方形/長方形 1305">
            <a:extLst>
              <a:ext uri="{FF2B5EF4-FFF2-40B4-BE49-F238E27FC236}">
                <a16:creationId xmlns:a16="http://schemas.microsoft.com/office/drawing/2014/main" id="{00000000-0008-0000-0500-00001A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211</xdr:row>
      <xdr:rowOff>0</xdr:rowOff>
    </xdr:from>
    <xdr:to>
      <xdr:col>15</xdr:col>
      <xdr:colOff>1967</xdr:colOff>
      <xdr:row>211</xdr:row>
      <xdr:rowOff>0</xdr:rowOff>
    </xdr:to>
    <xdr:cxnSp macro="">
      <xdr:nvCxnSpPr>
        <xdr:cNvPr id="1309" name="直線コネクタ 1308">
          <a:extLst>
            <a:ext uri="{FF2B5EF4-FFF2-40B4-BE49-F238E27FC236}">
              <a16:creationId xmlns:a16="http://schemas.microsoft.com/office/drawing/2014/main" id="{00000000-0008-0000-0500-00001D050000}"/>
            </a:ext>
          </a:extLst>
        </xdr:cNvPr>
        <xdr:cNvCxnSpPr/>
      </xdr:nvCxnSpPr>
      <xdr:spPr>
        <a:xfrm>
          <a:off x="7326923" y="17504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212</xdr:row>
      <xdr:rowOff>92927</xdr:rowOff>
    </xdr:from>
    <xdr:to>
      <xdr:col>15</xdr:col>
      <xdr:colOff>1967</xdr:colOff>
      <xdr:row>212</xdr:row>
      <xdr:rowOff>92927</xdr:rowOff>
    </xdr:to>
    <xdr:cxnSp macro="">
      <xdr:nvCxnSpPr>
        <xdr:cNvPr id="1310" name="直線コネクタ 1309">
          <a:extLst>
            <a:ext uri="{FF2B5EF4-FFF2-40B4-BE49-F238E27FC236}">
              <a16:creationId xmlns:a16="http://schemas.microsoft.com/office/drawing/2014/main" id="{00000000-0008-0000-0500-00001E050000}"/>
            </a:ext>
          </a:extLst>
        </xdr:cNvPr>
        <xdr:cNvCxnSpPr/>
      </xdr:nvCxnSpPr>
      <xdr:spPr>
        <a:xfrm flipV="1">
          <a:off x="2749563" y="20359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214</xdr:row>
      <xdr:rowOff>92927</xdr:rowOff>
    </xdr:from>
    <xdr:to>
      <xdr:col>15</xdr:col>
      <xdr:colOff>1968</xdr:colOff>
      <xdr:row>214</xdr:row>
      <xdr:rowOff>92927</xdr:rowOff>
    </xdr:to>
    <xdr:cxnSp macro="">
      <xdr:nvCxnSpPr>
        <xdr:cNvPr id="1311" name="直線コネクタ 1310">
          <a:extLst>
            <a:ext uri="{FF2B5EF4-FFF2-40B4-BE49-F238E27FC236}">
              <a16:creationId xmlns:a16="http://schemas.microsoft.com/office/drawing/2014/main" id="{00000000-0008-0000-0500-00001F050000}"/>
            </a:ext>
          </a:extLst>
        </xdr:cNvPr>
        <xdr:cNvCxnSpPr/>
      </xdr:nvCxnSpPr>
      <xdr:spPr>
        <a:xfrm>
          <a:off x="7328890" y="17882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211</xdr:row>
      <xdr:rowOff>0</xdr:rowOff>
    </xdr:from>
    <xdr:to>
      <xdr:col>15</xdr:col>
      <xdr:colOff>1968</xdr:colOff>
      <xdr:row>214</xdr:row>
      <xdr:rowOff>92927</xdr:rowOff>
    </xdr:to>
    <xdr:cxnSp macro="">
      <xdr:nvCxnSpPr>
        <xdr:cNvPr id="1312" name="直線コネクタ 1311">
          <a:extLst>
            <a:ext uri="{FF2B5EF4-FFF2-40B4-BE49-F238E27FC236}">
              <a16:creationId xmlns:a16="http://schemas.microsoft.com/office/drawing/2014/main" id="{00000000-0008-0000-0500-000020050000}"/>
            </a:ext>
          </a:extLst>
        </xdr:cNvPr>
        <xdr:cNvCxnSpPr/>
      </xdr:nvCxnSpPr>
      <xdr:spPr>
        <a:xfrm>
          <a:off x="7512063" y="17504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212</xdr:row>
      <xdr:rowOff>0</xdr:rowOff>
    </xdr:from>
    <xdr:to>
      <xdr:col>16</xdr:col>
      <xdr:colOff>1286</xdr:colOff>
      <xdr:row>214</xdr:row>
      <xdr:rowOff>0</xdr:rowOff>
    </xdr:to>
    <xdr:grpSp>
      <xdr:nvGrpSpPr>
        <xdr:cNvPr id="1313" name="グループ化 1312">
          <a:extLst>
            <a:ext uri="{FF2B5EF4-FFF2-40B4-BE49-F238E27FC236}">
              <a16:creationId xmlns:a16="http://schemas.microsoft.com/office/drawing/2014/main" id="{00000000-0008-0000-0500-000021050000}"/>
            </a:ext>
          </a:extLst>
        </xdr:cNvPr>
        <xdr:cNvGrpSpPr/>
      </xdr:nvGrpSpPr>
      <xdr:grpSpPr>
        <a:xfrm>
          <a:off x="2716592" y="20459700"/>
          <a:ext cx="180294" cy="190500"/>
          <a:chOff x="12220755" y="9679557"/>
          <a:chExt cx="179717" cy="194094"/>
        </a:xfrm>
      </xdr:grpSpPr>
      <xdr:grpSp>
        <xdr:nvGrpSpPr>
          <xdr:cNvPr id="1314" name="グループ化 1313">
            <a:extLst>
              <a:ext uri="{FF2B5EF4-FFF2-40B4-BE49-F238E27FC236}">
                <a16:creationId xmlns:a16="http://schemas.microsoft.com/office/drawing/2014/main" id="{00000000-0008-0000-0500-000022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16" name="直線コネクタ 1315">
              <a:extLst>
                <a:ext uri="{FF2B5EF4-FFF2-40B4-BE49-F238E27FC236}">
                  <a16:creationId xmlns:a16="http://schemas.microsoft.com/office/drawing/2014/main" id="{00000000-0008-0000-0500-000024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7" name="直線コネクタ 1316">
              <a:extLst>
                <a:ext uri="{FF2B5EF4-FFF2-40B4-BE49-F238E27FC236}">
                  <a16:creationId xmlns:a16="http://schemas.microsoft.com/office/drawing/2014/main" id="{00000000-0008-0000-0500-000025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15" name="正方形/長方形 1314">
            <a:extLst>
              <a:ext uri="{FF2B5EF4-FFF2-40B4-BE49-F238E27FC236}">
                <a16:creationId xmlns:a16="http://schemas.microsoft.com/office/drawing/2014/main" id="{00000000-0008-0000-0500-000023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196</xdr:row>
      <xdr:rowOff>0</xdr:rowOff>
    </xdr:from>
    <xdr:to>
      <xdr:col>32</xdr:col>
      <xdr:colOff>2700</xdr:colOff>
      <xdr:row>198</xdr:row>
      <xdr:rowOff>4141</xdr:rowOff>
    </xdr:to>
    <xdr:grpSp>
      <xdr:nvGrpSpPr>
        <xdr:cNvPr id="1344" name="グループ化 1343">
          <a:extLst>
            <a:ext uri="{FF2B5EF4-FFF2-40B4-BE49-F238E27FC236}">
              <a16:creationId xmlns:a16="http://schemas.microsoft.com/office/drawing/2014/main" id="{00000000-0008-0000-0500-000040050000}"/>
            </a:ext>
          </a:extLst>
        </xdr:cNvPr>
        <xdr:cNvGrpSpPr/>
      </xdr:nvGrpSpPr>
      <xdr:grpSpPr>
        <a:xfrm>
          <a:off x="5610225" y="18935700"/>
          <a:ext cx="183675" cy="194641"/>
          <a:chOff x="926325" y="196964"/>
          <a:chExt cx="235908" cy="200601"/>
        </a:xfrm>
      </xdr:grpSpPr>
      <xdr:sp macro="" textlink="">
        <xdr:nvSpPr>
          <xdr:cNvPr id="1345" name="楕円 1344">
            <a:extLst>
              <a:ext uri="{FF2B5EF4-FFF2-40B4-BE49-F238E27FC236}">
                <a16:creationId xmlns:a16="http://schemas.microsoft.com/office/drawing/2014/main" id="{00000000-0008-0000-0500-000041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46" name="直線コネクタ 1345">
            <a:extLst>
              <a:ext uri="{FF2B5EF4-FFF2-40B4-BE49-F238E27FC236}">
                <a16:creationId xmlns:a16="http://schemas.microsoft.com/office/drawing/2014/main" id="{00000000-0008-0000-0500-000042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" name="直線コネクタ 1346">
            <a:extLst>
              <a:ext uri="{FF2B5EF4-FFF2-40B4-BE49-F238E27FC236}">
                <a16:creationId xmlns:a16="http://schemas.microsoft.com/office/drawing/2014/main" id="{00000000-0008-0000-0500-000043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8" name="正方形/長方形 1347">
            <a:extLst>
              <a:ext uri="{FF2B5EF4-FFF2-40B4-BE49-F238E27FC236}">
                <a16:creationId xmlns:a16="http://schemas.microsoft.com/office/drawing/2014/main" id="{00000000-0008-0000-0500-000044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49" name="正方形/長方形 1348">
            <a:extLst>
              <a:ext uri="{FF2B5EF4-FFF2-40B4-BE49-F238E27FC236}">
                <a16:creationId xmlns:a16="http://schemas.microsoft.com/office/drawing/2014/main" id="{00000000-0008-0000-0500-000045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199</xdr:row>
      <xdr:rowOff>91109</xdr:rowOff>
    </xdr:from>
    <xdr:to>
      <xdr:col>32</xdr:col>
      <xdr:colOff>2700</xdr:colOff>
      <xdr:row>202</xdr:row>
      <xdr:rowOff>0</xdr:rowOff>
    </xdr:to>
    <xdr:grpSp>
      <xdr:nvGrpSpPr>
        <xdr:cNvPr id="1350" name="グループ化 1349">
          <a:extLst>
            <a:ext uri="{FF2B5EF4-FFF2-40B4-BE49-F238E27FC236}">
              <a16:creationId xmlns:a16="http://schemas.microsoft.com/office/drawing/2014/main" id="{00000000-0008-0000-0500-000046050000}"/>
            </a:ext>
          </a:extLst>
        </xdr:cNvPr>
        <xdr:cNvGrpSpPr/>
      </xdr:nvGrpSpPr>
      <xdr:grpSpPr>
        <a:xfrm>
          <a:off x="5610225" y="19312559"/>
          <a:ext cx="183675" cy="194641"/>
          <a:chOff x="926325" y="196964"/>
          <a:chExt cx="235908" cy="200601"/>
        </a:xfrm>
      </xdr:grpSpPr>
      <xdr:sp macro="" textlink="">
        <xdr:nvSpPr>
          <xdr:cNvPr id="1351" name="楕円 1350">
            <a:extLst>
              <a:ext uri="{FF2B5EF4-FFF2-40B4-BE49-F238E27FC236}">
                <a16:creationId xmlns:a16="http://schemas.microsoft.com/office/drawing/2014/main" id="{00000000-0008-0000-0500-000047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52" name="直線コネクタ 1351">
            <a:extLst>
              <a:ext uri="{FF2B5EF4-FFF2-40B4-BE49-F238E27FC236}">
                <a16:creationId xmlns:a16="http://schemas.microsoft.com/office/drawing/2014/main" id="{00000000-0008-0000-0500-000048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" name="直線コネクタ 1352">
            <a:extLst>
              <a:ext uri="{FF2B5EF4-FFF2-40B4-BE49-F238E27FC236}">
                <a16:creationId xmlns:a16="http://schemas.microsoft.com/office/drawing/2014/main" id="{00000000-0008-0000-0500-000049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4" name="正方形/長方形 1353">
            <a:extLst>
              <a:ext uri="{FF2B5EF4-FFF2-40B4-BE49-F238E27FC236}">
                <a16:creationId xmlns:a16="http://schemas.microsoft.com/office/drawing/2014/main" id="{00000000-0008-0000-0500-00004A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5" name="正方形/長方形 1354">
            <a:extLst>
              <a:ext uri="{FF2B5EF4-FFF2-40B4-BE49-F238E27FC236}">
                <a16:creationId xmlns:a16="http://schemas.microsoft.com/office/drawing/2014/main" id="{00000000-0008-0000-0500-00004B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198</xdr:row>
      <xdr:rowOff>4141</xdr:rowOff>
    </xdr:from>
    <xdr:to>
      <xdr:col>31</xdr:col>
      <xdr:colOff>183173</xdr:colOff>
      <xdr:row>200</xdr:row>
      <xdr:rowOff>0</xdr:rowOff>
    </xdr:to>
    <xdr:grpSp>
      <xdr:nvGrpSpPr>
        <xdr:cNvPr id="1356" name="グループ化 1355">
          <a:extLst>
            <a:ext uri="{FF2B5EF4-FFF2-40B4-BE49-F238E27FC236}">
              <a16:creationId xmlns:a16="http://schemas.microsoft.com/office/drawing/2014/main" id="{00000000-0008-0000-0500-00004C050000}"/>
            </a:ext>
          </a:extLst>
        </xdr:cNvPr>
        <xdr:cNvGrpSpPr/>
      </xdr:nvGrpSpPr>
      <xdr:grpSpPr>
        <a:xfrm>
          <a:off x="5610225" y="19130341"/>
          <a:ext cx="183173" cy="186359"/>
          <a:chOff x="12220755" y="9679557"/>
          <a:chExt cx="179717" cy="194094"/>
        </a:xfrm>
      </xdr:grpSpPr>
      <xdr:grpSp>
        <xdr:nvGrpSpPr>
          <xdr:cNvPr id="1357" name="グループ化 1356">
            <a:extLst>
              <a:ext uri="{FF2B5EF4-FFF2-40B4-BE49-F238E27FC236}">
                <a16:creationId xmlns:a16="http://schemas.microsoft.com/office/drawing/2014/main" id="{00000000-0008-0000-0500-00004D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59" name="直線コネクタ 1358">
              <a:extLs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0" name="直線コネクタ 1359">
              <a:extLs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8" name="正方形/長方形 1357">
            <a:extLst>
              <a:ext uri="{FF2B5EF4-FFF2-40B4-BE49-F238E27FC236}">
                <a16:creationId xmlns:a16="http://schemas.microsoft.com/office/drawing/2014/main" id="{00000000-0008-0000-0500-00004E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197</xdr:row>
      <xdr:rowOff>0</xdr:rowOff>
    </xdr:from>
    <xdr:to>
      <xdr:col>33</xdr:col>
      <xdr:colOff>1967</xdr:colOff>
      <xdr:row>197</xdr:row>
      <xdr:rowOff>0</xdr:rowOff>
    </xdr:to>
    <xdr:cxnSp macro="">
      <xdr:nvCxnSpPr>
        <xdr:cNvPr id="1361" name="直線コネクタ 1360">
          <a:extLst>
            <a:ext uri="{FF2B5EF4-FFF2-40B4-BE49-F238E27FC236}">
              <a16:creationId xmlns:a16="http://schemas.microsoft.com/office/drawing/2014/main" id="{00000000-0008-0000-0500-000051050000}"/>
            </a:ext>
          </a:extLst>
        </xdr:cNvPr>
        <xdr:cNvCxnSpPr/>
      </xdr:nvCxnSpPr>
      <xdr:spPr>
        <a:xfrm>
          <a:off x="2747596" y="20171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198</xdr:row>
      <xdr:rowOff>92927</xdr:rowOff>
    </xdr:from>
    <xdr:to>
      <xdr:col>33</xdr:col>
      <xdr:colOff>1967</xdr:colOff>
      <xdr:row>198</xdr:row>
      <xdr:rowOff>92927</xdr:rowOff>
    </xdr:to>
    <xdr:cxnSp macro="">
      <xdr:nvCxnSpPr>
        <xdr:cNvPr id="1362" name="直線コネクタ 1361">
          <a:extLst>
            <a:ext uri="{FF2B5EF4-FFF2-40B4-BE49-F238E27FC236}">
              <a16:creationId xmlns:a16="http://schemas.microsoft.com/office/drawing/2014/main" id="{00000000-0008-0000-0500-000052050000}"/>
            </a:ext>
          </a:extLst>
        </xdr:cNvPr>
        <xdr:cNvCxnSpPr/>
      </xdr:nvCxnSpPr>
      <xdr:spPr>
        <a:xfrm flipV="1">
          <a:off x="2749563" y="20359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200</xdr:row>
      <xdr:rowOff>92927</xdr:rowOff>
    </xdr:from>
    <xdr:to>
      <xdr:col>33</xdr:col>
      <xdr:colOff>1968</xdr:colOff>
      <xdr:row>200</xdr:row>
      <xdr:rowOff>92927</xdr:rowOff>
    </xdr:to>
    <xdr:cxnSp macro="">
      <xdr:nvCxnSpPr>
        <xdr:cNvPr id="1363" name="直線コネクタ 1362">
          <a:extLst>
            <a:ext uri="{FF2B5EF4-FFF2-40B4-BE49-F238E27FC236}">
              <a16:creationId xmlns:a16="http://schemas.microsoft.com/office/drawing/2014/main" id="{00000000-0008-0000-0500-000053050000}"/>
            </a:ext>
          </a:extLst>
        </xdr:cNvPr>
        <xdr:cNvCxnSpPr/>
      </xdr:nvCxnSpPr>
      <xdr:spPr>
        <a:xfrm>
          <a:off x="2749563" y="20549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197</xdr:row>
      <xdr:rowOff>0</xdr:rowOff>
    </xdr:from>
    <xdr:to>
      <xdr:col>33</xdr:col>
      <xdr:colOff>1968</xdr:colOff>
      <xdr:row>200</xdr:row>
      <xdr:rowOff>92927</xdr:rowOff>
    </xdr:to>
    <xdr:cxnSp macro="">
      <xdr:nvCxnSpPr>
        <xdr:cNvPr id="1364" name="直線コネクタ 1363">
          <a:extLst>
            <a:ext uri="{FF2B5EF4-FFF2-40B4-BE49-F238E27FC236}">
              <a16:creationId xmlns:a16="http://schemas.microsoft.com/office/drawing/2014/main" id="{00000000-0008-0000-0500-000054050000}"/>
            </a:ext>
          </a:extLst>
        </xdr:cNvPr>
        <xdr:cNvCxnSpPr/>
      </xdr:nvCxnSpPr>
      <xdr:spPr>
        <a:xfrm>
          <a:off x="2932736" y="20171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198</xdr:row>
      <xdr:rowOff>0</xdr:rowOff>
    </xdr:from>
    <xdr:to>
      <xdr:col>34</xdr:col>
      <xdr:colOff>1286</xdr:colOff>
      <xdr:row>200</xdr:row>
      <xdr:rowOff>0</xdr:rowOff>
    </xdr:to>
    <xdr:grpSp>
      <xdr:nvGrpSpPr>
        <xdr:cNvPr id="1365" name="グループ化 1364">
          <a:extLst>
            <a:ext uri="{FF2B5EF4-FFF2-40B4-BE49-F238E27FC236}">
              <a16:creationId xmlns:a16="http://schemas.microsoft.com/office/drawing/2014/main" id="{00000000-0008-0000-0500-000055050000}"/>
            </a:ext>
          </a:extLst>
        </xdr:cNvPr>
        <xdr:cNvGrpSpPr/>
      </xdr:nvGrpSpPr>
      <xdr:grpSpPr>
        <a:xfrm>
          <a:off x="5974142" y="19126200"/>
          <a:ext cx="180294" cy="190500"/>
          <a:chOff x="12220755" y="9679557"/>
          <a:chExt cx="179717" cy="194094"/>
        </a:xfrm>
      </xdr:grpSpPr>
      <xdr:grpSp>
        <xdr:nvGrpSpPr>
          <xdr:cNvPr id="1366" name="グループ化 1365">
            <a:extLst>
              <a:ext uri="{FF2B5EF4-FFF2-40B4-BE49-F238E27FC236}">
                <a16:creationId xmlns:a16="http://schemas.microsoft.com/office/drawing/2014/main" id="{00000000-0008-0000-0500-000056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68" name="直線コネクタ 1367">
              <a:extLs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9" name="直線コネクタ 1368">
              <a:extLs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7" name="正方形/長方形 1366">
            <a:extLst>
              <a:ext uri="{FF2B5EF4-FFF2-40B4-BE49-F238E27FC236}">
                <a16:creationId xmlns:a16="http://schemas.microsoft.com/office/drawing/2014/main" id="{00000000-0008-0000-0500-000057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210</xdr:row>
      <xdr:rowOff>4141</xdr:rowOff>
    </xdr:from>
    <xdr:to>
      <xdr:col>31</xdr:col>
      <xdr:colOff>183173</xdr:colOff>
      <xdr:row>212</xdr:row>
      <xdr:rowOff>0</xdr:rowOff>
    </xdr:to>
    <xdr:grpSp>
      <xdr:nvGrpSpPr>
        <xdr:cNvPr id="1370" name="グループ化 1369">
          <a:extLst>
            <a:ext uri="{FF2B5EF4-FFF2-40B4-BE49-F238E27FC236}">
              <a16:creationId xmlns:a16="http://schemas.microsoft.com/office/drawing/2014/main" id="{00000000-0008-0000-0500-00005A050000}"/>
            </a:ext>
          </a:extLst>
        </xdr:cNvPr>
        <xdr:cNvGrpSpPr/>
      </xdr:nvGrpSpPr>
      <xdr:grpSpPr>
        <a:xfrm>
          <a:off x="5610225" y="20273341"/>
          <a:ext cx="183173" cy="186359"/>
          <a:chOff x="12220755" y="9679557"/>
          <a:chExt cx="179717" cy="194094"/>
        </a:xfrm>
      </xdr:grpSpPr>
      <xdr:grpSp>
        <xdr:nvGrpSpPr>
          <xdr:cNvPr id="1371" name="グループ化 1370">
            <a:extLst>
              <a:ext uri="{FF2B5EF4-FFF2-40B4-BE49-F238E27FC236}">
                <a16:creationId xmlns:a16="http://schemas.microsoft.com/office/drawing/2014/main" id="{00000000-0008-0000-0500-00005B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73" name="直線コネクタ 1372">
              <a:extLs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74" name="直線コネクタ 1373">
              <a:extLs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72" name="正方形/長方形 1371">
            <a:extLst>
              <a:ext uri="{FF2B5EF4-FFF2-40B4-BE49-F238E27FC236}">
                <a16:creationId xmlns:a16="http://schemas.microsoft.com/office/drawing/2014/main" id="{00000000-0008-0000-0500-00005C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1967</xdr:colOff>
      <xdr:row>210</xdr:row>
      <xdr:rowOff>0</xdr:rowOff>
    </xdr:from>
    <xdr:to>
      <xdr:col>33</xdr:col>
      <xdr:colOff>1286</xdr:colOff>
      <xdr:row>212</xdr:row>
      <xdr:rowOff>0</xdr:rowOff>
    </xdr:to>
    <xdr:grpSp>
      <xdr:nvGrpSpPr>
        <xdr:cNvPr id="1378" name="グループ化 1377">
          <a:extLst>
            <a:ext uri="{FF2B5EF4-FFF2-40B4-BE49-F238E27FC236}">
              <a16:creationId xmlns:a16="http://schemas.microsoft.com/office/drawing/2014/main" id="{00000000-0008-0000-0500-000062050000}"/>
            </a:ext>
          </a:extLst>
        </xdr:cNvPr>
        <xdr:cNvGrpSpPr/>
      </xdr:nvGrpSpPr>
      <xdr:grpSpPr>
        <a:xfrm>
          <a:off x="5793167" y="20269200"/>
          <a:ext cx="180294" cy="190500"/>
          <a:chOff x="12220755" y="9679557"/>
          <a:chExt cx="179717" cy="194094"/>
        </a:xfrm>
      </xdr:grpSpPr>
      <xdr:grpSp>
        <xdr:nvGrpSpPr>
          <xdr:cNvPr id="1379" name="グループ化 1378">
            <a:extLst>
              <a:ext uri="{FF2B5EF4-FFF2-40B4-BE49-F238E27FC236}">
                <a16:creationId xmlns:a16="http://schemas.microsoft.com/office/drawing/2014/main" id="{00000000-0008-0000-0500-000063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81" name="直線コネクタ 1380">
              <a:extLs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82" name="直線コネクタ 1381">
              <a:extLs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80" name="正方形/長方形 1379">
            <a:extLst>
              <a:ext uri="{FF2B5EF4-FFF2-40B4-BE49-F238E27FC236}">
                <a16:creationId xmlns:a16="http://schemas.microsoft.com/office/drawing/2014/main" id="{00000000-0008-0000-0500-000064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224</xdr:row>
      <xdr:rowOff>0</xdr:rowOff>
    </xdr:from>
    <xdr:to>
      <xdr:col>14</xdr:col>
      <xdr:colOff>2700</xdr:colOff>
      <xdr:row>226</xdr:row>
      <xdr:rowOff>4141</xdr:rowOff>
    </xdr:to>
    <xdr:grpSp>
      <xdr:nvGrpSpPr>
        <xdr:cNvPr id="1383" name="グループ化 1382">
          <a:extLst>
            <a:ext uri="{FF2B5EF4-FFF2-40B4-BE49-F238E27FC236}">
              <a16:creationId xmlns:a16="http://schemas.microsoft.com/office/drawing/2014/main" id="{00000000-0008-0000-0500-000067050000}"/>
            </a:ext>
          </a:extLst>
        </xdr:cNvPr>
        <xdr:cNvGrpSpPr/>
      </xdr:nvGrpSpPr>
      <xdr:grpSpPr>
        <a:xfrm>
          <a:off x="2352675" y="21602700"/>
          <a:ext cx="183675" cy="194641"/>
          <a:chOff x="926325" y="196964"/>
          <a:chExt cx="235908" cy="200601"/>
        </a:xfrm>
      </xdr:grpSpPr>
      <xdr:sp macro="" textlink="">
        <xdr:nvSpPr>
          <xdr:cNvPr id="1384" name="楕円 1383">
            <a:extLst>
              <a:ext uri="{FF2B5EF4-FFF2-40B4-BE49-F238E27FC236}">
                <a16:creationId xmlns:a16="http://schemas.microsoft.com/office/drawing/2014/main" id="{00000000-0008-0000-0500-000068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85" name="直線コネクタ 1384">
            <a:extLst>
              <a:ext uri="{FF2B5EF4-FFF2-40B4-BE49-F238E27FC236}">
                <a16:creationId xmlns:a16="http://schemas.microsoft.com/office/drawing/2014/main" id="{00000000-0008-0000-0500-000069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" name="直線コネクタ 1385">
            <a:extLst>
              <a:ext uri="{FF2B5EF4-FFF2-40B4-BE49-F238E27FC236}">
                <a16:creationId xmlns:a16="http://schemas.microsoft.com/office/drawing/2014/main" id="{00000000-0008-0000-0500-00006A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7" name="正方形/長方形 1386">
            <a:extLst>
              <a:ext uri="{FF2B5EF4-FFF2-40B4-BE49-F238E27FC236}">
                <a16:creationId xmlns:a16="http://schemas.microsoft.com/office/drawing/2014/main" id="{00000000-0008-0000-0500-00006B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88" name="正方形/長方形 1387">
            <a:extLst>
              <a:ext uri="{FF2B5EF4-FFF2-40B4-BE49-F238E27FC236}">
                <a16:creationId xmlns:a16="http://schemas.microsoft.com/office/drawing/2014/main" id="{00000000-0008-0000-0500-00006C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227</xdr:row>
      <xdr:rowOff>91109</xdr:rowOff>
    </xdr:from>
    <xdr:to>
      <xdr:col>14</xdr:col>
      <xdr:colOff>2700</xdr:colOff>
      <xdr:row>230</xdr:row>
      <xdr:rowOff>0</xdr:rowOff>
    </xdr:to>
    <xdr:grpSp>
      <xdr:nvGrpSpPr>
        <xdr:cNvPr id="1389" name="グループ化 1388">
          <a:extLst>
            <a:ext uri="{FF2B5EF4-FFF2-40B4-BE49-F238E27FC236}">
              <a16:creationId xmlns:a16="http://schemas.microsoft.com/office/drawing/2014/main" id="{00000000-0008-0000-0500-00006D050000}"/>
            </a:ext>
          </a:extLst>
        </xdr:cNvPr>
        <xdr:cNvGrpSpPr/>
      </xdr:nvGrpSpPr>
      <xdr:grpSpPr>
        <a:xfrm>
          <a:off x="2352675" y="21979559"/>
          <a:ext cx="183675" cy="194641"/>
          <a:chOff x="926325" y="196964"/>
          <a:chExt cx="235908" cy="200601"/>
        </a:xfrm>
      </xdr:grpSpPr>
      <xdr:sp macro="" textlink="">
        <xdr:nvSpPr>
          <xdr:cNvPr id="1390" name="楕円 1389">
            <a:extLst>
              <a:ext uri="{FF2B5EF4-FFF2-40B4-BE49-F238E27FC236}">
                <a16:creationId xmlns:a16="http://schemas.microsoft.com/office/drawing/2014/main" id="{00000000-0008-0000-0500-00006E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391" name="直線コネクタ 1390">
            <a:extLst>
              <a:ext uri="{FF2B5EF4-FFF2-40B4-BE49-F238E27FC236}">
                <a16:creationId xmlns:a16="http://schemas.microsoft.com/office/drawing/2014/main" id="{00000000-0008-0000-0500-00006F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2" name="直線コネクタ 1391">
            <a:extLst>
              <a:ext uri="{FF2B5EF4-FFF2-40B4-BE49-F238E27FC236}">
                <a16:creationId xmlns:a16="http://schemas.microsoft.com/office/drawing/2014/main" id="{00000000-0008-0000-0500-000070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3" name="正方形/長方形 1392">
            <a:extLst>
              <a:ext uri="{FF2B5EF4-FFF2-40B4-BE49-F238E27FC236}">
                <a16:creationId xmlns:a16="http://schemas.microsoft.com/office/drawing/2014/main" id="{00000000-0008-0000-0500-000071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94" name="正方形/長方形 1393">
            <a:extLst>
              <a:ext uri="{FF2B5EF4-FFF2-40B4-BE49-F238E27FC236}">
                <a16:creationId xmlns:a16="http://schemas.microsoft.com/office/drawing/2014/main" id="{00000000-0008-0000-0500-000072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226</xdr:row>
      <xdr:rowOff>4141</xdr:rowOff>
    </xdr:from>
    <xdr:to>
      <xdr:col>14</xdr:col>
      <xdr:colOff>0</xdr:colOff>
      <xdr:row>228</xdr:row>
      <xdr:rowOff>0</xdr:rowOff>
    </xdr:to>
    <xdr:grpSp>
      <xdr:nvGrpSpPr>
        <xdr:cNvPr id="1395" name="グループ化 1394">
          <a:extLst>
            <a:ext uri="{FF2B5EF4-FFF2-40B4-BE49-F238E27FC236}">
              <a16:creationId xmlns:a16="http://schemas.microsoft.com/office/drawing/2014/main" id="{00000000-0008-0000-0500-000073050000}"/>
            </a:ext>
          </a:extLst>
        </xdr:cNvPr>
        <xdr:cNvGrpSpPr/>
      </xdr:nvGrpSpPr>
      <xdr:grpSpPr>
        <a:xfrm>
          <a:off x="2352675" y="21797341"/>
          <a:ext cx="180975" cy="186359"/>
          <a:chOff x="12220755" y="9679557"/>
          <a:chExt cx="179717" cy="194094"/>
        </a:xfrm>
      </xdr:grpSpPr>
      <xdr:grpSp>
        <xdr:nvGrpSpPr>
          <xdr:cNvPr id="1396" name="グループ化 1395">
            <a:extLst>
              <a:ext uri="{FF2B5EF4-FFF2-40B4-BE49-F238E27FC236}">
                <a16:creationId xmlns:a16="http://schemas.microsoft.com/office/drawing/2014/main" id="{00000000-0008-0000-0500-000074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398" name="直線コネクタ 1397">
              <a:extLs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9" name="直線コネクタ 1398">
              <a:extLs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97" name="正方形/長方形 1396">
            <a:extLst>
              <a:ext uri="{FF2B5EF4-FFF2-40B4-BE49-F238E27FC236}">
                <a16:creationId xmlns:a16="http://schemas.microsoft.com/office/drawing/2014/main" id="{00000000-0008-0000-0500-000075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225</xdr:row>
      <xdr:rowOff>0</xdr:rowOff>
    </xdr:from>
    <xdr:to>
      <xdr:col>15</xdr:col>
      <xdr:colOff>1967</xdr:colOff>
      <xdr:row>225</xdr:row>
      <xdr:rowOff>0</xdr:rowOff>
    </xdr:to>
    <xdr:cxnSp macro="">
      <xdr:nvCxnSpPr>
        <xdr:cNvPr id="1400" name="直線コネクタ 1399">
          <a:extLst>
            <a:ext uri="{FF2B5EF4-FFF2-40B4-BE49-F238E27FC236}">
              <a16:creationId xmlns:a16="http://schemas.microsoft.com/office/drawing/2014/main" id="{00000000-0008-0000-0500-000078050000}"/>
            </a:ext>
          </a:extLst>
        </xdr:cNvPr>
        <xdr:cNvCxnSpPr/>
      </xdr:nvCxnSpPr>
      <xdr:spPr>
        <a:xfrm>
          <a:off x="2564423" y="203615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226</xdr:row>
      <xdr:rowOff>92927</xdr:rowOff>
    </xdr:from>
    <xdr:to>
      <xdr:col>15</xdr:col>
      <xdr:colOff>1967</xdr:colOff>
      <xdr:row>226</xdr:row>
      <xdr:rowOff>92927</xdr:rowOff>
    </xdr:to>
    <xdr:cxnSp macro="">
      <xdr:nvCxnSpPr>
        <xdr:cNvPr id="1401" name="直線コネクタ 1400">
          <a:extLst>
            <a:ext uri="{FF2B5EF4-FFF2-40B4-BE49-F238E27FC236}">
              <a16:creationId xmlns:a16="http://schemas.microsoft.com/office/drawing/2014/main" id="{00000000-0008-0000-0500-000079050000}"/>
            </a:ext>
          </a:extLst>
        </xdr:cNvPr>
        <xdr:cNvCxnSpPr/>
      </xdr:nvCxnSpPr>
      <xdr:spPr>
        <a:xfrm flipV="1">
          <a:off x="2566390" y="205496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228</xdr:row>
      <xdr:rowOff>92927</xdr:rowOff>
    </xdr:from>
    <xdr:to>
      <xdr:col>15</xdr:col>
      <xdr:colOff>1968</xdr:colOff>
      <xdr:row>228</xdr:row>
      <xdr:rowOff>92927</xdr:rowOff>
    </xdr:to>
    <xdr:cxnSp macro="">
      <xdr:nvCxnSpPr>
        <xdr:cNvPr id="1402" name="直線コネクタ 1401">
          <a:extLst>
            <a:ext uri="{FF2B5EF4-FFF2-40B4-BE49-F238E27FC236}">
              <a16:creationId xmlns:a16="http://schemas.microsoft.com/office/drawing/2014/main" id="{00000000-0008-0000-0500-00007A050000}"/>
            </a:ext>
          </a:extLst>
        </xdr:cNvPr>
        <xdr:cNvCxnSpPr/>
      </xdr:nvCxnSpPr>
      <xdr:spPr>
        <a:xfrm>
          <a:off x="2566390" y="207401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225</xdr:row>
      <xdr:rowOff>0</xdr:rowOff>
    </xdr:from>
    <xdr:to>
      <xdr:col>15</xdr:col>
      <xdr:colOff>1968</xdr:colOff>
      <xdr:row>228</xdr:row>
      <xdr:rowOff>92927</xdr:rowOff>
    </xdr:to>
    <xdr:cxnSp macro="">
      <xdr:nvCxnSpPr>
        <xdr:cNvPr id="1403" name="直線コネクタ 1402">
          <a:extLst>
            <a:ext uri="{FF2B5EF4-FFF2-40B4-BE49-F238E27FC236}">
              <a16:creationId xmlns:a16="http://schemas.microsoft.com/office/drawing/2014/main" id="{00000000-0008-0000-0500-00007B050000}"/>
            </a:ext>
          </a:extLst>
        </xdr:cNvPr>
        <xdr:cNvCxnSpPr/>
      </xdr:nvCxnSpPr>
      <xdr:spPr>
        <a:xfrm>
          <a:off x="2749563" y="203615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226</xdr:row>
      <xdr:rowOff>0</xdr:rowOff>
    </xdr:from>
    <xdr:to>
      <xdr:col>16</xdr:col>
      <xdr:colOff>1286</xdr:colOff>
      <xdr:row>228</xdr:row>
      <xdr:rowOff>0</xdr:rowOff>
    </xdr:to>
    <xdr:grpSp>
      <xdr:nvGrpSpPr>
        <xdr:cNvPr id="1404" name="グループ化 1403">
          <a:extLst>
            <a:ext uri="{FF2B5EF4-FFF2-40B4-BE49-F238E27FC236}">
              <a16:creationId xmlns:a16="http://schemas.microsoft.com/office/drawing/2014/main" id="{00000000-0008-0000-0500-00007C050000}"/>
            </a:ext>
          </a:extLst>
        </xdr:cNvPr>
        <xdr:cNvGrpSpPr/>
      </xdr:nvGrpSpPr>
      <xdr:grpSpPr>
        <a:xfrm>
          <a:off x="2716592" y="21793200"/>
          <a:ext cx="180294" cy="190500"/>
          <a:chOff x="12220755" y="9679557"/>
          <a:chExt cx="179717" cy="194094"/>
        </a:xfrm>
      </xdr:grpSpPr>
      <xdr:grpSp>
        <xdr:nvGrpSpPr>
          <xdr:cNvPr id="1405" name="グループ化 1404">
            <a:extLst>
              <a:ext uri="{FF2B5EF4-FFF2-40B4-BE49-F238E27FC236}">
                <a16:creationId xmlns:a16="http://schemas.microsoft.com/office/drawing/2014/main" id="{00000000-0008-0000-0500-00007D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07" name="直線コネクタ 1406">
              <a:extLs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08" name="直線コネクタ 1407">
              <a:extLs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06" name="正方形/長方形 1405">
            <a:extLst>
              <a:ext uri="{FF2B5EF4-FFF2-40B4-BE49-F238E27FC236}">
                <a16:creationId xmlns:a16="http://schemas.microsoft.com/office/drawing/2014/main" id="{00000000-0008-0000-0500-00007E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224</xdr:row>
      <xdr:rowOff>0</xdr:rowOff>
    </xdr:from>
    <xdr:to>
      <xdr:col>32</xdr:col>
      <xdr:colOff>2700</xdr:colOff>
      <xdr:row>226</xdr:row>
      <xdr:rowOff>4141</xdr:rowOff>
    </xdr:to>
    <xdr:grpSp>
      <xdr:nvGrpSpPr>
        <xdr:cNvPr id="1409" name="グループ化 1408">
          <a:extLst>
            <a:ext uri="{FF2B5EF4-FFF2-40B4-BE49-F238E27FC236}">
              <a16:creationId xmlns:a16="http://schemas.microsoft.com/office/drawing/2014/main" id="{00000000-0008-0000-0500-000081050000}"/>
            </a:ext>
          </a:extLst>
        </xdr:cNvPr>
        <xdr:cNvGrpSpPr/>
      </xdr:nvGrpSpPr>
      <xdr:grpSpPr>
        <a:xfrm>
          <a:off x="5610225" y="21602700"/>
          <a:ext cx="183675" cy="194641"/>
          <a:chOff x="926325" y="196964"/>
          <a:chExt cx="235908" cy="200601"/>
        </a:xfrm>
      </xdr:grpSpPr>
      <xdr:sp macro="" textlink="">
        <xdr:nvSpPr>
          <xdr:cNvPr id="1410" name="楕円 1409">
            <a:extLst>
              <a:ext uri="{FF2B5EF4-FFF2-40B4-BE49-F238E27FC236}">
                <a16:creationId xmlns:a16="http://schemas.microsoft.com/office/drawing/2014/main" id="{00000000-0008-0000-0500-000082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11" name="直線コネクタ 1410">
            <a:extLst>
              <a:ext uri="{FF2B5EF4-FFF2-40B4-BE49-F238E27FC236}">
                <a16:creationId xmlns:a16="http://schemas.microsoft.com/office/drawing/2014/main" id="{00000000-0008-0000-0500-000083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2" name="直線コネクタ 1411">
            <a:extLst>
              <a:ext uri="{FF2B5EF4-FFF2-40B4-BE49-F238E27FC236}">
                <a16:creationId xmlns:a16="http://schemas.microsoft.com/office/drawing/2014/main" id="{00000000-0008-0000-0500-000084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3" name="正方形/長方形 1412">
            <a:extLst>
              <a:ext uri="{FF2B5EF4-FFF2-40B4-BE49-F238E27FC236}">
                <a16:creationId xmlns:a16="http://schemas.microsoft.com/office/drawing/2014/main" id="{00000000-0008-0000-0500-000085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14" name="正方形/長方形 1413">
            <a:extLst>
              <a:ext uri="{FF2B5EF4-FFF2-40B4-BE49-F238E27FC236}">
                <a16:creationId xmlns:a16="http://schemas.microsoft.com/office/drawing/2014/main" id="{00000000-0008-0000-0500-000086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227</xdr:row>
      <xdr:rowOff>91109</xdr:rowOff>
    </xdr:from>
    <xdr:to>
      <xdr:col>32</xdr:col>
      <xdr:colOff>2700</xdr:colOff>
      <xdr:row>230</xdr:row>
      <xdr:rowOff>0</xdr:rowOff>
    </xdr:to>
    <xdr:grpSp>
      <xdr:nvGrpSpPr>
        <xdr:cNvPr id="1415" name="グループ化 1414">
          <a:extLst>
            <a:ext uri="{FF2B5EF4-FFF2-40B4-BE49-F238E27FC236}">
              <a16:creationId xmlns:a16="http://schemas.microsoft.com/office/drawing/2014/main" id="{00000000-0008-0000-0500-000087050000}"/>
            </a:ext>
          </a:extLst>
        </xdr:cNvPr>
        <xdr:cNvGrpSpPr/>
      </xdr:nvGrpSpPr>
      <xdr:grpSpPr>
        <a:xfrm>
          <a:off x="5610225" y="21979559"/>
          <a:ext cx="183675" cy="194641"/>
          <a:chOff x="926325" y="196964"/>
          <a:chExt cx="235908" cy="200601"/>
        </a:xfrm>
      </xdr:grpSpPr>
      <xdr:sp macro="" textlink="">
        <xdr:nvSpPr>
          <xdr:cNvPr id="1416" name="楕円 1415">
            <a:extLst>
              <a:ext uri="{FF2B5EF4-FFF2-40B4-BE49-F238E27FC236}">
                <a16:creationId xmlns:a16="http://schemas.microsoft.com/office/drawing/2014/main" id="{00000000-0008-0000-0500-000088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17" name="直線コネクタ 1416">
            <a:extLst>
              <a:ext uri="{FF2B5EF4-FFF2-40B4-BE49-F238E27FC236}">
                <a16:creationId xmlns:a16="http://schemas.microsoft.com/office/drawing/2014/main" id="{00000000-0008-0000-0500-000089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8" name="直線コネクタ 1417">
            <a:extLst>
              <a:ext uri="{FF2B5EF4-FFF2-40B4-BE49-F238E27FC236}">
                <a16:creationId xmlns:a16="http://schemas.microsoft.com/office/drawing/2014/main" id="{00000000-0008-0000-0500-00008A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9" name="正方形/長方形 1418">
            <a:extLst>
              <a:ext uri="{FF2B5EF4-FFF2-40B4-BE49-F238E27FC236}">
                <a16:creationId xmlns:a16="http://schemas.microsoft.com/office/drawing/2014/main" id="{00000000-0008-0000-0500-00008B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0" name="正方形/長方形 1419">
            <a:extLst>
              <a:ext uri="{FF2B5EF4-FFF2-40B4-BE49-F238E27FC236}">
                <a16:creationId xmlns:a16="http://schemas.microsoft.com/office/drawing/2014/main" id="{00000000-0008-0000-0500-00008C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226</xdr:row>
      <xdr:rowOff>4141</xdr:rowOff>
    </xdr:from>
    <xdr:to>
      <xdr:col>31</xdr:col>
      <xdr:colOff>183173</xdr:colOff>
      <xdr:row>228</xdr:row>
      <xdr:rowOff>0</xdr:rowOff>
    </xdr:to>
    <xdr:grpSp>
      <xdr:nvGrpSpPr>
        <xdr:cNvPr id="1421" name="グループ化 1420">
          <a:extLst>
            <a:ext uri="{FF2B5EF4-FFF2-40B4-BE49-F238E27FC236}">
              <a16:creationId xmlns:a16="http://schemas.microsoft.com/office/drawing/2014/main" id="{00000000-0008-0000-0500-00008D050000}"/>
            </a:ext>
          </a:extLst>
        </xdr:cNvPr>
        <xdr:cNvGrpSpPr/>
      </xdr:nvGrpSpPr>
      <xdr:grpSpPr>
        <a:xfrm>
          <a:off x="5610225" y="21797341"/>
          <a:ext cx="183173" cy="186359"/>
          <a:chOff x="12220755" y="9679557"/>
          <a:chExt cx="179717" cy="194094"/>
        </a:xfrm>
      </xdr:grpSpPr>
      <xdr:grpSp>
        <xdr:nvGrpSpPr>
          <xdr:cNvPr id="1422" name="グループ化 1421">
            <a:extLst>
              <a:ext uri="{FF2B5EF4-FFF2-40B4-BE49-F238E27FC236}">
                <a16:creationId xmlns:a16="http://schemas.microsoft.com/office/drawing/2014/main" id="{00000000-0008-0000-0500-00008E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24" name="直線コネクタ 1423">
              <a:extLs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5" name="直線コネクタ 1424">
              <a:extLs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23" name="正方形/長方形 1422">
            <a:extLst>
              <a:ext uri="{FF2B5EF4-FFF2-40B4-BE49-F238E27FC236}">
                <a16:creationId xmlns:a16="http://schemas.microsoft.com/office/drawing/2014/main" id="{00000000-0008-0000-0500-00008F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225</xdr:row>
      <xdr:rowOff>0</xdr:rowOff>
    </xdr:from>
    <xdr:to>
      <xdr:col>33</xdr:col>
      <xdr:colOff>1967</xdr:colOff>
      <xdr:row>225</xdr:row>
      <xdr:rowOff>0</xdr:rowOff>
    </xdr:to>
    <xdr:cxnSp macro="">
      <xdr:nvCxnSpPr>
        <xdr:cNvPr id="1426" name="直線コネクタ 1425">
          <a:extLst>
            <a:ext uri="{FF2B5EF4-FFF2-40B4-BE49-F238E27FC236}">
              <a16:creationId xmlns:a16="http://schemas.microsoft.com/office/drawing/2014/main" id="{00000000-0008-0000-0500-000092050000}"/>
            </a:ext>
          </a:extLst>
        </xdr:cNvPr>
        <xdr:cNvCxnSpPr/>
      </xdr:nvCxnSpPr>
      <xdr:spPr>
        <a:xfrm>
          <a:off x="2564423" y="21695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226</xdr:row>
      <xdr:rowOff>92927</xdr:rowOff>
    </xdr:from>
    <xdr:to>
      <xdr:col>33</xdr:col>
      <xdr:colOff>1967</xdr:colOff>
      <xdr:row>226</xdr:row>
      <xdr:rowOff>92927</xdr:rowOff>
    </xdr:to>
    <xdr:cxnSp macro="">
      <xdr:nvCxnSpPr>
        <xdr:cNvPr id="1427" name="直線コネクタ 1426">
          <a:extLst>
            <a:ext uri="{FF2B5EF4-FFF2-40B4-BE49-F238E27FC236}">
              <a16:creationId xmlns:a16="http://schemas.microsoft.com/office/drawing/2014/main" id="{00000000-0008-0000-0500-000093050000}"/>
            </a:ext>
          </a:extLst>
        </xdr:cNvPr>
        <xdr:cNvCxnSpPr/>
      </xdr:nvCxnSpPr>
      <xdr:spPr>
        <a:xfrm flipV="1">
          <a:off x="2566390" y="21883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228</xdr:row>
      <xdr:rowOff>92927</xdr:rowOff>
    </xdr:from>
    <xdr:to>
      <xdr:col>33</xdr:col>
      <xdr:colOff>1968</xdr:colOff>
      <xdr:row>228</xdr:row>
      <xdr:rowOff>92927</xdr:rowOff>
    </xdr:to>
    <xdr:cxnSp macro="">
      <xdr:nvCxnSpPr>
        <xdr:cNvPr id="1428" name="直線コネクタ 1427">
          <a:extLst>
            <a:ext uri="{FF2B5EF4-FFF2-40B4-BE49-F238E27FC236}">
              <a16:creationId xmlns:a16="http://schemas.microsoft.com/office/drawing/2014/main" id="{00000000-0008-0000-0500-000094050000}"/>
            </a:ext>
          </a:extLst>
        </xdr:cNvPr>
        <xdr:cNvCxnSpPr/>
      </xdr:nvCxnSpPr>
      <xdr:spPr>
        <a:xfrm>
          <a:off x="2566390" y="22073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225</xdr:row>
      <xdr:rowOff>0</xdr:rowOff>
    </xdr:from>
    <xdr:to>
      <xdr:col>33</xdr:col>
      <xdr:colOff>1968</xdr:colOff>
      <xdr:row>228</xdr:row>
      <xdr:rowOff>92927</xdr:rowOff>
    </xdr:to>
    <xdr:cxnSp macro="">
      <xdr:nvCxnSpPr>
        <xdr:cNvPr id="1429" name="直線コネクタ 1428">
          <a:extLst>
            <a:ext uri="{FF2B5EF4-FFF2-40B4-BE49-F238E27FC236}">
              <a16:creationId xmlns:a16="http://schemas.microsoft.com/office/drawing/2014/main" id="{00000000-0008-0000-0500-000095050000}"/>
            </a:ext>
          </a:extLst>
        </xdr:cNvPr>
        <xdr:cNvCxnSpPr/>
      </xdr:nvCxnSpPr>
      <xdr:spPr>
        <a:xfrm>
          <a:off x="2749563" y="21695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226</xdr:row>
      <xdr:rowOff>0</xdr:rowOff>
    </xdr:from>
    <xdr:to>
      <xdr:col>34</xdr:col>
      <xdr:colOff>1286</xdr:colOff>
      <xdr:row>228</xdr:row>
      <xdr:rowOff>0</xdr:rowOff>
    </xdr:to>
    <xdr:grpSp>
      <xdr:nvGrpSpPr>
        <xdr:cNvPr id="1430" name="グループ化 1429">
          <a:extLst>
            <a:ext uri="{FF2B5EF4-FFF2-40B4-BE49-F238E27FC236}">
              <a16:creationId xmlns:a16="http://schemas.microsoft.com/office/drawing/2014/main" id="{00000000-0008-0000-0500-000096050000}"/>
            </a:ext>
          </a:extLst>
        </xdr:cNvPr>
        <xdr:cNvGrpSpPr/>
      </xdr:nvGrpSpPr>
      <xdr:grpSpPr>
        <a:xfrm>
          <a:off x="5974142" y="21793200"/>
          <a:ext cx="180294" cy="190500"/>
          <a:chOff x="12220755" y="9679557"/>
          <a:chExt cx="179717" cy="194094"/>
        </a:xfrm>
      </xdr:grpSpPr>
      <xdr:grpSp>
        <xdr:nvGrpSpPr>
          <xdr:cNvPr id="1431" name="グループ化 1430">
            <a:extLst>
              <a:ext uri="{FF2B5EF4-FFF2-40B4-BE49-F238E27FC236}">
                <a16:creationId xmlns:a16="http://schemas.microsoft.com/office/drawing/2014/main" id="{00000000-0008-0000-0500-000097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33" name="直線コネクタ 1432">
              <a:extLs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34" name="直線コネクタ 1433">
              <a:extLs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32" name="正方形/長方形 1431">
            <a:extLst>
              <a:ext uri="{FF2B5EF4-FFF2-40B4-BE49-F238E27FC236}">
                <a16:creationId xmlns:a16="http://schemas.microsoft.com/office/drawing/2014/main" id="{00000000-0008-0000-0500-000098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240</xdr:row>
      <xdr:rowOff>0</xdr:rowOff>
    </xdr:from>
    <xdr:to>
      <xdr:col>14</xdr:col>
      <xdr:colOff>2700</xdr:colOff>
      <xdr:row>242</xdr:row>
      <xdr:rowOff>4141</xdr:rowOff>
    </xdr:to>
    <xdr:grpSp>
      <xdr:nvGrpSpPr>
        <xdr:cNvPr id="1435" name="グループ化 1434">
          <a:extLst>
            <a:ext uri="{FF2B5EF4-FFF2-40B4-BE49-F238E27FC236}">
              <a16:creationId xmlns:a16="http://schemas.microsoft.com/office/drawing/2014/main" id="{00000000-0008-0000-0500-00009B050000}"/>
            </a:ext>
          </a:extLst>
        </xdr:cNvPr>
        <xdr:cNvGrpSpPr/>
      </xdr:nvGrpSpPr>
      <xdr:grpSpPr>
        <a:xfrm>
          <a:off x="2352675" y="23126700"/>
          <a:ext cx="183675" cy="194641"/>
          <a:chOff x="926325" y="196964"/>
          <a:chExt cx="235908" cy="200601"/>
        </a:xfrm>
      </xdr:grpSpPr>
      <xdr:sp macro="" textlink="">
        <xdr:nvSpPr>
          <xdr:cNvPr id="1436" name="楕円 1435">
            <a:extLst>
              <a:ext uri="{FF2B5EF4-FFF2-40B4-BE49-F238E27FC236}">
                <a16:creationId xmlns:a16="http://schemas.microsoft.com/office/drawing/2014/main" id="{00000000-0008-0000-0500-00009C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37" name="直線コネクタ 1436">
            <a:extLst>
              <a:ext uri="{FF2B5EF4-FFF2-40B4-BE49-F238E27FC236}">
                <a16:creationId xmlns:a16="http://schemas.microsoft.com/office/drawing/2014/main" id="{00000000-0008-0000-0500-00009D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8" name="直線コネクタ 1437">
            <a:extLst>
              <a:ext uri="{FF2B5EF4-FFF2-40B4-BE49-F238E27FC236}">
                <a16:creationId xmlns:a16="http://schemas.microsoft.com/office/drawing/2014/main" id="{00000000-0008-0000-0500-00009E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9" name="正方形/長方形 1438">
            <a:extLst>
              <a:ext uri="{FF2B5EF4-FFF2-40B4-BE49-F238E27FC236}">
                <a16:creationId xmlns:a16="http://schemas.microsoft.com/office/drawing/2014/main" id="{00000000-0008-0000-0500-00009F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40" name="正方形/長方形 1439">
            <a:extLst>
              <a:ext uri="{FF2B5EF4-FFF2-40B4-BE49-F238E27FC236}">
                <a16:creationId xmlns:a16="http://schemas.microsoft.com/office/drawing/2014/main" id="{00000000-0008-0000-0500-0000A0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243</xdr:row>
      <xdr:rowOff>91109</xdr:rowOff>
    </xdr:from>
    <xdr:to>
      <xdr:col>14</xdr:col>
      <xdr:colOff>2700</xdr:colOff>
      <xdr:row>246</xdr:row>
      <xdr:rowOff>0</xdr:rowOff>
    </xdr:to>
    <xdr:grpSp>
      <xdr:nvGrpSpPr>
        <xdr:cNvPr id="1441" name="グループ化 1440">
          <a:extLst>
            <a:ext uri="{FF2B5EF4-FFF2-40B4-BE49-F238E27FC236}">
              <a16:creationId xmlns:a16="http://schemas.microsoft.com/office/drawing/2014/main" id="{00000000-0008-0000-0500-0000A1050000}"/>
            </a:ext>
          </a:extLst>
        </xdr:cNvPr>
        <xdr:cNvGrpSpPr/>
      </xdr:nvGrpSpPr>
      <xdr:grpSpPr>
        <a:xfrm>
          <a:off x="2352675" y="23503559"/>
          <a:ext cx="183675" cy="194641"/>
          <a:chOff x="926325" y="196964"/>
          <a:chExt cx="235908" cy="200601"/>
        </a:xfrm>
      </xdr:grpSpPr>
      <xdr:sp macro="" textlink="">
        <xdr:nvSpPr>
          <xdr:cNvPr id="1442" name="楕円 1441">
            <a:extLst>
              <a:ext uri="{FF2B5EF4-FFF2-40B4-BE49-F238E27FC236}">
                <a16:creationId xmlns:a16="http://schemas.microsoft.com/office/drawing/2014/main" id="{00000000-0008-0000-0500-0000A2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43" name="直線コネクタ 1442">
            <a:extLst>
              <a:ext uri="{FF2B5EF4-FFF2-40B4-BE49-F238E27FC236}">
                <a16:creationId xmlns:a16="http://schemas.microsoft.com/office/drawing/2014/main" id="{00000000-0008-0000-0500-0000A3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4" name="直線コネクタ 1443">
            <a:extLst>
              <a:ext uri="{FF2B5EF4-FFF2-40B4-BE49-F238E27FC236}">
                <a16:creationId xmlns:a16="http://schemas.microsoft.com/office/drawing/2014/main" id="{00000000-0008-0000-0500-0000A4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5" name="正方形/長方形 1444">
            <a:extLst>
              <a:ext uri="{FF2B5EF4-FFF2-40B4-BE49-F238E27FC236}">
                <a16:creationId xmlns:a16="http://schemas.microsoft.com/office/drawing/2014/main" id="{00000000-0008-0000-0500-0000A5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46" name="正方形/長方形 1445">
            <a:extLst>
              <a:ext uri="{FF2B5EF4-FFF2-40B4-BE49-F238E27FC236}">
                <a16:creationId xmlns:a16="http://schemas.microsoft.com/office/drawing/2014/main" id="{00000000-0008-0000-0500-0000A6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242</xdr:row>
      <xdr:rowOff>4141</xdr:rowOff>
    </xdr:from>
    <xdr:to>
      <xdr:col>14</xdr:col>
      <xdr:colOff>0</xdr:colOff>
      <xdr:row>244</xdr:row>
      <xdr:rowOff>0</xdr:rowOff>
    </xdr:to>
    <xdr:grpSp>
      <xdr:nvGrpSpPr>
        <xdr:cNvPr id="1447" name="グループ化 1446">
          <a:extLst>
            <a:ext uri="{FF2B5EF4-FFF2-40B4-BE49-F238E27FC236}">
              <a16:creationId xmlns:a16="http://schemas.microsoft.com/office/drawing/2014/main" id="{00000000-0008-0000-0500-0000A7050000}"/>
            </a:ext>
          </a:extLst>
        </xdr:cNvPr>
        <xdr:cNvGrpSpPr/>
      </xdr:nvGrpSpPr>
      <xdr:grpSpPr>
        <a:xfrm>
          <a:off x="2352675" y="23321341"/>
          <a:ext cx="180975" cy="186359"/>
          <a:chOff x="12220755" y="9679557"/>
          <a:chExt cx="179717" cy="194094"/>
        </a:xfrm>
      </xdr:grpSpPr>
      <xdr:grpSp>
        <xdr:nvGrpSpPr>
          <xdr:cNvPr id="1448" name="グループ化 1447">
            <a:extLst>
              <a:ext uri="{FF2B5EF4-FFF2-40B4-BE49-F238E27FC236}">
                <a16:creationId xmlns:a16="http://schemas.microsoft.com/office/drawing/2014/main" id="{00000000-0008-0000-0500-0000A8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50" name="直線コネクタ 1449">
              <a:extLs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51" name="直線コネクタ 1450">
              <a:extLs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9" name="正方形/長方形 1448">
            <a:extLst>
              <a:ext uri="{FF2B5EF4-FFF2-40B4-BE49-F238E27FC236}">
                <a16:creationId xmlns:a16="http://schemas.microsoft.com/office/drawing/2014/main" id="{00000000-0008-0000-0500-0000A9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241</xdr:row>
      <xdr:rowOff>0</xdr:rowOff>
    </xdr:from>
    <xdr:to>
      <xdr:col>15</xdr:col>
      <xdr:colOff>1967</xdr:colOff>
      <xdr:row>241</xdr:row>
      <xdr:rowOff>0</xdr:rowOff>
    </xdr:to>
    <xdr:cxnSp macro="">
      <xdr:nvCxnSpPr>
        <xdr:cNvPr id="1452" name="直線コネクタ 1451">
          <a:extLst>
            <a:ext uri="{FF2B5EF4-FFF2-40B4-BE49-F238E27FC236}">
              <a16:creationId xmlns:a16="http://schemas.microsoft.com/office/drawing/2014/main" id="{00000000-0008-0000-0500-0000AC050000}"/>
            </a:ext>
          </a:extLst>
        </xdr:cNvPr>
        <xdr:cNvCxnSpPr/>
      </xdr:nvCxnSpPr>
      <xdr:spPr>
        <a:xfrm>
          <a:off x="2564423" y="21695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242</xdr:row>
      <xdr:rowOff>92927</xdr:rowOff>
    </xdr:from>
    <xdr:to>
      <xdr:col>15</xdr:col>
      <xdr:colOff>1967</xdr:colOff>
      <xdr:row>242</xdr:row>
      <xdr:rowOff>92927</xdr:rowOff>
    </xdr:to>
    <xdr:cxnSp macro="">
      <xdr:nvCxnSpPr>
        <xdr:cNvPr id="1453" name="直線コネクタ 1452">
          <a:extLst>
            <a:ext uri="{FF2B5EF4-FFF2-40B4-BE49-F238E27FC236}">
              <a16:creationId xmlns:a16="http://schemas.microsoft.com/office/drawing/2014/main" id="{00000000-0008-0000-0500-0000AD050000}"/>
            </a:ext>
          </a:extLst>
        </xdr:cNvPr>
        <xdr:cNvCxnSpPr/>
      </xdr:nvCxnSpPr>
      <xdr:spPr>
        <a:xfrm flipV="1">
          <a:off x="2566390" y="21883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244</xdr:row>
      <xdr:rowOff>92927</xdr:rowOff>
    </xdr:from>
    <xdr:to>
      <xdr:col>15</xdr:col>
      <xdr:colOff>1968</xdr:colOff>
      <xdr:row>244</xdr:row>
      <xdr:rowOff>92927</xdr:rowOff>
    </xdr:to>
    <xdr:cxnSp macro="">
      <xdr:nvCxnSpPr>
        <xdr:cNvPr id="1454" name="直線コネクタ 1453">
          <a:extLst>
            <a:ext uri="{FF2B5EF4-FFF2-40B4-BE49-F238E27FC236}">
              <a16:creationId xmlns:a16="http://schemas.microsoft.com/office/drawing/2014/main" id="{00000000-0008-0000-0500-0000AE050000}"/>
            </a:ext>
          </a:extLst>
        </xdr:cNvPr>
        <xdr:cNvCxnSpPr/>
      </xdr:nvCxnSpPr>
      <xdr:spPr>
        <a:xfrm>
          <a:off x="2566390" y="22073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241</xdr:row>
      <xdr:rowOff>0</xdr:rowOff>
    </xdr:from>
    <xdr:to>
      <xdr:col>15</xdr:col>
      <xdr:colOff>1968</xdr:colOff>
      <xdr:row>244</xdr:row>
      <xdr:rowOff>92927</xdr:rowOff>
    </xdr:to>
    <xdr:cxnSp macro="">
      <xdr:nvCxnSpPr>
        <xdr:cNvPr id="1455" name="直線コネクタ 1454">
          <a:extLst>
            <a:ext uri="{FF2B5EF4-FFF2-40B4-BE49-F238E27FC236}">
              <a16:creationId xmlns:a16="http://schemas.microsoft.com/office/drawing/2014/main" id="{00000000-0008-0000-0500-0000AF050000}"/>
            </a:ext>
          </a:extLst>
        </xdr:cNvPr>
        <xdr:cNvCxnSpPr/>
      </xdr:nvCxnSpPr>
      <xdr:spPr>
        <a:xfrm>
          <a:off x="2749563" y="21695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242</xdr:row>
      <xdr:rowOff>0</xdr:rowOff>
    </xdr:from>
    <xdr:to>
      <xdr:col>16</xdr:col>
      <xdr:colOff>1286</xdr:colOff>
      <xdr:row>244</xdr:row>
      <xdr:rowOff>0</xdr:rowOff>
    </xdr:to>
    <xdr:grpSp>
      <xdr:nvGrpSpPr>
        <xdr:cNvPr id="1456" name="グループ化 1455">
          <a:extLst>
            <a:ext uri="{FF2B5EF4-FFF2-40B4-BE49-F238E27FC236}">
              <a16:creationId xmlns:a16="http://schemas.microsoft.com/office/drawing/2014/main" id="{00000000-0008-0000-0500-0000B0050000}"/>
            </a:ext>
          </a:extLst>
        </xdr:cNvPr>
        <xdr:cNvGrpSpPr/>
      </xdr:nvGrpSpPr>
      <xdr:grpSpPr>
        <a:xfrm>
          <a:off x="2716592" y="23317200"/>
          <a:ext cx="180294" cy="190500"/>
          <a:chOff x="12220755" y="9679557"/>
          <a:chExt cx="179717" cy="194094"/>
        </a:xfrm>
      </xdr:grpSpPr>
      <xdr:grpSp>
        <xdr:nvGrpSpPr>
          <xdr:cNvPr id="1457" name="グループ化 1456">
            <a:extLst>
              <a:ext uri="{FF2B5EF4-FFF2-40B4-BE49-F238E27FC236}">
                <a16:creationId xmlns:a16="http://schemas.microsoft.com/office/drawing/2014/main" id="{00000000-0008-0000-0500-0000B1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59" name="直線コネクタ 1458">
              <a:extLs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60" name="直線コネクタ 1459">
              <a:extLs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58" name="正方形/長方形 1457">
            <a:extLst>
              <a:ext uri="{FF2B5EF4-FFF2-40B4-BE49-F238E27FC236}">
                <a16:creationId xmlns:a16="http://schemas.microsoft.com/office/drawing/2014/main" id="{00000000-0008-0000-0500-0000B2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238</xdr:row>
      <xdr:rowOff>0</xdr:rowOff>
    </xdr:from>
    <xdr:to>
      <xdr:col>14</xdr:col>
      <xdr:colOff>2700</xdr:colOff>
      <xdr:row>240</xdr:row>
      <xdr:rowOff>4141</xdr:rowOff>
    </xdr:to>
    <xdr:grpSp>
      <xdr:nvGrpSpPr>
        <xdr:cNvPr id="1461" name="グループ化 1460">
          <a:extLst>
            <a:ext uri="{FF2B5EF4-FFF2-40B4-BE49-F238E27FC236}">
              <a16:creationId xmlns:a16="http://schemas.microsoft.com/office/drawing/2014/main" id="{00000000-0008-0000-0500-0000B5050000}"/>
            </a:ext>
          </a:extLst>
        </xdr:cNvPr>
        <xdr:cNvGrpSpPr/>
      </xdr:nvGrpSpPr>
      <xdr:grpSpPr>
        <a:xfrm>
          <a:off x="2352675" y="22936200"/>
          <a:ext cx="183675" cy="194641"/>
          <a:chOff x="926325" y="196964"/>
          <a:chExt cx="235908" cy="200601"/>
        </a:xfrm>
      </xdr:grpSpPr>
      <xdr:sp macro="" textlink="">
        <xdr:nvSpPr>
          <xdr:cNvPr id="1462" name="楕円 1461">
            <a:extLst>
              <a:ext uri="{FF2B5EF4-FFF2-40B4-BE49-F238E27FC236}">
                <a16:creationId xmlns:a16="http://schemas.microsoft.com/office/drawing/2014/main" id="{00000000-0008-0000-0500-0000B6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63" name="直線コネクタ 1462">
            <a:extLst>
              <a:ext uri="{FF2B5EF4-FFF2-40B4-BE49-F238E27FC236}">
                <a16:creationId xmlns:a16="http://schemas.microsoft.com/office/drawing/2014/main" id="{00000000-0008-0000-0500-0000B7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4" name="直線コネクタ 1463">
            <a:extLst>
              <a:ext uri="{FF2B5EF4-FFF2-40B4-BE49-F238E27FC236}">
                <a16:creationId xmlns:a16="http://schemas.microsoft.com/office/drawing/2014/main" id="{00000000-0008-0000-0500-0000B8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5" name="正方形/長方形 1464">
            <a:extLst>
              <a:ext uri="{FF2B5EF4-FFF2-40B4-BE49-F238E27FC236}">
                <a16:creationId xmlns:a16="http://schemas.microsoft.com/office/drawing/2014/main" id="{00000000-0008-0000-0500-0000B9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6" name="正方形/長方形 1465">
            <a:extLst>
              <a:ext uri="{FF2B5EF4-FFF2-40B4-BE49-F238E27FC236}">
                <a16:creationId xmlns:a16="http://schemas.microsoft.com/office/drawing/2014/main" id="{00000000-0008-0000-0500-0000BA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240</xdr:row>
      <xdr:rowOff>0</xdr:rowOff>
    </xdr:from>
    <xdr:to>
      <xdr:col>32</xdr:col>
      <xdr:colOff>2700</xdr:colOff>
      <xdr:row>242</xdr:row>
      <xdr:rowOff>4141</xdr:rowOff>
    </xdr:to>
    <xdr:grpSp>
      <xdr:nvGrpSpPr>
        <xdr:cNvPr id="1467" name="グループ化 1466">
          <a:extLst>
            <a:ext uri="{FF2B5EF4-FFF2-40B4-BE49-F238E27FC236}">
              <a16:creationId xmlns:a16="http://schemas.microsoft.com/office/drawing/2014/main" id="{00000000-0008-0000-0500-0000BB050000}"/>
            </a:ext>
          </a:extLst>
        </xdr:cNvPr>
        <xdr:cNvGrpSpPr/>
      </xdr:nvGrpSpPr>
      <xdr:grpSpPr>
        <a:xfrm>
          <a:off x="5610225" y="23126700"/>
          <a:ext cx="183675" cy="194641"/>
          <a:chOff x="926325" y="196964"/>
          <a:chExt cx="235908" cy="200601"/>
        </a:xfrm>
      </xdr:grpSpPr>
      <xdr:sp macro="" textlink="">
        <xdr:nvSpPr>
          <xdr:cNvPr id="1468" name="楕円 1467">
            <a:extLst>
              <a:ext uri="{FF2B5EF4-FFF2-40B4-BE49-F238E27FC236}">
                <a16:creationId xmlns:a16="http://schemas.microsoft.com/office/drawing/2014/main" id="{00000000-0008-0000-0500-0000BC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69" name="直線コネクタ 1468">
            <a:extLst>
              <a:ext uri="{FF2B5EF4-FFF2-40B4-BE49-F238E27FC236}">
                <a16:creationId xmlns:a16="http://schemas.microsoft.com/office/drawing/2014/main" id="{00000000-0008-0000-0500-0000BD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0" name="直線コネクタ 1469">
            <a:extLst>
              <a:ext uri="{FF2B5EF4-FFF2-40B4-BE49-F238E27FC236}">
                <a16:creationId xmlns:a16="http://schemas.microsoft.com/office/drawing/2014/main" id="{00000000-0008-0000-0500-0000BE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1" name="正方形/長方形 1470">
            <a:extLst>
              <a:ext uri="{FF2B5EF4-FFF2-40B4-BE49-F238E27FC236}">
                <a16:creationId xmlns:a16="http://schemas.microsoft.com/office/drawing/2014/main" id="{00000000-0008-0000-0500-0000BF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72" name="正方形/長方形 1471">
            <a:extLst>
              <a:ext uri="{FF2B5EF4-FFF2-40B4-BE49-F238E27FC236}">
                <a16:creationId xmlns:a16="http://schemas.microsoft.com/office/drawing/2014/main" id="{00000000-0008-0000-0500-0000C0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243</xdr:row>
      <xdr:rowOff>91109</xdr:rowOff>
    </xdr:from>
    <xdr:to>
      <xdr:col>32</xdr:col>
      <xdr:colOff>2700</xdr:colOff>
      <xdr:row>246</xdr:row>
      <xdr:rowOff>0</xdr:rowOff>
    </xdr:to>
    <xdr:grpSp>
      <xdr:nvGrpSpPr>
        <xdr:cNvPr id="1473" name="グループ化 1472">
          <a:extLst>
            <a:ext uri="{FF2B5EF4-FFF2-40B4-BE49-F238E27FC236}">
              <a16:creationId xmlns:a16="http://schemas.microsoft.com/office/drawing/2014/main" id="{00000000-0008-0000-0500-0000C1050000}"/>
            </a:ext>
          </a:extLst>
        </xdr:cNvPr>
        <xdr:cNvGrpSpPr/>
      </xdr:nvGrpSpPr>
      <xdr:grpSpPr>
        <a:xfrm>
          <a:off x="5610225" y="23503559"/>
          <a:ext cx="183675" cy="194641"/>
          <a:chOff x="926325" y="196964"/>
          <a:chExt cx="235908" cy="200601"/>
        </a:xfrm>
      </xdr:grpSpPr>
      <xdr:sp macro="" textlink="">
        <xdr:nvSpPr>
          <xdr:cNvPr id="1474" name="楕円 1473">
            <a:extLst>
              <a:ext uri="{FF2B5EF4-FFF2-40B4-BE49-F238E27FC236}">
                <a16:creationId xmlns:a16="http://schemas.microsoft.com/office/drawing/2014/main" id="{00000000-0008-0000-0500-0000C2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75" name="直線コネクタ 1474">
            <a:extLst>
              <a:ext uri="{FF2B5EF4-FFF2-40B4-BE49-F238E27FC236}">
                <a16:creationId xmlns:a16="http://schemas.microsoft.com/office/drawing/2014/main" id="{00000000-0008-0000-0500-0000C3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6" name="直線コネクタ 1475">
            <a:extLst>
              <a:ext uri="{FF2B5EF4-FFF2-40B4-BE49-F238E27FC236}">
                <a16:creationId xmlns:a16="http://schemas.microsoft.com/office/drawing/2014/main" id="{00000000-0008-0000-0500-0000C4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7" name="正方形/長方形 1476">
            <a:extLst>
              <a:ext uri="{FF2B5EF4-FFF2-40B4-BE49-F238E27FC236}">
                <a16:creationId xmlns:a16="http://schemas.microsoft.com/office/drawing/2014/main" id="{00000000-0008-0000-0500-0000C5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78" name="正方形/長方形 1477">
            <a:extLst>
              <a:ext uri="{FF2B5EF4-FFF2-40B4-BE49-F238E27FC236}">
                <a16:creationId xmlns:a16="http://schemas.microsoft.com/office/drawing/2014/main" id="{00000000-0008-0000-0500-0000C6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242</xdr:row>
      <xdr:rowOff>4141</xdr:rowOff>
    </xdr:from>
    <xdr:to>
      <xdr:col>31</xdr:col>
      <xdr:colOff>183173</xdr:colOff>
      <xdr:row>244</xdr:row>
      <xdr:rowOff>0</xdr:rowOff>
    </xdr:to>
    <xdr:grpSp>
      <xdr:nvGrpSpPr>
        <xdr:cNvPr id="1479" name="グループ化 1478">
          <a:extLst>
            <a:ext uri="{FF2B5EF4-FFF2-40B4-BE49-F238E27FC236}">
              <a16:creationId xmlns:a16="http://schemas.microsoft.com/office/drawing/2014/main" id="{00000000-0008-0000-0500-0000C7050000}"/>
            </a:ext>
          </a:extLst>
        </xdr:cNvPr>
        <xdr:cNvGrpSpPr/>
      </xdr:nvGrpSpPr>
      <xdr:grpSpPr>
        <a:xfrm>
          <a:off x="5610225" y="23321341"/>
          <a:ext cx="183173" cy="186359"/>
          <a:chOff x="12220755" y="9679557"/>
          <a:chExt cx="179717" cy="194094"/>
        </a:xfrm>
      </xdr:grpSpPr>
      <xdr:grpSp>
        <xdr:nvGrpSpPr>
          <xdr:cNvPr id="1480" name="グループ化 1479">
            <a:extLst>
              <a:ext uri="{FF2B5EF4-FFF2-40B4-BE49-F238E27FC236}">
                <a16:creationId xmlns:a16="http://schemas.microsoft.com/office/drawing/2014/main" id="{00000000-0008-0000-0500-0000C8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82" name="直線コネクタ 1481">
              <a:extLst>
                <a:ext uri="{FF2B5EF4-FFF2-40B4-BE49-F238E27FC236}">
                  <a16:creationId xmlns:a16="http://schemas.microsoft.com/office/drawing/2014/main" id="{00000000-0008-0000-0500-0000CA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83" name="直線コネクタ 1482">
              <a:extLst>
                <a:ext uri="{FF2B5EF4-FFF2-40B4-BE49-F238E27FC236}">
                  <a16:creationId xmlns:a16="http://schemas.microsoft.com/office/drawing/2014/main" id="{00000000-0008-0000-0500-0000CB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81" name="正方形/長方形 1480">
            <a:extLst>
              <a:ext uri="{FF2B5EF4-FFF2-40B4-BE49-F238E27FC236}">
                <a16:creationId xmlns:a16="http://schemas.microsoft.com/office/drawing/2014/main" id="{00000000-0008-0000-0500-0000C9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241</xdr:row>
      <xdr:rowOff>0</xdr:rowOff>
    </xdr:from>
    <xdr:to>
      <xdr:col>33</xdr:col>
      <xdr:colOff>1967</xdr:colOff>
      <xdr:row>241</xdr:row>
      <xdr:rowOff>0</xdr:rowOff>
    </xdr:to>
    <xdr:cxnSp macro="">
      <xdr:nvCxnSpPr>
        <xdr:cNvPr id="1484" name="直線コネクタ 1483">
          <a:extLst>
            <a:ext uri="{FF2B5EF4-FFF2-40B4-BE49-F238E27FC236}">
              <a16:creationId xmlns:a16="http://schemas.microsoft.com/office/drawing/2014/main" id="{00000000-0008-0000-0500-0000CC050000}"/>
            </a:ext>
          </a:extLst>
        </xdr:cNvPr>
        <xdr:cNvCxnSpPr/>
      </xdr:nvCxnSpPr>
      <xdr:spPr>
        <a:xfrm>
          <a:off x="2564423" y="23219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242</xdr:row>
      <xdr:rowOff>92927</xdr:rowOff>
    </xdr:from>
    <xdr:to>
      <xdr:col>33</xdr:col>
      <xdr:colOff>1967</xdr:colOff>
      <xdr:row>242</xdr:row>
      <xdr:rowOff>92927</xdr:rowOff>
    </xdr:to>
    <xdr:cxnSp macro="">
      <xdr:nvCxnSpPr>
        <xdr:cNvPr id="1485" name="直線コネクタ 1484">
          <a:extLst>
            <a:ext uri="{FF2B5EF4-FFF2-40B4-BE49-F238E27FC236}">
              <a16:creationId xmlns:a16="http://schemas.microsoft.com/office/drawing/2014/main" id="{00000000-0008-0000-0500-0000CD050000}"/>
            </a:ext>
          </a:extLst>
        </xdr:cNvPr>
        <xdr:cNvCxnSpPr/>
      </xdr:nvCxnSpPr>
      <xdr:spPr>
        <a:xfrm flipV="1">
          <a:off x="2566390" y="23407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244</xdr:row>
      <xdr:rowOff>92927</xdr:rowOff>
    </xdr:from>
    <xdr:to>
      <xdr:col>33</xdr:col>
      <xdr:colOff>1968</xdr:colOff>
      <xdr:row>244</xdr:row>
      <xdr:rowOff>92927</xdr:rowOff>
    </xdr:to>
    <xdr:cxnSp macro="">
      <xdr:nvCxnSpPr>
        <xdr:cNvPr id="1486" name="直線コネクタ 1485">
          <a:extLst>
            <a:ext uri="{FF2B5EF4-FFF2-40B4-BE49-F238E27FC236}">
              <a16:creationId xmlns:a16="http://schemas.microsoft.com/office/drawing/2014/main" id="{00000000-0008-0000-0500-0000CE050000}"/>
            </a:ext>
          </a:extLst>
        </xdr:cNvPr>
        <xdr:cNvCxnSpPr/>
      </xdr:nvCxnSpPr>
      <xdr:spPr>
        <a:xfrm>
          <a:off x="2566390" y="23597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241</xdr:row>
      <xdr:rowOff>0</xdr:rowOff>
    </xdr:from>
    <xdr:to>
      <xdr:col>33</xdr:col>
      <xdr:colOff>1968</xdr:colOff>
      <xdr:row>244</xdr:row>
      <xdr:rowOff>92927</xdr:rowOff>
    </xdr:to>
    <xdr:cxnSp macro="">
      <xdr:nvCxnSpPr>
        <xdr:cNvPr id="1487" name="直線コネクタ 1486">
          <a:extLst>
            <a:ext uri="{FF2B5EF4-FFF2-40B4-BE49-F238E27FC236}">
              <a16:creationId xmlns:a16="http://schemas.microsoft.com/office/drawing/2014/main" id="{00000000-0008-0000-0500-0000CF050000}"/>
            </a:ext>
          </a:extLst>
        </xdr:cNvPr>
        <xdr:cNvCxnSpPr/>
      </xdr:nvCxnSpPr>
      <xdr:spPr>
        <a:xfrm>
          <a:off x="2749563" y="23219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242</xdr:row>
      <xdr:rowOff>0</xdr:rowOff>
    </xdr:from>
    <xdr:to>
      <xdr:col>34</xdr:col>
      <xdr:colOff>1286</xdr:colOff>
      <xdr:row>244</xdr:row>
      <xdr:rowOff>0</xdr:rowOff>
    </xdr:to>
    <xdr:grpSp>
      <xdr:nvGrpSpPr>
        <xdr:cNvPr id="1488" name="グループ化 1487">
          <a:extLst>
            <a:ext uri="{FF2B5EF4-FFF2-40B4-BE49-F238E27FC236}">
              <a16:creationId xmlns:a16="http://schemas.microsoft.com/office/drawing/2014/main" id="{00000000-0008-0000-0500-0000D0050000}"/>
            </a:ext>
          </a:extLst>
        </xdr:cNvPr>
        <xdr:cNvGrpSpPr/>
      </xdr:nvGrpSpPr>
      <xdr:grpSpPr>
        <a:xfrm>
          <a:off x="5974142" y="23317200"/>
          <a:ext cx="180294" cy="190500"/>
          <a:chOff x="12220755" y="9679557"/>
          <a:chExt cx="179717" cy="194094"/>
        </a:xfrm>
      </xdr:grpSpPr>
      <xdr:grpSp>
        <xdr:nvGrpSpPr>
          <xdr:cNvPr id="1489" name="グループ化 1488">
            <a:extLst>
              <a:ext uri="{FF2B5EF4-FFF2-40B4-BE49-F238E27FC236}">
                <a16:creationId xmlns:a16="http://schemas.microsoft.com/office/drawing/2014/main" id="{00000000-0008-0000-0500-0000D1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91" name="直線コネクタ 1490">
              <a:extLst>
                <a:ext uri="{FF2B5EF4-FFF2-40B4-BE49-F238E27FC236}">
                  <a16:creationId xmlns:a16="http://schemas.microsoft.com/office/drawing/2014/main" id="{00000000-0008-0000-0500-0000D3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2" name="直線コネクタ 1491">
              <a:extLst>
                <a:ext uri="{FF2B5EF4-FFF2-40B4-BE49-F238E27FC236}">
                  <a16:creationId xmlns:a16="http://schemas.microsoft.com/office/drawing/2014/main" id="{00000000-0008-0000-0500-0000D4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90" name="正方形/長方形 1489">
            <a:extLst>
              <a:ext uri="{FF2B5EF4-FFF2-40B4-BE49-F238E27FC236}">
                <a16:creationId xmlns:a16="http://schemas.microsoft.com/office/drawing/2014/main" id="{00000000-0008-0000-0500-0000D2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238</xdr:row>
      <xdr:rowOff>0</xdr:rowOff>
    </xdr:from>
    <xdr:to>
      <xdr:col>18</xdr:col>
      <xdr:colOff>182492</xdr:colOff>
      <xdr:row>240</xdr:row>
      <xdr:rowOff>0</xdr:rowOff>
    </xdr:to>
    <xdr:grpSp>
      <xdr:nvGrpSpPr>
        <xdr:cNvPr id="1493" name="グループ化 1492">
          <a:extLst>
            <a:ext uri="{FF2B5EF4-FFF2-40B4-BE49-F238E27FC236}">
              <a16:creationId xmlns:a16="http://schemas.microsoft.com/office/drawing/2014/main" id="{00000000-0008-0000-0500-0000D5050000}"/>
            </a:ext>
          </a:extLst>
        </xdr:cNvPr>
        <xdr:cNvGrpSpPr/>
      </xdr:nvGrpSpPr>
      <xdr:grpSpPr>
        <a:xfrm>
          <a:off x="3257550" y="22936200"/>
          <a:ext cx="182492" cy="190500"/>
          <a:chOff x="12220755" y="9679557"/>
          <a:chExt cx="179717" cy="194094"/>
        </a:xfrm>
      </xdr:grpSpPr>
      <xdr:grpSp>
        <xdr:nvGrpSpPr>
          <xdr:cNvPr id="1494" name="グループ化 1493">
            <a:extLst>
              <a:ext uri="{FF2B5EF4-FFF2-40B4-BE49-F238E27FC236}">
                <a16:creationId xmlns:a16="http://schemas.microsoft.com/office/drawing/2014/main" id="{00000000-0008-0000-0500-0000D6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496" name="直線コネクタ 1495">
              <a:extLst>
                <a:ext uri="{FF2B5EF4-FFF2-40B4-BE49-F238E27FC236}">
                  <a16:creationId xmlns:a16="http://schemas.microsoft.com/office/drawing/2014/main" id="{00000000-0008-0000-0500-0000D8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7" name="直線コネクタ 1496">
              <a:extLst>
                <a:ext uri="{FF2B5EF4-FFF2-40B4-BE49-F238E27FC236}">
                  <a16:creationId xmlns:a16="http://schemas.microsoft.com/office/drawing/2014/main" id="{00000000-0008-0000-0500-0000D9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95" name="正方形/長方形 1494">
            <a:extLst>
              <a:ext uri="{FF2B5EF4-FFF2-40B4-BE49-F238E27FC236}">
                <a16:creationId xmlns:a16="http://schemas.microsoft.com/office/drawing/2014/main" id="{00000000-0008-0000-0500-0000D7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4380</xdr:colOff>
      <xdr:row>239</xdr:row>
      <xdr:rowOff>0</xdr:rowOff>
    </xdr:from>
    <xdr:to>
      <xdr:col>18</xdr:col>
      <xdr:colOff>2414</xdr:colOff>
      <xdr:row>239</xdr:row>
      <xdr:rowOff>0</xdr:rowOff>
    </xdr:to>
    <xdr:cxnSp macro="">
      <xdr:nvCxnSpPr>
        <xdr:cNvPr id="1498" name="直線コネクタ 1497">
          <a:extLst>
            <a:ext uri="{FF2B5EF4-FFF2-40B4-BE49-F238E27FC236}">
              <a16:creationId xmlns:a16="http://schemas.microsoft.com/office/drawing/2014/main" id="{00000000-0008-0000-0500-0000DA050000}"/>
            </a:ext>
          </a:extLst>
        </xdr:cNvPr>
        <xdr:cNvCxnSpPr>
          <a:endCxn id="1495" idx="1"/>
        </xdr:cNvCxnSpPr>
      </xdr:nvCxnSpPr>
      <xdr:spPr>
        <a:xfrm>
          <a:off x="2568803" y="23028519"/>
          <a:ext cx="730726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66261</xdr:colOff>
      <xdr:row>313</xdr:row>
      <xdr:rowOff>0</xdr:rowOff>
    </xdr:from>
    <xdr:to>
      <xdr:col>15</xdr:col>
      <xdr:colOff>63884</xdr:colOff>
      <xdr:row>315</xdr:row>
      <xdr:rowOff>0</xdr:rowOff>
    </xdr:to>
    <xdr:sp macro="" textlink="">
      <xdr:nvSpPr>
        <xdr:cNvPr id="1499" name="正方形/長方形 1498">
          <a:extLst>
            <a:ext uri="{FF2B5EF4-FFF2-40B4-BE49-F238E27FC236}">
              <a16:creationId xmlns:a16="http://schemas.microsoft.com/office/drawing/2014/main" id="{00000000-0008-0000-0500-0000DB050000}"/>
            </a:ext>
          </a:extLst>
        </xdr:cNvPr>
        <xdr:cNvSpPr/>
      </xdr:nvSpPr>
      <xdr:spPr>
        <a:xfrm>
          <a:off x="2630684" y="24171519"/>
          <a:ext cx="18079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66261</xdr:colOff>
      <xdr:row>313</xdr:row>
      <xdr:rowOff>0</xdr:rowOff>
    </xdr:from>
    <xdr:to>
      <xdr:col>34</xdr:col>
      <xdr:colOff>63884</xdr:colOff>
      <xdr:row>315</xdr:row>
      <xdr:rowOff>0</xdr:rowOff>
    </xdr:to>
    <xdr:sp macro="" textlink="">
      <xdr:nvSpPr>
        <xdr:cNvPr id="1500" name="正方形/長方形 1499">
          <a:extLst>
            <a:ext uri="{FF2B5EF4-FFF2-40B4-BE49-F238E27FC236}">
              <a16:creationId xmlns:a16="http://schemas.microsoft.com/office/drawing/2014/main" id="{00000000-0008-0000-0500-0000DC050000}"/>
            </a:ext>
          </a:extLst>
        </xdr:cNvPr>
        <xdr:cNvSpPr/>
      </xdr:nvSpPr>
      <xdr:spPr>
        <a:xfrm>
          <a:off x="6110973" y="24171519"/>
          <a:ext cx="180796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258</xdr:row>
      <xdr:rowOff>0</xdr:rowOff>
    </xdr:from>
    <xdr:to>
      <xdr:col>14</xdr:col>
      <xdr:colOff>2700</xdr:colOff>
      <xdr:row>260</xdr:row>
      <xdr:rowOff>4141</xdr:rowOff>
    </xdr:to>
    <xdr:grpSp>
      <xdr:nvGrpSpPr>
        <xdr:cNvPr id="1501" name="グループ化 1500">
          <a:extLst>
            <a:ext uri="{FF2B5EF4-FFF2-40B4-BE49-F238E27FC236}">
              <a16:creationId xmlns:a16="http://schemas.microsoft.com/office/drawing/2014/main" id="{00000000-0008-0000-0500-0000DD050000}"/>
            </a:ext>
          </a:extLst>
        </xdr:cNvPr>
        <xdr:cNvGrpSpPr/>
      </xdr:nvGrpSpPr>
      <xdr:grpSpPr>
        <a:xfrm>
          <a:off x="2352675" y="24841200"/>
          <a:ext cx="183675" cy="194641"/>
          <a:chOff x="926325" y="196964"/>
          <a:chExt cx="235908" cy="200601"/>
        </a:xfrm>
      </xdr:grpSpPr>
      <xdr:sp macro="" textlink="">
        <xdr:nvSpPr>
          <xdr:cNvPr id="1502" name="楕円 1501">
            <a:extLst>
              <a:ext uri="{FF2B5EF4-FFF2-40B4-BE49-F238E27FC236}">
                <a16:creationId xmlns:a16="http://schemas.microsoft.com/office/drawing/2014/main" id="{00000000-0008-0000-0500-0000DE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03" name="直線コネクタ 1502">
            <a:extLst>
              <a:ext uri="{FF2B5EF4-FFF2-40B4-BE49-F238E27FC236}">
                <a16:creationId xmlns:a16="http://schemas.microsoft.com/office/drawing/2014/main" id="{00000000-0008-0000-0500-0000DF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" name="直線コネクタ 1503">
            <a:extLst>
              <a:ext uri="{FF2B5EF4-FFF2-40B4-BE49-F238E27FC236}">
                <a16:creationId xmlns:a16="http://schemas.microsoft.com/office/drawing/2014/main" id="{00000000-0008-0000-0500-0000E0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5" name="正方形/長方形 1504">
            <a:extLst>
              <a:ext uri="{FF2B5EF4-FFF2-40B4-BE49-F238E27FC236}">
                <a16:creationId xmlns:a16="http://schemas.microsoft.com/office/drawing/2014/main" id="{00000000-0008-0000-0500-0000E1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06" name="正方形/長方形 1505">
            <a:extLst>
              <a:ext uri="{FF2B5EF4-FFF2-40B4-BE49-F238E27FC236}">
                <a16:creationId xmlns:a16="http://schemas.microsoft.com/office/drawing/2014/main" id="{00000000-0008-0000-0500-0000E2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261</xdr:row>
      <xdr:rowOff>91109</xdr:rowOff>
    </xdr:from>
    <xdr:to>
      <xdr:col>14</xdr:col>
      <xdr:colOff>2700</xdr:colOff>
      <xdr:row>264</xdr:row>
      <xdr:rowOff>0</xdr:rowOff>
    </xdr:to>
    <xdr:grpSp>
      <xdr:nvGrpSpPr>
        <xdr:cNvPr id="1507" name="グループ化 1506">
          <a:extLst>
            <a:ext uri="{FF2B5EF4-FFF2-40B4-BE49-F238E27FC236}">
              <a16:creationId xmlns:a16="http://schemas.microsoft.com/office/drawing/2014/main" id="{00000000-0008-0000-0500-0000E3050000}"/>
            </a:ext>
          </a:extLst>
        </xdr:cNvPr>
        <xdr:cNvGrpSpPr/>
      </xdr:nvGrpSpPr>
      <xdr:grpSpPr>
        <a:xfrm>
          <a:off x="2352675" y="25218059"/>
          <a:ext cx="183675" cy="194641"/>
          <a:chOff x="926325" y="196964"/>
          <a:chExt cx="235908" cy="200601"/>
        </a:xfrm>
      </xdr:grpSpPr>
      <xdr:sp macro="" textlink="">
        <xdr:nvSpPr>
          <xdr:cNvPr id="1508" name="楕円 1507">
            <a:extLst>
              <a:ext uri="{FF2B5EF4-FFF2-40B4-BE49-F238E27FC236}">
                <a16:creationId xmlns:a16="http://schemas.microsoft.com/office/drawing/2014/main" id="{00000000-0008-0000-0500-0000E405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09" name="直線コネクタ 1508">
            <a:extLst>
              <a:ext uri="{FF2B5EF4-FFF2-40B4-BE49-F238E27FC236}">
                <a16:creationId xmlns:a16="http://schemas.microsoft.com/office/drawing/2014/main" id="{00000000-0008-0000-0500-0000E505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0" name="直線コネクタ 1509">
            <a:extLst>
              <a:ext uri="{FF2B5EF4-FFF2-40B4-BE49-F238E27FC236}">
                <a16:creationId xmlns:a16="http://schemas.microsoft.com/office/drawing/2014/main" id="{00000000-0008-0000-0500-0000E605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1" name="正方形/長方形 1510">
            <a:extLst>
              <a:ext uri="{FF2B5EF4-FFF2-40B4-BE49-F238E27FC236}">
                <a16:creationId xmlns:a16="http://schemas.microsoft.com/office/drawing/2014/main" id="{00000000-0008-0000-0500-0000E705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2" name="正方形/長方形 1511">
            <a:extLst>
              <a:ext uri="{FF2B5EF4-FFF2-40B4-BE49-F238E27FC236}">
                <a16:creationId xmlns:a16="http://schemas.microsoft.com/office/drawing/2014/main" id="{00000000-0008-0000-0500-0000E805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260</xdr:row>
      <xdr:rowOff>4141</xdr:rowOff>
    </xdr:from>
    <xdr:to>
      <xdr:col>14</xdr:col>
      <xdr:colOff>0</xdr:colOff>
      <xdr:row>262</xdr:row>
      <xdr:rowOff>0</xdr:rowOff>
    </xdr:to>
    <xdr:grpSp>
      <xdr:nvGrpSpPr>
        <xdr:cNvPr id="1513" name="グループ化 1512">
          <a:extLst>
            <a:ext uri="{FF2B5EF4-FFF2-40B4-BE49-F238E27FC236}">
              <a16:creationId xmlns:a16="http://schemas.microsoft.com/office/drawing/2014/main" id="{00000000-0008-0000-0500-0000E9050000}"/>
            </a:ext>
          </a:extLst>
        </xdr:cNvPr>
        <xdr:cNvGrpSpPr/>
      </xdr:nvGrpSpPr>
      <xdr:grpSpPr>
        <a:xfrm>
          <a:off x="2352675" y="25035841"/>
          <a:ext cx="180975" cy="186359"/>
          <a:chOff x="12220755" y="9679557"/>
          <a:chExt cx="179717" cy="194094"/>
        </a:xfrm>
      </xdr:grpSpPr>
      <xdr:grpSp>
        <xdr:nvGrpSpPr>
          <xdr:cNvPr id="1514" name="グループ化 1513">
            <a:extLst>
              <a:ext uri="{FF2B5EF4-FFF2-40B4-BE49-F238E27FC236}">
                <a16:creationId xmlns:a16="http://schemas.microsoft.com/office/drawing/2014/main" id="{00000000-0008-0000-0500-0000EA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16" name="直線コネクタ 1515">
              <a:extLst>
                <a:ext uri="{FF2B5EF4-FFF2-40B4-BE49-F238E27FC236}">
                  <a16:creationId xmlns:a16="http://schemas.microsoft.com/office/drawing/2014/main" id="{00000000-0008-0000-0500-0000EC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7" name="直線コネクタ 1516">
              <a:extLst>
                <a:ext uri="{FF2B5EF4-FFF2-40B4-BE49-F238E27FC236}">
                  <a16:creationId xmlns:a16="http://schemas.microsoft.com/office/drawing/2014/main" id="{00000000-0008-0000-0500-0000ED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15" name="正方形/長方形 1514">
            <a:extLst>
              <a:ext uri="{FF2B5EF4-FFF2-40B4-BE49-F238E27FC236}">
                <a16:creationId xmlns:a16="http://schemas.microsoft.com/office/drawing/2014/main" id="{00000000-0008-0000-0500-0000EB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259</xdr:row>
      <xdr:rowOff>0</xdr:rowOff>
    </xdr:from>
    <xdr:to>
      <xdr:col>15</xdr:col>
      <xdr:colOff>1967</xdr:colOff>
      <xdr:row>259</xdr:row>
      <xdr:rowOff>0</xdr:rowOff>
    </xdr:to>
    <xdr:cxnSp macro="">
      <xdr:nvCxnSpPr>
        <xdr:cNvPr id="1518" name="直線コネクタ 1517">
          <a:extLst>
            <a:ext uri="{FF2B5EF4-FFF2-40B4-BE49-F238E27FC236}">
              <a16:creationId xmlns:a16="http://schemas.microsoft.com/office/drawing/2014/main" id="{00000000-0008-0000-0500-0000EE050000}"/>
            </a:ext>
          </a:extLst>
        </xdr:cNvPr>
        <xdr:cNvCxnSpPr/>
      </xdr:nvCxnSpPr>
      <xdr:spPr>
        <a:xfrm>
          <a:off x="2564423" y="23219019"/>
          <a:ext cx="18514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260</xdr:row>
      <xdr:rowOff>92927</xdr:rowOff>
    </xdr:from>
    <xdr:to>
      <xdr:col>15</xdr:col>
      <xdr:colOff>1967</xdr:colOff>
      <xdr:row>260</xdr:row>
      <xdr:rowOff>92927</xdr:rowOff>
    </xdr:to>
    <xdr:cxnSp macro="">
      <xdr:nvCxnSpPr>
        <xdr:cNvPr id="1519" name="直線コネクタ 1518">
          <a:extLst>
            <a:ext uri="{FF2B5EF4-FFF2-40B4-BE49-F238E27FC236}">
              <a16:creationId xmlns:a16="http://schemas.microsoft.com/office/drawing/2014/main" id="{00000000-0008-0000-0500-0000EF050000}"/>
            </a:ext>
          </a:extLst>
        </xdr:cNvPr>
        <xdr:cNvCxnSpPr/>
      </xdr:nvCxnSpPr>
      <xdr:spPr>
        <a:xfrm flipV="1">
          <a:off x="2566390" y="23407196"/>
          <a:ext cx="18317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262</xdr:row>
      <xdr:rowOff>92927</xdr:rowOff>
    </xdr:from>
    <xdr:to>
      <xdr:col>15</xdr:col>
      <xdr:colOff>1968</xdr:colOff>
      <xdr:row>262</xdr:row>
      <xdr:rowOff>92927</xdr:rowOff>
    </xdr:to>
    <xdr:cxnSp macro="">
      <xdr:nvCxnSpPr>
        <xdr:cNvPr id="1520" name="直線コネクタ 1519">
          <a:extLst>
            <a:ext uri="{FF2B5EF4-FFF2-40B4-BE49-F238E27FC236}">
              <a16:creationId xmlns:a16="http://schemas.microsoft.com/office/drawing/2014/main" id="{00000000-0008-0000-0500-0000F0050000}"/>
            </a:ext>
          </a:extLst>
        </xdr:cNvPr>
        <xdr:cNvCxnSpPr/>
      </xdr:nvCxnSpPr>
      <xdr:spPr>
        <a:xfrm>
          <a:off x="2566390" y="23597696"/>
          <a:ext cx="1831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259</xdr:row>
      <xdr:rowOff>0</xdr:rowOff>
    </xdr:from>
    <xdr:to>
      <xdr:col>15</xdr:col>
      <xdr:colOff>1968</xdr:colOff>
      <xdr:row>262</xdr:row>
      <xdr:rowOff>92927</xdr:rowOff>
    </xdr:to>
    <xdr:cxnSp macro="">
      <xdr:nvCxnSpPr>
        <xdr:cNvPr id="1521" name="直線コネクタ 1520">
          <a:extLst>
            <a:ext uri="{FF2B5EF4-FFF2-40B4-BE49-F238E27FC236}">
              <a16:creationId xmlns:a16="http://schemas.microsoft.com/office/drawing/2014/main" id="{00000000-0008-0000-0500-0000F1050000}"/>
            </a:ext>
          </a:extLst>
        </xdr:cNvPr>
        <xdr:cNvCxnSpPr/>
      </xdr:nvCxnSpPr>
      <xdr:spPr>
        <a:xfrm>
          <a:off x="2749563" y="23219019"/>
          <a:ext cx="1" cy="37867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260</xdr:row>
      <xdr:rowOff>0</xdr:rowOff>
    </xdr:from>
    <xdr:to>
      <xdr:col>16</xdr:col>
      <xdr:colOff>1286</xdr:colOff>
      <xdr:row>262</xdr:row>
      <xdr:rowOff>0</xdr:rowOff>
    </xdr:to>
    <xdr:grpSp>
      <xdr:nvGrpSpPr>
        <xdr:cNvPr id="1522" name="グループ化 1521">
          <a:extLst>
            <a:ext uri="{FF2B5EF4-FFF2-40B4-BE49-F238E27FC236}">
              <a16:creationId xmlns:a16="http://schemas.microsoft.com/office/drawing/2014/main" id="{00000000-0008-0000-0500-0000F2050000}"/>
            </a:ext>
          </a:extLst>
        </xdr:cNvPr>
        <xdr:cNvGrpSpPr/>
      </xdr:nvGrpSpPr>
      <xdr:grpSpPr>
        <a:xfrm>
          <a:off x="2716592" y="25031700"/>
          <a:ext cx="180294" cy="190500"/>
          <a:chOff x="12220755" y="9679557"/>
          <a:chExt cx="179717" cy="194094"/>
        </a:xfrm>
      </xdr:grpSpPr>
      <xdr:grpSp>
        <xdr:nvGrpSpPr>
          <xdr:cNvPr id="1523" name="グループ化 1522">
            <a:extLst>
              <a:ext uri="{FF2B5EF4-FFF2-40B4-BE49-F238E27FC236}">
                <a16:creationId xmlns:a16="http://schemas.microsoft.com/office/drawing/2014/main" id="{00000000-0008-0000-0500-0000F3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25" name="直線コネクタ 1524">
              <a:extLst>
                <a:ext uri="{FF2B5EF4-FFF2-40B4-BE49-F238E27FC236}">
                  <a16:creationId xmlns:a16="http://schemas.microsoft.com/office/drawing/2014/main" id="{00000000-0008-0000-0500-0000F5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6" name="直線コネクタ 1525">
              <a:extLst>
                <a:ext uri="{FF2B5EF4-FFF2-40B4-BE49-F238E27FC236}">
                  <a16:creationId xmlns:a16="http://schemas.microsoft.com/office/drawing/2014/main" id="{00000000-0008-0000-0500-0000F6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24" name="正方形/長方形 1523">
            <a:extLst>
              <a:ext uri="{FF2B5EF4-FFF2-40B4-BE49-F238E27FC236}">
                <a16:creationId xmlns:a16="http://schemas.microsoft.com/office/drawing/2014/main" id="{00000000-0008-0000-0500-0000F4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260</xdr:row>
      <xdr:rowOff>4140</xdr:rowOff>
    </xdr:from>
    <xdr:to>
      <xdr:col>32</xdr:col>
      <xdr:colOff>955</xdr:colOff>
      <xdr:row>262</xdr:row>
      <xdr:rowOff>0</xdr:rowOff>
    </xdr:to>
    <xdr:grpSp>
      <xdr:nvGrpSpPr>
        <xdr:cNvPr id="1527" name="グループ化 1526">
          <a:extLst>
            <a:ext uri="{FF2B5EF4-FFF2-40B4-BE49-F238E27FC236}">
              <a16:creationId xmlns:a16="http://schemas.microsoft.com/office/drawing/2014/main" id="{00000000-0008-0000-0500-0000F7050000}"/>
            </a:ext>
          </a:extLst>
        </xdr:cNvPr>
        <xdr:cNvGrpSpPr/>
      </xdr:nvGrpSpPr>
      <xdr:grpSpPr>
        <a:xfrm>
          <a:off x="5610225" y="25035840"/>
          <a:ext cx="181930" cy="186360"/>
          <a:chOff x="12220755" y="9679557"/>
          <a:chExt cx="179717" cy="194094"/>
        </a:xfrm>
      </xdr:grpSpPr>
      <xdr:grpSp>
        <xdr:nvGrpSpPr>
          <xdr:cNvPr id="1528" name="グループ化 1527">
            <a:extLst>
              <a:ext uri="{FF2B5EF4-FFF2-40B4-BE49-F238E27FC236}">
                <a16:creationId xmlns:a16="http://schemas.microsoft.com/office/drawing/2014/main" id="{00000000-0008-0000-0500-0000F8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30" name="直線コネクタ 1529">
              <a:extLst>
                <a:ext uri="{FF2B5EF4-FFF2-40B4-BE49-F238E27FC236}">
                  <a16:creationId xmlns:a16="http://schemas.microsoft.com/office/drawing/2014/main" id="{00000000-0008-0000-0500-0000FA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1" name="直線コネクタ 1530">
              <a:extLst>
                <a:ext uri="{FF2B5EF4-FFF2-40B4-BE49-F238E27FC236}">
                  <a16:creationId xmlns:a16="http://schemas.microsoft.com/office/drawing/2014/main" id="{00000000-0008-0000-0500-0000FB05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29" name="正方形/長方形 1528">
            <a:extLst>
              <a:ext uri="{FF2B5EF4-FFF2-40B4-BE49-F238E27FC236}">
                <a16:creationId xmlns:a16="http://schemas.microsoft.com/office/drawing/2014/main" id="{00000000-0008-0000-0500-0000F9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1967</xdr:colOff>
      <xdr:row>262</xdr:row>
      <xdr:rowOff>0</xdr:rowOff>
    </xdr:from>
    <xdr:to>
      <xdr:col>33</xdr:col>
      <xdr:colOff>1286</xdr:colOff>
      <xdr:row>264</xdr:row>
      <xdr:rowOff>0</xdr:rowOff>
    </xdr:to>
    <xdr:grpSp>
      <xdr:nvGrpSpPr>
        <xdr:cNvPr id="1532" name="グループ化 1531">
          <a:extLst>
            <a:ext uri="{FF2B5EF4-FFF2-40B4-BE49-F238E27FC236}">
              <a16:creationId xmlns:a16="http://schemas.microsoft.com/office/drawing/2014/main" id="{00000000-0008-0000-0500-0000FC050000}"/>
            </a:ext>
          </a:extLst>
        </xdr:cNvPr>
        <xdr:cNvGrpSpPr/>
      </xdr:nvGrpSpPr>
      <xdr:grpSpPr>
        <a:xfrm>
          <a:off x="5793167" y="25222200"/>
          <a:ext cx="180294" cy="190500"/>
          <a:chOff x="12220755" y="9679557"/>
          <a:chExt cx="179717" cy="194094"/>
        </a:xfrm>
      </xdr:grpSpPr>
      <xdr:grpSp>
        <xdr:nvGrpSpPr>
          <xdr:cNvPr id="1533" name="グループ化 1532">
            <a:extLst>
              <a:ext uri="{FF2B5EF4-FFF2-40B4-BE49-F238E27FC236}">
                <a16:creationId xmlns:a16="http://schemas.microsoft.com/office/drawing/2014/main" id="{00000000-0008-0000-0500-0000FD05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35" name="直線コネクタ 1534">
              <a:extLst>
                <a:ext uri="{FF2B5EF4-FFF2-40B4-BE49-F238E27FC236}">
                  <a16:creationId xmlns:a16="http://schemas.microsoft.com/office/drawing/2014/main" id="{00000000-0008-0000-0500-0000FF05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6" name="直線コネクタ 1535">
              <a:extLst>
                <a:ext uri="{FF2B5EF4-FFF2-40B4-BE49-F238E27FC236}">
                  <a16:creationId xmlns:a16="http://schemas.microsoft.com/office/drawing/2014/main" id="{00000000-0008-0000-0500-00000006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4" name="正方形/長方形 1533">
            <a:extLst>
              <a:ext uri="{FF2B5EF4-FFF2-40B4-BE49-F238E27FC236}">
                <a16:creationId xmlns:a16="http://schemas.microsoft.com/office/drawing/2014/main" id="{00000000-0008-0000-0500-0000FE05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183173</xdr:colOff>
      <xdr:row>257</xdr:row>
      <xdr:rowOff>91109</xdr:rowOff>
    </xdr:to>
    <xdr:grpSp>
      <xdr:nvGrpSpPr>
        <xdr:cNvPr id="1537" name="グループ化 1536">
          <a:extLst>
            <a:ext uri="{FF2B5EF4-FFF2-40B4-BE49-F238E27FC236}">
              <a16:creationId xmlns:a16="http://schemas.microsoft.com/office/drawing/2014/main" id="{00000000-0008-0000-0500-000001060000}"/>
            </a:ext>
          </a:extLst>
        </xdr:cNvPr>
        <xdr:cNvGrpSpPr/>
      </xdr:nvGrpSpPr>
      <xdr:grpSpPr>
        <a:xfrm>
          <a:off x="5610225" y="24650700"/>
          <a:ext cx="183173" cy="186359"/>
          <a:chOff x="12220755" y="9679557"/>
          <a:chExt cx="179717" cy="194094"/>
        </a:xfrm>
      </xdr:grpSpPr>
      <xdr:grpSp>
        <xdr:nvGrpSpPr>
          <xdr:cNvPr id="1538" name="グループ化 1537">
            <a:extLst>
              <a:ext uri="{FF2B5EF4-FFF2-40B4-BE49-F238E27FC236}">
                <a16:creationId xmlns:a16="http://schemas.microsoft.com/office/drawing/2014/main" id="{00000000-0008-0000-0500-00000206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40" name="直線コネクタ 1539">
              <a:extLst>
                <a:ext uri="{FF2B5EF4-FFF2-40B4-BE49-F238E27FC236}">
                  <a16:creationId xmlns:a16="http://schemas.microsoft.com/office/drawing/2014/main" id="{00000000-0008-0000-0500-00000406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1" name="直線コネクタ 1540">
              <a:extLst>
                <a:ext uri="{FF2B5EF4-FFF2-40B4-BE49-F238E27FC236}">
                  <a16:creationId xmlns:a16="http://schemas.microsoft.com/office/drawing/2014/main" id="{00000000-0008-0000-0500-00000506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9" name="正方形/長方形 1538">
            <a:extLst>
              <a:ext uri="{FF2B5EF4-FFF2-40B4-BE49-F238E27FC236}">
                <a16:creationId xmlns:a16="http://schemas.microsoft.com/office/drawing/2014/main" id="{00000000-0008-0000-0500-00000306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258</xdr:row>
      <xdr:rowOff>0</xdr:rowOff>
    </xdr:from>
    <xdr:to>
      <xdr:col>32</xdr:col>
      <xdr:colOff>955</xdr:colOff>
      <xdr:row>259</xdr:row>
      <xdr:rowOff>91109</xdr:rowOff>
    </xdr:to>
    <xdr:grpSp>
      <xdr:nvGrpSpPr>
        <xdr:cNvPr id="1542" name="グループ化 1541">
          <a:extLst>
            <a:ext uri="{FF2B5EF4-FFF2-40B4-BE49-F238E27FC236}">
              <a16:creationId xmlns:a16="http://schemas.microsoft.com/office/drawing/2014/main" id="{00000000-0008-0000-0500-000006060000}"/>
            </a:ext>
          </a:extLst>
        </xdr:cNvPr>
        <xdr:cNvGrpSpPr/>
      </xdr:nvGrpSpPr>
      <xdr:grpSpPr>
        <a:xfrm>
          <a:off x="5610225" y="24841200"/>
          <a:ext cx="181930" cy="186359"/>
          <a:chOff x="12220755" y="9679557"/>
          <a:chExt cx="179717" cy="194094"/>
        </a:xfrm>
      </xdr:grpSpPr>
      <xdr:grpSp>
        <xdr:nvGrpSpPr>
          <xdr:cNvPr id="1543" name="グループ化 1542">
            <a:extLst>
              <a:ext uri="{FF2B5EF4-FFF2-40B4-BE49-F238E27FC236}">
                <a16:creationId xmlns:a16="http://schemas.microsoft.com/office/drawing/2014/main" id="{00000000-0008-0000-0500-00000706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45" name="直線コネクタ 1544">
              <a:extLst>
                <a:ext uri="{FF2B5EF4-FFF2-40B4-BE49-F238E27FC236}">
                  <a16:creationId xmlns:a16="http://schemas.microsoft.com/office/drawing/2014/main" id="{00000000-0008-0000-0500-00000906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6" name="直線コネクタ 1545">
              <a:extLst>
                <a:ext uri="{FF2B5EF4-FFF2-40B4-BE49-F238E27FC236}">
                  <a16:creationId xmlns:a16="http://schemas.microsoft.com/office/drawing/2014/main" id="{00000000-0008-0000-0500-00000A06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44" name="正方形/長方形 1543">
            <a:extLst>
              <a:ext uri="{FF2B5EF4-FFF2-40B4-BE49-F238E27FC236}">
                <a16:creationId xmlns:a16="http://schemas.microsoft.com/office/drawing/2014/main" id="{00000000-0008-0000-0500-00000806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261</xdr:row>
      <xdr:rowOff>0</xdr:rowOff>
    </xdr:from>
    <xdr:to>
      <xdr:col>32</xdr:col>
      <xdr:colOff>0</xdr:colOff>
      <xdr:row>263</xdr:row>
      <xdr:rowOff>0</xdr:rowOff>
    </xdr:to>
    <xdr:cxnSp macro="">
      <xdr:nvCxnSpPr>
        <xdr:cNvPr id="1548" name="直線コネクタ 1547">
          <a:extLst>
            <a:ext uri="{FF2B5EF4-FFF2-40B4-BE49-F238E27FC236}">
              <a16:creationId xmlns:a16="http://schemas.microsoft.com/office/drawing/2014/main" id="{00000000-0008-0000-0500-00000C060000}"/>
            </a:ext>
          </a:extLst>
        </xdr:cNvPr>
        <xdr:cNvCxnSpPr/>
      </xdr:nvCxnSpPr>
      <xdr:spPr>
        <a:xfrm>
          <a:off x="5830957" y="26206174"/>
          <a:ext cx="0" cy="19878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955</xdr:colOff>
      <xdr:row>257</xdr:row>
      <xdr:rowOff>0</xdr:rowOff>
    </xdr:from>
    <xdr:to>
      <xdr:col>37</xdr:col>
      <xdr:colOff>2423</xdr:colOff>
      <xdr:row>257</xdr:row>
      <xdr:rowOff>0</xdr:rowOff>
    </xdr:to>
    <xdr:cxnSp macro="">
      <xdr:nvCxnSpPr>
        <xdr:cNvPr id="1549" name="直線コネクタ 1548">
          <a:extLst>
            <a:ext uri="{FF2B5EF4-FFF2-40B4-BE49-F238E27FC236}">
              <a16:creationId xmlns:a16="http://schemas.microsoft.com/office/drawing/2014/main" id="{00000000-0008-0000-0500-00000D060000}"/>
            </a:ext>
          </a:extLst>
        </xdr:cNvPr>
        <xdr:cNvCxnSpPr/>
      </xdr:nvCxnSpPr>
      <xdr:spPr>
        <a:xfrm>
          <a:off x="5831912" y="25808609"/>
          <a:ext cx="91255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955</xdr:colOff>
      <xdr:row>258</xdr:row>
      <xdr:rowOff>95250</xdr:rowOff>
    </xdr:from>
    <xdr:to>
      <xdr:col>37</xdr:col>
      <xdr:colOff>2410</xdr:colOff>
      <xdr:row>258</xdr:row>
      <xdr:rowOff>95250</xdr:rowOff>
    </xdr:to>
    <xdr:cxnSp macro="">
      <xdr:nvCxnSpPr>
        <xdr:cNvPr id="1550" name="直線コネクタ 1549">
          <a:extLst>
            <a:ext uri="{FF2B5EF4-FFF2-40B4-BE49-F238E27FC236}">
              <a16:creationId xmlns:a16="http://schemas.microsoft.com/office/drawing/2014/main" id="{00000000-0008-0000-0500-00000E060000}"/>
            </a:ext>
          </a:extLst>
        </xdr:cNvPr>
        <xdr:cNvCxnSpPr>
          <a:stCxn id="1544" idx="3"/>
          <a:endCxn id="1558" idx="1"/>
        </xdr:cNvCxnSpPr>
      </xdr:nvCxnSpPr>
      <xdr:spPr>
        <a:xfrm>
          <a:off x="5831912" y="26003250"/>
          <a:ext cx="912541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256</xdr:row>
      <xdr:rowOff>0</xdr:rowOff>
    </xdr:from>
    <xdr:to>
      <xdr:col>38</xdr:col>
      <xdr:colOff>0</xdr:colOff>
      <xdr:row>257</xdr:row>
      <xdr:rowOff>91109</xdr:rowOff>
    </xdr:to>
    <xdr:grpSp>
      <xdr:nvGrpSpPr>
        <xdr:cNvPr id="1551" name="グループ化 1550">
          <a:extLst>
            <a:ext uri="{FF2B5EF4-FFF2-40B4-BE49-F238E27FC236}">
              <a16:creationId xmlns:a16="http://schemas.microsoft.com/office/drawing/2014/main" id="{00000000-0008-0000-0500-00000F060000}"/>
            </a:ext>
          </a:extLst>
        </xdr:cNvPr>
        <xdr:cNvGrpSpPr/>
      </xdr:nvGrpSpPr>
      <xdr:grpSpPr>
        <a:xfrm>
          <a:off x="6696075" y="24650700"/>
          <a:ext cx="180975" cy="186359"/>
          <a:chOff x="12220755" y="9679557"/>
          <a:chExt cx="179717" cy="194094"/>
        </a:xfrm>
      </xdr:grpSpPr>
      <xdr:grpSp>
        <xdr:nvGrpSpPr>
          <xdr:cNvPr id="1552" name="グループ化 1551">
            <a:extLst>
              <a:ext uri="{FF2B5EF4-FFF2-40B4-BE49-F238E27FC236}">
                <a16:creationId xmlns:a16="http://schemas.microsoft.com/office/drawing/2014/main" id="{00000000-0008-0000-0500-00001006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54" name="直線コネクタ 1553">
              <a:extLst>
                <a:ext uri="{FF2B5EF4-FFF2-40B4-BE49-F238E27FC236}">
                  <a16:creationId xmlns:a16="http://schemas.microsoft.com/office/drawing/2014/main" id="{00000000-0008-0000-0500-00001206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5" name="直線コネクタ 1554">
              <a:extLst>
                <a:ext uri="{FF2B5EF4-FFF2-40B4-BE49-F238E27FC236}">
                  <a16:creationId xmlns:a16="http://schemas.microsoft.com/office/drawing/2014/main" id="{00000000-0008-0000-0500-00001306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53" name="正方形/長方形 1552">
            <a:extLst>
              <a:ext uri="{FF2B5EF4-FFF2-40B4-BE49-F238E27FC236}">
                <a16:creationId xmlns:a16="http://schemas.microsoft.com/office/drawing/2014/main" id="{00000000-0008-0000-0500-00001106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0</xdr:colOff>
      <xdr:row>258</xdr:row>
      <xdr:rowOff>0</xdr:rowOff>
    </xdr:from>
    <xdr:to>
      <xdr:col>38</xdr:col>
      <xdr:colOff>0</xdr:colOff>
      <xdr:row>259</xdr:row>
      <xdr:rowOff>91109</xdr:rowOff>
    </xdr:to>
    <xdr:grpSp>
      <xdr:nvGrpSpPr>
        <xdr:cNvPr id="1556" name="グループ化 1555">
          <a:extLst>
            <a:ext uri="{FF2B5EF4-FFF2-40B4-BE49-F238E27FC236}">
              <a16:creationId xmlns:a16="http://schemas.microsoft.com/office/drawing/2014/main" id="{00000000-0008-0000-0500-000014060000}"/>
            </a:ext>
          </a:extLst>
        </xdr:cNvPr>
        <xdr:cNvGrpSpPr/>
      </xdr:nvGrpSpPr>
      <xdr:grpSpPr>
        <a:xfrm>
          <a:off x="6696075" y="24841200"/>
          <a:ext cx="180975" cy="186359"/>
          <a:chOff x="12220755" y="9679557"/>
          <a:chExt cx="179717" cy="194094"/>
        </a:xfrm>
      </xdr:grpSpPr>
      <xdr:grpSp>
        <xdr:nvGrpSpPr>
          <xdr:cNvPr id="1557" name="グループ化 1556">
            <a:extLst>
              <a:ext uri="{FF2B5EF4-FFF2-40B4-BE49-F238E27FC236}">
                <a16:creationId xmlns:a16="http://schemas.microsoft.com/office/drawing/2014/main" id="{00000000-0008-0000-0500-00001506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559" name="直線コネクタ 1558">
              <a:extLst>
                <a:ext uri="{FF2B5EF4-FFF2-40B4-BE49-F238E27FC236}">
                  <a16:creationId xmlns:a16="http://schemas.microsoft.com/office/drawing/2014/main" id="{00000000-0008-0000-0500-00001706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60" name="直線コネクタ 1559">
              <a:extLst>
                <a:ext uri="{FF2B5EF4-FFF2-40B4-BE49-F238E27FC236}">
                  <a16:creationId xmlns:a16="http://schemas.microsoft.com/office/drawing/2014/main" id="{00000000-0008-0000-0500-00001806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58" name="正方形/長方形 1557">
            <a:extLst>
              <a:ext uri="{FF2B5EF4-FFF2-40B4-BE49-F238E27FC236}">
                <a16:creationId xmlns:a16="http://schemas.microsoft.com/office/drawing/2014/main" id="{00000000-0008-0000-0500-00001606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66261</xdr:colOff>
      <xdr:row>263</xdr:row>
      <xdr:rowOff>0</xdr:rowOff>
    </xdr:from>
    <xdr:to>
      <xdr:col>34</xdr:col>
      <xdr:colOff>63884</xdr:colOff>
      <xdr:row>265</xdr:row>
      <xdr:rowOff>0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00000000-0008-0000-0500-000089030000}"/>
            </a:ext>
          </a:extLst>
        </xdr:cNvPr>
        <xdr:cNvSpPr/>
      </xdr:nvSpPr>
      <xdr:spPr>
        <a:xfrm>
          <a:off x="6079435" y="25212261"/>
          <a:ext cx="179840" cy="198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272</xdr:row>
      <xdr:rowOff>4140</xdr:rowOff>
    </xdr:from>
    <xdr:to>
      <xdr:col>32</xdr:col>
      <xdr:colOff>955</xdr:colOff>
      <xdr:row>274</xdr:row>
      <xdr:rowOff>0</xdr:rowOff>
    </xdr:to>
    <xdr:grpSp>
      <xdr:nvGrpSpPr>
        <xdr:cNvPr id="908" name="グループ化 907">
          <a:extLst>
            <a:ext uri="{FF2B5EF4-FFF2-40B4-BE49-F238E27FC236}">
              <a16:creationId xmlns:a16="http://schemas.microsoft.com/office/drawing/2014/main" id="{00000000-0008-0000-0500-00008C030000}"/>
            </a:ext>
          </a:extLst>
        </xdr:cNvPr>
        <xdr:cNvGrpSpPr/>
      </xdr:nvGrpSpPr>
      <xdr:grpSpPr>
        <a:xfrm>
          <a:off x="5610225" y="26178840"/>
          <a:ext cx="181930" cy="186360"/>
          <a:chOff x="12220755" y="9679557"/>
          <a:chExt cx="179717" cy="194094"/>
        </a:xfrm>
      </xdr:grpSpPr>
      <xdr:grpSp>
        <xdr:nvGrpSpPr>
          <xdr:cNvPr id="909" name="グループ化 908">
            <a:extLst>
              <a:ext uri="{FF2B5EF4-FFF2-40B4-BE49-F238E27FC236}">
                <a16:creationId xmlns:a16="http://schemas.microsoft.com/office/drawing/2014/main" id="{00000000-0008-0000-0500-00008D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11" name="直線コネクタ 910">
              <a:extLst>
                <a:ext uri="{FF2B5EF4-FFF2-40B4-BE49-F238E27FC236}">
                  <a16:creationId xmlns:a16="http://schemas.microsoft.com/office/drawing/2014/main" id="{00000000-0008-0000-0500-00008F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2" name="直線コネクタ 921">
              <a:extLst>
                <a:ext uri="{FF2B5EF4-FFF2-40B4-BE49-F238E27FC236}">
                  <a16:creationId xmlns:a16="http://schemas.microsoft.com/office/drawing/2014/main" id="{00000000-0008-0000-0500-00009A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10" name="正方形/長方形 909">
            <a:extLst>
              <a:ext uri="{FF2B5EF4-FFF2-40B4-BE49-F238E27FC236}">
                <a16:creationId xmlns:a16="http://schemas.microsoft.com/office/drawing/2014/main" id="{00000000-0008-0000-0500-00008E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1967</xdr:colOff>
      <xdr:row>272</xdr:row>
      <xdr:rowOff>0</xdr:rowOff>
    </xdr:from>
    <xdr:to>
      <xdr:col>33</xdr:col>
      <xdr:colOff>1286</xdr:colOff>
      <xdr:row>274</xdr:row>
      <xdr:rowOff>0</xdr:rowOff>
    </xdr:to>
    <xdr:grpSp>
      <xdr:nvGrpSpPr>
        <xdr:cNvPr id="923" name="グループ化 922">
          <a:extLst>
            <a:ext uri="{FF2B5EF4-FFF2-40B4-BE49-F238E27FC236}">
              <a16:creationId xmlns:a16="http://schemas.microsoft.com/office/drawing/2014/main" id="{00000000-0008-0000-0500-00009B030000}"/>
            </a:ext>
          </a:extLst>
        </xdr:cNvPr>
        <xdr:cNvGrpSpPr/>
      </xdr:nvGrpSpPr>
      <xdr:grpSpPr>
        <a:xfrm>
          <a:off x="5793167" y="26174700"/>
          <a:ext cx="180294" cy="190500"/>
          <a:chOff x="12220755" y="9679557"/>
          <a:chExt cx="179717" cy="194094"/>
        </a:xfrm>
      </xdr:grpSpPr>
      <xdr:grpSp>
        <xdr:nvGrpSpPr>
          <xdr:cNvPr id="924" name="グループ化 923">
            <a:extLst>
              <a:ext uri="{FF2B5EF4-FFF2-40B4-BE49-F238E27FC236}">
                <a16:creationId xmlns:a16="http://schemas.microsoft.com/office/drawing/2014/main" id="{00000000-0008-0000-0500-00009C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26" name="直線コネクタ 925">
              <a:extLst>
                <a:ext uri="{FF2B5EF4-FFF2-40B4-BE49-F238E27FC236}">
                  <a16:creationId xmlns:a16="http://schemas.microsoft.com/office/drawing/2014/main" id="{00000000-0008-0000-0500-00009E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9" name="直線コネクタ 958">
              <a:extLst>
                <a:ext uri="{FF2B5EF4-FFF2-40B4-BE49-F238E27FC236}">
                  <a16:creationId xmlns:a16="http://schemas.microsoft.com/office/drawing/2014/main" id="{00000000-0008-0000-0500-0000BF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25" name="正方形/長方形 924">
            <a:extLst>
              <a:ext uri="{FF2B5EF4-FFF2-40B4-BE49-F238E27FC236}">
                <a16:creationId xmlns:a16="http://schemas.microsoft.com/office/drawing/2014/main" id="{00000000-0008-0000-0500-00009D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268</xdr:row>
      <xdr:rowOff>8283</xdr:rowOff>
    </xdr:from>
    <xdr:to>
      <xdr:col>32</xdr:col>
      <xdr:colOff>955</xdr:colOff>
      <xdr:row>270</xdr:row>
      <xdr:rowOff>0</xdr:rowOff>
    </xdr:to>
    <xdr:grpSp>
      <xdr:nvGrpSpPr>
        <xdr:cNvPr id="960" name="グループ化 959">
          <a:extLst>
            <a:ext uri="{FF2B5EF4-FFF2-40B4-BE49-F238E27FC236}">
              <a16:creationId xmlns:a16="http://schemas.microsoft.com/office/drawing/2014/main" id="{00000000-0008-0000-0500-0000C0030000}"/>
            </a:ext>
          </a:extLst>
        </xdr:cNvPr>
        <xdr:cNvGrpSpPr/>
      </xdr:nvGrpSpPr>
      <xdr:grpSpPr>
        <a:xfrm>
          <a:off x="5610225" y="25801983"/>
          <a:ext cx="181930" cy="182217"/>
          <a:chOff x="12220755" y="9679557"/>
          <a:chExt cx="179717" cy="194094"/>
        </a:xfrm>
      </xdr:grpSpPr>
      <xdr:grpSp>
        <xdr:nvGrpSpPr>
          <xdr:cNvPr id="962" name="グループ化 961">
            <a:extLst>
              <a:ext uri="{FF2B5EF4-FFF2-40B4-BE49-F238E27FC236}">
                <a16:creationId xmlns:a16="http://schemas.microsoft.com/office/drawing/2014/main" id="{00000000-0008-0000-0500-0000C2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964" name="直線コネクタ 963">
              <a:extLst>
                <a:ext uri="{FF2B5EF4-FFF2-40B4-BE49-F238E27FC236}">
                  <a16:creationId xmlns:a16="http://schemas.microsoft.com/office/drawing/2014/main" id="{00000000-0008-0000-0500-0000C4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65" name="直線コネクタ 964">
              <a:extLst>
                <a:ext uri="{FF2B5EF4-FFF2-40B4-BE49-F238E27FC236}">
                  <a16:creationId xmlns:a16="http://schemas.microsoft.com/office/drawing/2014/main" id="{00000000-0008-0000-0500-0000C5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63" name="正方形/長方形 962">
            <a:extLst>
              <a:ext uri="{FF2B5EF4-FFF2-40B4-BE49-F238E27FC236}">
                <a16:creationId xmlns:a16="http://schemas.microsoft.com/office/drawing/2014/main" id="{00000000-0008-0000-0500-0000C3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270</xdr:row>
      <xdr:rowOff>0</xdr:rowOff>
    </xdr:from>
    <xdr:to>
      <xdr:col>32</xdr:col>
      <xdr:colOff>955</xdr:colOff>
      <xdr:row>271</xdr:row>
      <xdr:rowOff>91109</xdr:rowOff>
    </xdr:to>
    <xdr:grpSp>
      <xdr:nvGrpSpPr>
        <xdr:cNvPr id="966" name="グループ化 965">
          <a:extLst>
            <a:ext uri="{FF2B5EF4-FFF2-40B4-BE49-F238E27FC236}">
              <a16:creationId xmlns:a16="http://schemas.microsoft.com/office/drawing/2014/main" id="{00000000-0008-0000-0500-0000C6030000}"/>
            </a:ext>
          </a:extLst>
        </xdr:cNvPr>
        <xdr:cNvGrpSpPr/>
      </xdr:nvGrpSpPr>
      <xdr:grpSpPr>
        <a:xfrm>
          <a:off x="5610225" y="25984200"/>
          <a:ext cx="181930" cy="186359"/>
          <a:chOff x="12220755" y="9679557"/>
          <a:chExt cx="179717" cy="194094"/>
        </a:xfrm>
      </xdr:grpSpPr>
      <xdr:grpSp>
        <xdr:nvGrpSpPr>
          <xdr:cNvPr id="998" name="グループ化 997">
            <a:extLst>
              <a:ext uri="{FF2B5EF4-FFF2-40B4-BE49-F238E27FC236}">
                <a16:creationId xmlns:a16="http://schemas.microsoft.com/office/drawing/2014/main" id="{00000000-0008-0000-0500-0000E603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00" name="直線コネクタ 999">
              <a:extLst>
                <a:ext uri="{FF2B5EF4-FFF2-40B4-BE49-F238E27FC236}">
                  <a16:creationId xmlns:a16="http://schemas.microsoft.com/office/drawing/2014/main" id="{00000000-0008-0000-0500-0000E803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1" name="直線コネクタ 1000">
              <a:extLst>
                <a:ext uri="{FF2B5EF4-FFF2-40B4-BE49-F238E27FC236}">
                  <a16:creationId xmlns:a16="http://schemas.microsoft.com/office/drawing/2014/main" id="{00000000-0008-0000-0500-0000E903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999" name="正方形/長方形 998">
            <a:extLst>
              <a:ext uri="{FF2B5EF4-FFF2-40B4-BE49-F238E27FC236}">
                <a16:creationId xmlns:a16="http://schemas.microsoft.com/office/drawing/2014/main" id="{00000000-0008-0000-0500-0000E703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268</xdr:row>
      <xdr:rowOff>0</xdr:rowOff>
    </xdr:from>
    <xdr:to>
      <xdr:col>32</xdr:col>
      <xdr:colOff>181536</xdr:colOff>
      <xdr:row>270</xdr:row>
      <xdr:rowOff>0</xdr:rowOff>
    </xdr:to>
    <xdr:grpSp>
      <xdr:nvGrpSpPr>
        <xdr:cNvPr id="1029" name="グループ化 1028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GrpSpPr/>
      </xdr:nvGrpSpPr>
      <xdr:grpSpPr>
        <a:xfrm>
          <a:off x="5791200" y="25793700"/>
          <a:ext cx="181536" cy="190500"/>
          <a:chOff x="12220755" y="9679557"/>
          <a:chExt cx="179717" cy="194094"/>
        </a:xfrm>
      </xdr:grpSpPr>
      <xdr:grpSp>
        <xdr:nvGrpSpPr>
          <xdr:cNvPr id="1030" name="グループ化 1029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32" name="直線コネクタ 1031">
              <a:extLst>
                <a:ext uri="{FF2B5EF4-FFF2-40B4-BE49-F238E27FC236}">
                  <a16:creationId xmlns:a16="http://schemas.microsoft.com/office/drawing/2014/main" id="{00000000-0008-0000-0500-000008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3" name="直線コネクタ 1032">
              <a:extLst>
                <a:ext uri="{FF2B5EF4-FFF2-40B4-BE49-F238E27FC236}">
                  <a16:creationId xmlns:a16="http://schemas.microsoft.com/office/drawing/2014/main" id="{00000000-0008-0000-0500-000009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31" name="正方形/長方形 1030">
            <a:extLst>
              <a:ext uri="{FF2B5EF4-FFF2-40B4-BE49-F238E27FC236}">
                <a16:creationId xmlns:a16="http://schemas.microsoft.com/office/drawing/2014/main" id="{00000000-0008-0000-0500-000007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269</xdr:row>
      <xdr:rowOff>0</xdr:rowOff>
    </xdr:from>
    <xdr:to>
      <xdr:col>32</xdr:col>
      <xdr:colOff>0</xdr:colOff>
      <xdr:row>271</xdr:row>
      <xdr:rowOff>0</xdr:rowOff>
    </xdr:to>
    <xdr:cxnSp macro="">
      <xdr:nvCxnSpPr>
        <xdr:cNvPr id="1042" name="直線コネクタ 1041">
          <a:extLst>
            <a:ext uri="{FF2B5EF4-FFF2-40B4-BE49-F238E27FC236}">
              <a16:creationId xmlns:a16="http://schemas.microsoft.com/office/drawing/2014/main" id="{00000000-0008-0000-0500-000012040000}"/>
            </a:ext>
          </a:extLst>
        </xdr:cNvPr>
        <xdr:cNvCxnSpPr/>
      </xdr:nvCxnSpPr>
      <xdr:spPr>
        <a:xfrm>
          <a:off x="5830957" y="27001304"/>
          <a:ext cx="0" cy="19878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282</xdr:row>
      <xdr:rowOff>0</xdr:rowOff>
    </xdr:from>
    <xdr:to>
      <xdr:col>14</xdr:col>
      <xdr:colOff>2700</xdr:colOff>
      <xdr:row>284</xdr:row>
      <xdr:rowOff>4141</xdr:rowOff>
    </xdr:to>
    <xdr:grpSp>
      <xdr:nvGrpSpPr>
        <xdr:cNvPr id="1043" name="グループ化 1042">
          <a:extLst>
            <a:ext uri="{FF2B5EF4-FFF2-40B4-BE49-F238E27FC236}">
              <a16:creationId xmlns:a16="http://schemas.microsoft.com/office/drawing/2014/main" id="{00000000-0008-0000-0500-000013040000}"/>
            </a:ext>
          </a:extLst>
        </xdr:cNvPr>
        <xdr:cNvGrpSpPr/>
      </xdr:nvGrpSpPr>
      <xdr:grpSpPr>
        <a:xfrm>
          <a:off x="2352675" y="27127200"/>
          <a:ext cx="183675" cy="194641"/>
          <a:chOff x="926325" y="196964"/>
          <a:chExt cx="235908" cy="200601"/>
        </a:xfrm>
      </xdr:grpSpPr>
      <xdr:sp macro="" textlink="">
        <xdr:nvSpPr>
          <xdr:cNvPr id="1044" name="楕円 1043">
            <a:extLst>
              <a:ext uri="{FF2B5EF4-FFF2-40B4-BE49-F238E27FC236}">
                <a16:creationId xmlns:a16="http://schemas.microsoft.com/office/drawing/2014/main" id="{00000000-0008-0000-0500-000014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045" name="直線コネクタ 1044">
            <a:extLst>
              <a:ext uri="{FF2B5EF4-FFF2-40B4-BE49-F238E27FC236}">
                <a16:creationId xmlns:a16="http://schemas.microsoft.com/office/drawing/2014/main" id="{00000000-0008-0000-0500-000015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6" name="直線コネクタ 1045">
            <a:extLst>
              <a:ext uri="{FF2B5EF4-FFF2-40B4-BE49-F238E27FC236}">
                <a16:creationId xmlns:a16="http://schemas.microsoft.com/office/drawing/2014/main" id="{00000000-0008-0000-0500-000016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1" name="正方形/長方形 1050">
            <a:extLst>
              <a:ext uri="{FF2B5EF4-FFF2-40B4-BE49-F238E27FC236}">
                <a16:creationId xmlns:a16="http://schemas.microsoft.com/office/drawing/2014/main" id="{00000000-0008-0000-0500-00001B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2" name="正方形/長方形 1051">
            <a:extLst>
              <a:ext uri="{FF2B5EF4-FFF2-40B4-BE49-F238E27FC236}">
                <a16:creationId xmlns:a16="http://schemas.microsoft.com/office/drawing/2014/main" id="{00000000-0008-0000-0500-00001C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285</xdr:row>
      <xdr:rowOff>91109</xdr:rowOff>
    </xdr:from>
    <xdr:to>
      <xdr:col>14</xdr:col>
      <xdr:colOff>2700</xdr:colOff>
      <xdr:row>288</xdr:row>
      <xdr:rowOff>0</xdr:rowOff>
    </xdr:to>
    <xdr:grpSp>
      <xdr:nvGrpSpPr>
        <xdr:cNvPr id="1053" name="グループ化 1052">
          <a:extLst>
            <a:ext uri="{FF2B5EF4-FFF2-40B4-BE49-F238E27FC236}">
              <a16:creationId xmlns:a16="http://schemas.microsoft.com/office/drawing/2014/main" id="{00000000-0008-0000-0500-00001D040000}"/>
            </a:ext>
          </a:extLst>
        </xdr:cNvPr>
        <xdr:cNvGrpSpPr/>
      </xdr:nvGrpSpPr>
      <xdr:grpSpPr>
        <a:xfrm>
          <a:off x="2352675" y="27504059"/>
          <a:ext cx="183675" cy="194641"/>
          <a:chOff x="926325" y="196964"/>
          <a:chExt cx="235908" cy="200601"/>
        </a:xfrm>
      </xdr:grpSpPr>
      <xdr:sp macro="" textlink="">
        <xdr:nvSpPr>
          <xdr:cNvPr id="1054" name="楕円 1053">
            <a:extLst>
              <a:ext uri="{FF2B5EF4-FFF2-40B4-BE49-F238E27FC236}">
                <a16:creationId xmlns:a16="http://schemas.microsoft.com/office/drawing/2014/main" id="{00000000-0008-0000-0500-00001E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055" name="直線コネクタ 1054">
            <a:extLst>
              <a:ext uri="{FF2B5EF4-FFF2-40B4-BE49-F238E27FC236}">
                <a16:creationId xmlns:a16="http://schemas.microsoft.com/office/drawing/2014/main" id="{00000000-0008-0000-0500-00001F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6" name="直線コネクタ 1055">
            <a:extLst>
              <a:ext uri="{FF2B5EF4-FFF2-40B4-BE49-F238E27FC236}">
                <a16:creationId xmlns:a16="http://schemas.microsoft.com/office/drawing/2014/main" id="{00000000-0008-0000-0500-000020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7" name="正方形/長方形 1056">
            <a:extLst>
              <a:ext uri="{FF2B5EF4-FFF2-40B4-BE49-F238E27FC236}">
                <a16:creationId xmlns:a16="http://schemas.microsoft.com/office/drawing/2014/main" id="{00000000-0008-0000-0500-000021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8" name="正方形/長方形 1057">
            <a:extLst>
              <a:ext uri="{FF2B5EF4-FFF2-40B4-BE49-F238E27FC236}">
                <a16:creationId xmlns:a16="http://schemas.microsoft.com/office/drawing/2014/main" id="{00000000-0008-0000-0500-000022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284</xdr:row>
      <xdr:rowOff>4141</xdr:rowOff>
    </xdr:from>
    <xdr:to>
      <xdr:col>13</xdr:col>
      <xdr:colOff>182217</xdr:colOff>
      <xdr:row>286</xdr:row>
      <xdr:rowOff>0</xdr:rowOff>
    </xdr:to>
    <xdr:grpSp>
      <xdr:nvGrpSpPr>
        <xdr:cNvPr id="1059" name="グループ化 1058">
          <a:extLst>
            <a:ext uri="{FF2B5EF4-FFF2-40B4-BE49-F238E27FC236}">
              <a16:creationId xmlns:a16="http://schemas.microsoft.com/office/drawing/2014/main" id="{00000000-0008-0000-0500-000023040000}"/>
            </a:ext>
          </a:extLst>
        </xdr:cNvPr>
        <xdr:cNvGrpSpPr/>
      </xdr:nvGrpSpPr>
      <xdr:grpSpPr>
        <a:xfrm>
          <a:off x="2352675" y="27321841"/>
          <a:ext cx="182217" cy="186359"/>
          <a:chOff x="12220755" y="9679557"/>
          <a:chExt cx="179717" cy="194094"/>
        </a:xfrm>
      </xdr:grpSpPr>
      <xdr:grpSp>
        <xdr:nvGrpSpPr>
          <xdr:cNvPr id="1060" name="グループ化 1059">
            <a:extLst>
              <a:ext uri="{FF2B5EF4-FFF2-40B4-BE49-F238E27FC236}">
                <a16:creationId xmlns:a16="http://schemas.microsoft.com/office/drawing/2014/main" id="{00000000-0008-0000-0500-000024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80" name="直線コネクタ 1079">
              <a:extLst>
                <a:ext uri="{FF2B5EF4-FFF2-40B4-BE49-F238E27FC236}">
                  <a16:creationId xmlns:a16="http://schemas.microsoft.com/office/drawing/2014/main" id="{00000000-0008-0000-0500-000038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1" name="直線コネクタ 1080">
              <a:extLst>
                <a:ext uri="{FF2B5EF4-FFF2-40B4-BE49-F238E27FC236}">
                  <a16:creationId xmlns:a16="http://schemas.microsoft.com/office/drawing/2014/main" id="{00000000-0008-0000-0500-000039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69" name="正方形/長方形 1068">
            <a:extLst>
              <a:ext uri="{FF2B5EF4-FFF2-40B4-BE49-F238E27FC236}">
                <a16:creationId xmlns:a16="http://schemas.microsoft.com/office/drawing/2014/main" id="{00000000-0008-0000-0500-00002D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0</xdr:colOff>
      <xdr:row>283</xdr:row>
      <xdr:rowOff>0</xdr:rowOff>
    </xdr:from>
    <xdr:to>
      <xdr:col>15</xdr:col>
      <xdr:colOff>1967</xdr:colOff>
      <xdr:row>283</xdr:row>
      <xdr:rowOff>0</xdr:rowOff>
    </xdr:to>
    <xdr:cxnSp macro="">
      <xdr:nvCxnSpPr>
        <xdr:cNvPr id="1082" name="直線コネクタ 1081">
          <a:extLst>
            <a:ext uri="{FF2B5EF4-FFF2-40B4-BE49-F238E27FC236}">
              <a16:creationId xmlns:a16="http://schemas.microsoft.com/office/drawing/2014/main" id="{00000000-0008-0000-0500-00003A040000}"/>
            </a:ext>
          </a:extLst>
        </xdr:cNvPr>
        <xdr:cNvCxnSpPr/>
      </xdr:nvCxnSpPr>
      <xdr:spPr>
        <a:xfrm>
          <a:off x="2551043" y="26007391"/>
          <a:ext cx="18418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284</xdr:row>
      <xdr:rowOff>92927</xdr:rowOff>
    </xdr:from>
    <xdr:to>
      <xdr:col>15</xdr:col>
      <xdr:colOff>1967</xdr:colOff>
      <xdr:row>284</xdr:row>
      <xdr:rowOff>92927</xdr:rowOff>
    </xdr:to>
    <xdr:cxnSp macro="">
      <xdr:nvCxnSpPr>
        <xdr:cNvPr id="1083" name="直線コネクタ 1082">
          <a:extLst>
            <a:ext uri="{FF2B5EF4-FFF2-40B4-BE49-F238E27FC236}">
              <a16:creationId xmlns:a16="http://schemas.microsoft.com/office/drawing/2014/main" id="{00000000-0008-0000-0500-00003B040000}"/>
            </a:ext>
          </a:extLst>
        </xdr:cNvPr>
        <xdr:cNvCxnSpPr/>
      </xdr:nvCxnSpPr>
      <xdr:spPr>
        <a:xfrm flipV="1">
          <a:off x="2553010" y="26199710"/>
          <a:ext cx="18221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1967</xdr:colOff>
      <xdr:row>286</xdr:row>
      <xdr:rowOff>92927</xdr:rowOff>
    </xdr:from>
    <xdr:to>
      <xdr:col>15</xdr:col>
      <xdr:colOff>1968</xdr:colOff>
      <xdr:row>286</xdr:row>
      <xdr:rowOff>92927</xdr:rowOff>
    </xdr:to>
    <xdr:cxnSp macro="">
      <xdr:nvCxnSpPr>
        <xdr:cNvPr id="1084" name="直線コネクタ 1083">
          <a:extLst>
            <a:ext uri="{FF2B5EF4-FFF2-40B4-BE49-F238E27FC236}">
              <a16:creationId xmlns:a16="http://schemas.microsoft.com/office/drawing/2014/main" id="{00000000-0008-0000-0500-00003C040000}"/>
            </a:ext>
          </a:extLst>
        </xdr:cNvPr>
        <xdr:cNvCxnSpPr/>
      </xdr:nvCxnSpPr>
      <xdr:spPr>
        <a:xfrm>
          <a:off x="2553010" y="26398492"/>
          <a:ext cx="182219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283</xdr:row>
      <xdr:rowOff>0</xdr:rowOff>
    </xdr:from>
    <xdr:to>
      <xdr:col>15</xdr:col>
      <xdr:colOff>1968</xdr:colOff>
      <xdr:row>286</xdr:row>
      <xdr:rowOff>92927</xdr:rowOff>
    </xdr:to>
    <xdr:cxnSp macro="">
      <xdr:nvCxnSpPr>
        <xdr:cNvPr id="1085" name="直線コネクタ 1084">
          <a:extLst>
            <a:ext uri="{FF2B5EF4-FFF2-40B4-BE49-F238E27FC236}">
              <a16:creationId xmlns:a16="http://schemas.microsoft.com/office/drawing/2014/main" id="{00000000-0008-0000-0500-00003D040000}"/>
            </a:ext>
          </a:extLst>
        </xdr:cNvPr>
        <xdr:cNvCxnSpPr/>
      </xdr:nvCxnSpPr>
      <xdr:spPr>
        <a:xfrm>
          <a:off x="2735228" y="26007391"/>
          <a:ext cx="1" cy="3911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1967</xdr:colOff>
      <xdr:row>284</xdr:row>
      <xdr:rowOff>0</xdr:rowOff>
    </xdr:from>
    <xdr:to>
      <xdr:col>16</xdr:col>
      <xdr:colOff>1286</xdr:colOff>
      <xdr:row>286</xdr:row>
      <xdr:rowOff>0</xdr:rowOff>
    </xdr:to>
    <xdr:grpSp>
      <xdr:nvGrpSpPr>
        <xdr:cNvPr id="1086" name="グループ化 1085">
          <a:extLst>
            <a:ext uri="{FF2B5EF4-FFF2-40B4-BE49-F238E27FC236}">
              <a16:creationId xmlns:a16="http://schemas.microsoft.com/office/drawing/2014/main" id="{00000000-0008-0000-0500-00003E040000}"/>
            </a:ext>
          </a:extLst>
        </xdr:cNvPr>
        <xdr:cNvGrpSpPr/>
      </xdr:nvGrpSpPr>
      <xdr:grpSpPr>
        <a:xfrm>
          <a:off x="2716592" y="27317700"/>
          <a:ext cx="180294" cy="190500"/>
          <a:chOff x="12220755" y="9679557"/>
          <a:chExt cx="179717" cy="194094"/>
        </a:xfrm>
      </xdr:grpSpPr>
      <xdr:grpSp>
        <xdr:nvGrpSpPr>
          <xdr:cNvPr id="1087" name="グループ化 1086">
            <a:extLst>
              <a:ext uri="{FF2B5EF4-FFF2-40B4-BE49-F238E27FC236}">
                <a16:creationId xmlns:a16="http://schemas.microsoft.com/office/drawing/2014/main" id="{00000000-0008-0000-0500-00003F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89" name="直線コネクタ 1088">
              <a:extLst>
                <a:ext uri="{FF2B5EF4-FFF2-40B4-BE49-F238E27FC236}">
                  <a16:creationId xmlns:a16="http://schemas.microsoft.com/office/drawing/2014/main" id="{00000000-0008-0000-0500-000041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0" name="直線コネクタ 1089">
              <a:extLst>
                <a:ext uri="{FF2B5EF4-FFF2-40B4-BE49-F238E27FC236}">
                  <a16:creationId xmlns:a16="http://schemas.microsoft.com/office/drawing/2014/main" id="{00000000-0008-0000-0500-000042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88" name="正方形/長方形 1087">
            <a:extLst>
              <a:ext uri="{FF2B5EF4-FFF2-40B4-BE49-F238E27FC236}">
                <a16:creationId xmlns:a16="http://schemas.microsoft.com/office/drawing/2014/main" id="{00000000-0008-0000-0500-000040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280</xdr:row>
      <xdr:rowOff>4140</xdr:rowOff>
    </xdr:from>
    <xdr:to>
      <xdr:col>13</xdr:col>
      <xdr:colOff>182217</xdr:colOff>
      <xdr:row>282</xdr:row>
      <xdr:rowOff>0</xdr:rowOff>
    </xdr:to>
    <xdr:grpSp>
      <xdr:nvGrpSpPr>
        <xdr:cNvPr id="1091" name="グループ化 1090">
          <a:extLst>
            <a:ext uri="{FF2B5EF4-FFF2-40B4-BE49-F238E27FC236}">
              <a16:creationId xmlns:a16="http://schemas.microsoft.com/office/drawing/2014/main" id="{00000000-0008-0000-0500-000043040000}"/>
            </a:ext>
          </a:extLst>
        </xdr:cNvPr>
        <xdr:cNvGrpSpPr/>
      </xdr:nvGrpSpPr>
      <xdr:grpSpPr>
        <a:xfrm>
          <a:off x="2352675" y="26940840"/>
          <a:ext cx="182217" cy="186360"/>
          <a:chOff x="12220755" y="9679557"/>
          <a:chExt cx="179717" cy="194094"/>
        </a:xfrm>
      </xdr:grpSpPr>
      <xdr:grpSp>
        <xdr:nvGrpSpPr>
          <xdr:cNvPr id="1092" name="グループ化 1091">
            <a:extLst>
              <a:ext uri="{FF2B5EF4-FFF2-40B4-BE49-F238E27FC236}">
                <a16:creationId xmlns:a16="http://schemas.microsoft.com/office/drawing/2014/main" id="{00000000-0008-0000-0500-000044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94" name="直線コネクタ 1093">
              <a:extLst>
                <a:ext uri="{FF2B5EF4-FFF2-40B4-BE49-F238E27FC236}">
                  <a16:creationId xmlns:a16="http://schemas.microsoft.com/office/drawing/2014/main" id="{00000000-0008-0000-0500-000046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5" name="直線コネクタ 1094">
              <a:extLst>
                <a:ext uri="{FF2B5EF4-FFF2-40B4-BE49-F238E27FC236}">
                  <a16:creationId xmlns:a16="http://schemas.microsoft.com/office/drawing/2014/main" id="{00000000-0008-0000-0500-000047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93" name="正方形/長方形 1092">
            <a:extLst>
              <a:ext uri="{FF2B5EF4-FFF2-40B4-BE49-F238E27FC236}">
                <a16:creationId xmlns:a16="http://schemas.microsoft.com/office/drawing/2014/main" id="{00000000-0008-0000-0500-000045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0</xdr:colOff>
      <xdr:row>278</xdr:row>
      <xdr:rowOff>4141</xdr:rowOff>
    </xdr:from>
    <xdr:to>
      <xdr:col>13</xdr:col>
      <xdr:colOff>182217</xdr:colOff>
      <xdr:row>280</xdr:row>
      <xdr:rowOff>0</xdr:rowOff>
    </xdr:to>
    <xdr:grpSp>
      <xdr:nvGrpSpPr>
        <xdr:cNvPr id="1096" name="グループ化 1095">
          <a:extLst>
            <a:ext uri="{FF2B5EF4-FFF2-40B4-BE49-F238E27FC236}">
              <a16:creationId xmlns:a16="http://schemas.microsoft.com/office/drawing/2014/main" id="{00000000-0008-0000-0500-000048040000}"/>
            </a:ext>
          </a:extLst>
        </xdr:cNvPr>
        <xdr:cNvGrpSpPr/>
      </xdr:nvGrpSpPr>
      <xdr:grpSpPr>
        <a:xfrm>
          <a:off x="2352675" y="26750341"/>
          <a:ext cx="182217" cy="186359"/>
          <a:chOff x="12220755" y="9679557"/>
          <a:chExt cx="179717" cy="194094"/>
        </a:xfrm>
      </xdr:grpSpPr>
      <xdr:grpSp>
        <xdr:nvGrpSpPr>
          <xdr:cNvPr id="1097" name="グループ化 1096">
            <a:extLst>
              <a:ext uri="{FF2B5EF4-FFF2-40B4-BE49-F238E27FC236}">
                <a16:creationId xmlns:a16="http://schemas.microsoft.com/office/drawing/2014/main" id="{00000000-0008-0000-0500-000049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099" name="直線コネクタ 1098">
              <a:extLst>
                <a:ext uri="{FF2B5EF4-FFF2-40B4-BE49-F238E27FC236}">
                  <a16:creationId xmlns:a16="http://schemas.microsoft.com/office/drawing/2014/main" id="{00000000-0008-0000-0500-00004B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0" name="直線コネクタ 1099">
              <a:extLst>
                <a:ext uri="{FF2B5EF4-FFF2-40B4-BE49-F238E27FC236}">
                  <a16:creationId xmlns:a16="http://schemas.microsoft.com/office/drawing/2014/main" id="{00000000-0008-0000-0500-00004C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98" name="正方形/長方形 1097">
            <a:extLst>
              <a:ext uri="{FF2B5EF4-FFF2-40B4-BE49-F238E27FC236}">
                <a16:creationId xmlns:a16="http://schemas.microsoft.com/office/drawing/2014/main" id="{00000000-0008-0000-0500-00004A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182216</xdr:colOff>
      <xdr:row>279</xdr:row>
      <xdr:rowOff>0</xdr:rowOff>
    </xdr:from>
    <xdr:to>
      <xdr:col>15</xdr:col>
      <xdr:colOff>0</xdr:colOff>
      <xdr:row>279</xdr:row>
      <xdr:rowOff>0</xdr:rowOff>
    </xdr:to>
    <xdr:cxnSp macro="">
      <xdr:nvCxnSpPr>
        <xdr:cNvPr id="1102" name="直線コネクタ 1101">
          <a:extLst>
            <a:ext uri="{FF2B5EF4-FFF2-40B4-BE49-F238E27FC236}">
              <a16:creationId xmlns:a16="http://schemas.microsoft.com/office/drawing/2014/main" id="{00000000-0008-0000-0500-00004E040000}"/>
            </a:ext>
          </a:extLst>
        </xdr:cNvPr>
        <xdr:cNvCxnSpPr/>
      </xdr:nvCxnSpPr>
      <xdr:spPr>
        <a:xfrm>
          <a:off x="2551042" y="27995217"/>
          <a:ext cx="182219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278</xdr:row>
      <xdr:rowOff>0</xdr:rowOff>
    </xdr:from>
    <xdr:to>
      <xdr:col>16</xdr:col>
      <xdr:colOff>0</xdr:colOff>
      <xdr:row>279</xdr:row>
      <xdr:rowOff>95251</xdr:rowOff>
    </xdr:to>
    <xdr:grpSp>
      <xdr:nvGrpSpPr>
        <xdr:cNvPr id="1103" name="グループ化 1102">
          <a:extLst>
            <a:ext uri="{FF2B5EF4-FFF2-40B4-BE49-F238E27FC236}">
              <a16:creationId xmlns:a16="http://schemas.microsoft.com/office/drawing/2014/main" id="{00000000-0008-0000-0500-00004F040000}"/>
            </a:ext>
          </a:extLst>
        </xdr:cNvPr>
        <xdr:cNvGrpSpPr/>
      </xdr:nvGrpSpPr>
      <xdr:grpSpPr>
        <a:xfrm>
          <a:off x="2714625" y="26746200"/>
          <a:ext cx="180975" cy="190501"/>
          <a:chOff x="12220755" y="9679557"/>
          <a:chExt cx="179717" cy="194094"/>
        </a:xfrm>
      </xdr:grpSpPr>
      <xdr:grpSp>
        <xdr:nvGrpSpPr>
          <xdr:cNvPr id="1104" name="グループ化 1103">
            <a:extLst>
              <a:ext uri="{FF2B5EF4-FFF2-40B4-BE49-F238E27FC236}">
                <a16:creationId xmlns:a16="http://schemas.microsoft.com/office/drawing/2014/main" id="{00000000-0008-0000-0500-000050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06" name="直線コネクタ 1105">
              <a:extLst>
                <a:ext uri="{FF2B5EF4-FFF2-40B4-BE49-F238E27FC236}">
                  <a16:creationId xmlns:a16="http://schemas.microsoft.com/office/drawing/2014/main" id="{00000000-0008-0000-0500-000052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7" name="直線コネクタ 1106">
              <a:extLst>
                <a:ext uri="{FF2B5EF4-FFF2-40B4-BE49-F238E27FC236}">
                  <a16:creationId xmlns:a16="http://schemas.microsoft.com/office/drawing/2014/main" id="{00000000-0008-0000-0500-000053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5" name="正方形/長方形 1104">
            <a:extLst>
              <a:ext uri="{FF2B5EF4-FFF2-40B4-BE49-F238E27FC236}">
                <a16:creationId xmlns:a16="http://schemas.microsoft.com/office/drawing/2014/main" id="{00000000-0008-0000-0500-000051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284</xdr:row>
      <xdr:rowOff>0</xdr:rowOff>
    </xdr:from>
    <xdr:to>
      <xdr:col>32</xdr:col>
      <xdr:colOff>2700</xdr:colOff>
      <xdr:row>286</xdr:row>
      <xdr:rowOff>4141</xdr:rowOff>
    </xdr:to>
    <xdr:grpSp>
      <xdr:nvGrpSpPr>
        <xdr:cNvPr id="1108" name="グループ化 1107">
          <a:extLst>
            <a:ext uri="{FF2B5EF4-FFF2-40B4-BE49-F238E27FC236}">
              <a16:creationId xmlns:a16="http://schemas.microsoft.com/office/drawing/2014/main" id="{00000000-0008-0000-0500-000054040000}"/>
            </a:ext>
          </a:extLst>
        </xdr:cNvPr>
        <xdr:cNvGrpSpPr/>
      </xdr:nvGrpSpPr>
      <xdr:grpSpPr>
        <a:xfrm>
          <a:off x="5610225" y="27317700"/>
          <a:ext cx="183675" cy="194641"/>
          <a:chOff x="926325" y="196964"/>
          <a:chExt cx="235908" cy="200601"/>
        </a:xfrm>
      </xdr:grpSpPr>
      <xdr:sp macro="" textlink="">
        <xdr:nvSpPr>
          <xdr:cNvPr id="1109" name="楕円 1108">
            <a:extLst>
              <a:ext uri="{FF2B5EF4-FFF2-40B4-BE49-F238E27FC236}">
                <a16:creationId xmlns:a16="http://schemas.microsoft.com/office/drawing/2014/main" id="{00000000-0008-0000-0500-000055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10" name="直線コネクタ 1109">
            <a:extLst>
              <a:ext uri="{FF2B5EF4-FFF2-40B4-BE49-F238E27FC236}">
                <a16:creationId xmlns:a16="http://schemas.microsoft.com/office/drawing/2014/main" id="{00000000-0008-0000-0500-000056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" name="直線コネクタ 1110">
            <a:extLst>
              <a:ext uri="{FF2B5EF4-FFF2-40B4-BE49-F238E27FC236}">
                <a16:creationId xmlns:a16="http://schemas.microsoft.com/office/drawing/2014/main" id="{00000000-0008-0000-0500-000057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2" name="正方形/長方形 1111">
            <a:extLst>
              <a:ext uri="{FF2B5EF4-FFF2-40B4-BE49-F238E27FC236}">
                <a16:creationId xmlns:a16="http://schemas.microsoft.com/office/drawing/2014/main" id="{00000000-0008-0000-0500-000058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3" name="正方形/長方形 1112">
            <a:extLst>
              <a:ext uri="{FF2B5EF4-FFF2-40B4-BE49-F238E27FC236}">
                <a16:creationId xmlns:a16="http://schemas.microsoft.com/office/drawing/2014/main" id="{00000000-0008-0000-0500-000059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287</xdr:row>
      <xdr:rowOff>91109</xdr:rowOff>
    </xdr:from>
    <xdr:to>
      <xdr:col>32</xdr:col>
      <xdr:colOff>2700</xdr:colOff>
      <xdr:row>290</xdr:row>
      <xdr:rowOff>0</xdr:rowOff>
    </xdr:to>
    <xdr:grpSp>
      <xdr:nvGrpSpPr>
        <xdr:cNvPr id="1114" name="グループ化 1113">
          <a:extLst>
            <a:ext uri="{FF2B5EF4-FFF2-40B4-BE49-F238E27FC236}">
              <a16:creationId xmlns:a16="http://schemas.microsoft.com/office/drawing/2014/main" id="{00000000-0008-0000-0500-00005A040000}"/>
            </a:ext>
          </a:extLst>
        </xdr:cNvPr>
        <xdr:cNvGrpSpPr/>
      </xdr:nvGrpSpPr>
      <xdr:grpSpPr>
        <a:xfrm>
          <a:off x="5610225" y="27694559"/>
          <a:ext cx="183675" cy="194641"/>
          <a:chOff x="926325" y="196964"/>
          <a:chExt cx="235908" cy="200601"/>
        </a:xfrm>
      </xdr:grpSpPr>
      <xdr:sp macro="" textlink="">
        <xdr:nvSpPr>
          <xdr:cNvPr id="1115" name="楕円 1114">
            <a:extLst>
              <a:ext uri="{FF2B5EF4-FFF2-40B4-BE49-F238E27FC236}">
                <a16:creationId xmlns:a16="http://schemas.microsoft.com/office/drawing/2014/main" id="{00000000-0008-0000-0500-00005B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16" name="直線コネクタ 1115">
            <a:extLst>
              <a:ext uri="{FF2B5EF4-FFF2-40B4-BE49-F238E27FC236}">
                <a16:creationId xmlns:a16="http://schemas.microsoft.com/office/drawing/2014/main" id="{00000000-0008-0000-0500-00005C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" name="直線コネクタ 1116">
            <a:extLst>
              <a:ext uri="{FF2B5EF4-FFF2-40B4-BE49-F238E27FC236}">
                <a16:creationId xmlns:a16="http://schemas.microsoft.com/office/drawing/2014/main" id="{00000000-0008-0000-0500-00005D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8" name="正方形/長方形 1117">
            <a:extLst>
              <a:ext uri="{FF2B5EF4-FFF2-40B4-BE49-F238E27FC236}">
                <a16:creationId xmlns:a16="http://schemas.microsoft.com/office/drawing/2014/main" id="{00000000-0008-0000-0500-00005E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9" name="正方形/長方形 1118">
            <a:extLst>
              <a:ext uri="{FF2B5EF4-FFF2-40B4-BE49-F238E27FC236}">
                <a16:creationId xmlns:a16="http://schemas.microsoft.com/office/drawing/2014/main" id="{00000000-0008-0000-0500-00005F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286</xdr:row>
      <xdr:rowOff>4141</xdr:rowOff>
    </xdr:from>
    <xdr:to>
      <xdr:col>31</xdr:col>
      <xdr:colOff>182217</xdr:colOff>
      <xdr:row>288</xdr:row>
      <xdr:rowOff>0</xdr:rowOff>
    </xdr:to>
    <xdr:grpSp>
      <xdr:nvGrpSpPr>
        <xdr:cNvPr id="1120" name="グループ化 1119">
          <a:extLst>
            <a:ext uri="{FF2B5EF4-FFF2-40B4-BE49-F238E27FC236}">
              <a16:creationId xmlns:a16="http://schemas.microsoft.com/office/drawing/2014/main" id="{00000000-0008-0000-0500-000060040000}"/>
            </a:ext>
          </a:extLst>
        </xdr:cNvPr>
        <xdr:cNvGrpSpPr/>
      </xdr:nvGrpSpPr>
      <xdr:grpSpPr>
        <a:xfrm>
          <a:off x="5610225" y="27512341"/>
          <a:ext cx="182217" cy="186359"/>
          <a:chOff x="12220755" y="9679557"/>
          <a:chExt cx="179717" cy="194094"/>
        </a:xfrm>
      </xdr:grpSpPr>
      <xdr:grpSp>
        <xdr:nvGrpSpPr>
          <xdr:cNvPr id="1121" name="グループ化 1120">
            <a:extLst>
              <a:ext uri="{FF2B5EF4-FFF2-40B4-BE49-F238E27FC236}">
                <a16:creationId xmlns:a16="http://schemas.microsoft.com/office/drawing/2014/main" id="{00000000-0008-0000-0500-000061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23" name="直線コネクタ 1122">
              <a:extLst>
                <a:ext uri="{FF2B5EF4-FFF2-40B4-BE49-F238E27FC236}">
                  <a16:creationId xmlns:a16="http://schemas.microsoft.com/office/drawing/2014/main" id="{00000000-0008-0000-0500-000063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24" name="直線コネクタ 1123">
              <a:extLst>
                <a:ext uri="{FF2B5EF4-FFF2-40B4-BE49-F238E27FC236}">
                  <a16:creationId xmlns:a16="http://schemas.microsoft.com/office/drawing/2014/main" id="{00000000-0008-0000-0500-000064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22" name="正方形/長方形 1121">
            <a:extLst>
              <a:ext uri="{FF2B5EF4-FFF2-40B4-BE49-F238E27FC236}">
                <a16:creationId xmlns:a16="http://schemas.microsoft.com/office/drawing/2014/main" id="{00000000-0008-0000-0500-000062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285</xdr:row>
      <xdr:rowOff>0</xdr:rowOff>
    </xdr:from>
    <xdr:to>
      <xdr:col>33</xdr:col>
      <xdr:colOff>1967</xdr:colOff>
      <xdr:row>285</xdr:row>
      <xdr:rowOff>0</xdr:rowOff>
    </xdr:to>
    <xdr:cxnSp macro="">
      <xdr:nvCxnSpPr>
        <xdr:cNvPr id="1125" name="直線コネクタ 1124">
          <a:extLst>
            <a:ext uri="{FF2B5EF4-FFF2-40B4-BE49-F238E27FC236}">
              <a16:creationId xmlns:a16="http://schemas.microsoft.com/office/drawing/2014/main" id="{00000000-0008-0000-0500-000065040000}"/>
            </a:ext>
          </a:extLst>
        </xdr:cNvPr>
        <xdr:cNvCxnSpPr/>
      </xdr:nvCxnSpPr>
      <xdr:spPr>
        <a:xfrm>
          <a:off x="2551043" y="28392783"/>
          <a:ext cx="18418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286</xdr:row>
      <xdr:rowOff>92927</xdr:rowOff>
    </xdr:from>
    <xdr:to>
      <xdr:col>33</xdr:col>
      <xdr:colOff>1967</xdr:colOff>
      <xdr:row>286</xdr:row>
      <xdr:rowOff>92927</xdr:rowOff>
    </xdr:to>
    <xdr:cxnSp macro="">
      <xdr:nvCxnSpPr>
        <xdr:cNvPr id="1126" name="直線コネクタ 1125">
          <a:extLst>
            <a:ext uri="{FF2B5EF4-FFF2-40B4-BE49-F238E27FC236}">
              <a16:creationId xmlns:a16="http://schemas.microsoft.com/office/drawing/2014/main" id="{00000000-0008-0000-0500-000066040000}"/>
            </a:ext>
          </a:extLst>
        </xdr:cNvPr>
        <xdr:cNvCxnSpPr/>
      </xdr:nvCxnSpPr>
      <xdr:spPr>
        <a:xfrm flipV="1">
          <a:off x="2553010" y="28585101"/>
          <a:ext cx="18221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1967</xdr:colOff>
      <xdr:row>288</xdr:row>
      <xdr:rowOff>92927</xdr:rowOff>
    </xdr:from>
    <xdr:to>
      <xdr:col>33</xdr:col>
      <xdr:colOff>1968</xdr:colOff>
      <xdr:row>288</xdr:row>
      <xdr:rowOff>92927</xdr:rowOff>
    </xdr:to>
    <xdr:cxnSp macro="">
      <xdr:nvCxnSpPr>
        <xdr:cNvPr id="1127" name="直線コネクタ 1126">
          <a:extLst>
            <a:ext uri="{FF2B5EF4-FFF2-40B4-BE49-F238E27FC236}">
              <a16:creationId xmlns:a16="http://schemas.microsoft.com/office/drawing/2014/main" id="{00000000-0008-0000-0500-000067040000}"/>
            </a:ext>
          </a:extLst>
        </xdr:cNvPr>
        <xdr:cNvCxnSpPr/>
      </xdr:nvCxnSpPr>
      <xdr:spPr>
        <a:xfrm>
          <a:off x="2553010" y="28783884"/>
          <a:ext cx="182219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285</xdr:row>
      <xdr:rowOff>0</xdr:rowOff>
    </xdr:from>
    <xdr:to>
      <xdr:col>33</xdr:col>
      <xdr:colOff>1968</xdr:colOff>
      <xdr:row>288</xdr:row>
      <xdr:rowOff>92927</xdr:rowOff>
    </xdr:to>
    <xdr:cxnSp macro="">
      <xdr:nvCxnSpPr>
        <xdr:cNvPr id="1128" name="直線コネクタ 1127">
          <a:extLst>
            <a:ext uri="{FF2B5EF4-FFF2-40B4-BE49-F238E27FC236}">
              <a16:creationId xmlns:a16="http://schemas.microsoft.com/office/drawing/2014/main" id="{00000000-0008-0000-0500-000068040000}"/>
            </a:ext>
          </a:extLst>
        </xdr:cNvPr>
        <xdr:cNvCxnSpPr/>
      </xdr:nvCxnSpPr>
      <xdr:spPr>
        <a:xfrm>
          <a:off x="2735228" y="28392783"/>
          <a:ext cx="1" cy="3911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286</xdr:row>
      <xdr:rowOff>0</xdr:rowOff>
    </xdr:from>
    <xdr:to>
      <xdr:col>34</xdr:col>
      <xdr:colOff>1286</xdr:colOff>
      <xdr:row>288</xdr:row>
      <xdr:rowOff>0</xdr:rowOff>
    </xdr:to>
    <xdr:grpSp>
      <xdr:nvGrpSpPr>
        <xdr:cNvPr id="1129" name="グループ化 1128">
          <a:extLst>
            <a:ext uri="{FF2B5EF4-FFF2-40B4-BE49-F238E27FC236}">
              <a16:creationId xmlns:a16="http://schemas.microsoft.com/office/drawing/2014/main" id="{00000000-0008-0000-0500-000069040000}"/>
            </a:ext>
          </a:extLst>
        </xdr:cNvPr>
        <xdr:cNvGrpSpPr/>
      </xdr:nvGrpSpPr>
      <xdr:grpSpPr>
        <a:xfrm>
          <a:off x="5974142" y="27508200"/>
          <a:ext cx="180294" cy="190500"/>
          <a:chOff x="12220755" y="9679557"/>
          <a:chExt cx="179717" cy="194094"/>
        </a:xfrm>
      </xdr:grpSpPr>
      <xdr:grpSp>
        <xdr:nvGrpSpPr>
          <xdr:cNvPr id="1130" name="グループ化 1129">
            <a:extLst>
              <a:ext uri="{FF2B5EF4-FFF2-40B4-BE49-F238E27FC236}">
                <a16:creationId xmlns:a16="http://schemas.microsoft.com/office/drawing/2014/main" id="{00000000-0008-0000-0500-00006A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32" name="直線コネクタ 1131">
              <a:extLst>
                <a:ext uri="{FF2B5EF4-FFF2-40B4-BE49-F238E27FC236}">
                  <a16:creationId xmlns:a16="http://schemas.microsoft.com/office/drawing/2014/main" id="{00000000-0008-0000-0500-00006C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33" name="直線コネクタ 1132">
              <a:extLst>
                <a:ext uri="{FF2B5EF4-FFF2-40B4-BE49-F238E27FC236}">
                  <a16:creationId xmlns:a16="http://schemas.microsoft.com/office/drawing/2014/main" id="{00000000-0008-0000-0500-00006D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31" name="正方形/長方形 1130">
            <a:extLst>
              <a:ext uri="{FF2B5EF4-FFF2-40B4-BE49-F238E27FC236}">
                <a16:creationId xmlns:a16="http://schemas.microsoft.com/office/drawing/2014/main" id="{00000000-0008-0000-0500-00006B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0</xdr:colOff>
      <xdr:row>280</xdr:row>
      <xdr:rowOff>4140</xdr:rowOff>
    </xdr:from>
    <xdr:to>
      <xdr:col>19</xdr:col>
      <xdr:colOff>0</xdr:colOff>
      <xdr:row>282</xdr:row>
      <xdr:rowOff>0</xdr:rowOff>
    </xdr:to>
    <xdr:grpSp>
      <xdr:nvGrpSpPr>
        <xdr:cNvPr id="1134" name="グループ化 1133">
          <a:extLst>
            <a:ext uri="{FF2B5EF4-FFF2-40B4-BE49-F238E27FC236}">
              <a16:creationId xmlns:a16="http://schemas.microsoft.com/office/drawing/2014/main" id="{00000000-0008-0000-0500-00006E040000}"/>
            </a:ext>
          </a:extLst>
        </xdr:cNvPr>
        <xdr:cNvGrpSpPr/>
      </xdr:nvGrpSpPr>
      <xdr:grpSpPr>
        <a:xfrm>
          <a:off x="3257550" y="26940840"/>
          <a:ext cx="180975" cy="186360"/>
          <a:chOff x="12220755" y="9679557"/>
          <a:chExt cx="179717" cy="194094"/>
        </a:xfrm>
      </xdr:grpSpPr>
      <xdr:grpSp>
        <xdr:nvGrpSpPr>
          <xdr:cNvPr id="1135" name="グループ化 1134">
            <a:extLst>
              <a:ext uri="{FF2B5EF4-FFF2-40B4-BE49-F238E27FC236}">
                <a16:creationId xmlns:a16="http://schemas.microsoft.com/office/drawing/2014/main" id="{00000000-0008-0000-0500-00006F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37" name="直線コネクタ 1136">
              <a:extLst>
                <a:ext uri="{FF2B5EF4-FFF2-40B4-BE49-F238E27FC236}">
                  <a16:creationId xmlns:a16="http://schemas.microsoft.com/office/drawing/2014/main" id="{00000000-0008-0000-0500-000071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38" name="直線コネクタ 1137">
              <a:extLst>
                <a:ext uri="{FF2B5EF4-FFF2-40B4-BE49-F238E27FC236}">
                  <a16:creationId xmlns:a16="http://schemas.microsoft.com/office/drawing/2014/main" id="{00000000-0008-0000-0500-000072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36" name="正方形/長方形 1135">
            <a:extLst>
              <a:ext uri="{FF2B5EF4-FFF2-40B4-BE49-F238E27FC236}">
                <a16:creationId xmlns:a16="http://schemas.microsoft.com/office/drawing/2014/main" id="{00000000-0008-0000-0500-000070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182217</xdr:colOff>
      <xdr:row>281</xdr:row>
      <xdr:rowOff>0</xdr:rowOff>
    </xdr:from>
    <xdr:to>
      <xdr:col>18</xdr:col>
      <xdr:colOff>0</xdr:colOff>
      <xdr:row>281</xdr:row>
      <xdr:rowOff>0</xdr:rowOff>
    </xdr:to>
    <xdr:cxnSp macro="">
      <xdr:nvCxnSpPr>
        <xdr:cNvPr id="1139" name="直線コネクタ 1138">
          <a:extLst>
            <a:ext uri="{FF2B5EF4-FFF2-40B4-BE49-F238E27FC236}">
              <a16:creationId xmlns:a16="http://schemas.microsoft.com/office/drawing/2014/main" id="{00000000-0008-0000-0500-000073040000}"/>
            </a:ext>
          </a:extLst>
        </xdr:cNvPr>
        <xdr:cNvCxnSpPr/>
      </xdr:nvCxnSpPr>
      <xdr:spPr>
        <a:xfrm>
          <a:off x="2551043" y="28194000"/>
          <a:ext cx="72887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0</xdr:rowOff>
    </xdr:from>
    <xdr:to>
      <xdr:col>18</xdr:col>
      <xdr:colOff>0</xdr:colOff>
      <xdr:row>35</xdr:row>
      <xdr:rowOff>0</xdr:rowOff>
    </xdr:to>
    <xdr:cxnSp macro="">
      <xdr:nvCxnSpPr>
        <xdr:cNvPr id="1140" name="直線コネクタ 1139">
          <a:extLst>
            <a:ext uri="{FF2B5EF4-FFF2-40B4-BE49-F238E27FC236}">
              <a16:creationId xmlns:a16="http://schemas.microsoft.com/office/drawing/2014/main" id="{00000000-0008-0000-0500-000074040000}"/>
            </a:ext>
          </a:extLst>
        </xdr:cNvPr>
        <xdr:cNvCxnSpPr/>
      </xdr:nvCxnSpPr>
      <xdr:spPr>
        <a:xfrm>
          <a:off x="3097696" y="3743739"/>
          <a:ext cx="182217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0</xdr:rowOff>
    </xdr:from>
    <xdr:to>
      <xdr:col>18</xdr:col>
      <xdr:colOff>0</xdr:colOff>
      <xdr:row>43</xdr:row>
      <xdr:rowOff>0</xdr:rowOff>
    </xdr:to>
    <xdr:cxnSp macro="">
      <xdr:nvCxnSpPr>
        <xdr:cNvPr id="1141" name="直線コネクタ 1140">
          <a:extLst>
            <a:ext uri="{FF2B5EF4-FFF2-40B4-BE49-F238E27FC236}">
              <a16:creationId xmlns:a16="http://schemas.microsoft.com/office/drawing/2014/main" id="{00000000-0008-0000-0500-000075040000}"/>
            </a:ext>
          </a:extLst>
        </xdr:cNvPr>
        <xdr:cNvCxnSpPr/>
      </xdr:nvCxnSpPr>
      <xdr:spPr>
        <a:xfrm>
          <a:off x="3279913" y="3743739"/>
          <a:ext cx="0" cy="79513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33</xdr:col>
      <xdr:colOff>2700</xdr:colOff>
      <xdr:row>29</xdr:row>
      <xdr:rowOff>4141</xdr:rowOff>
    </xdr:to>
    <xdr:grpSp>
      <xdr:nvGrpSpPr>
        <xdr:cNvPr id="1142" name="グループ化 1141">
          <a:extLst>
            <a:ext uri="{FF2B5EF4-FFF2-40B4-BE49-F238E27FC236}">
              <a16:creationId xmlns:a16="http://schemas.microsoft.com/office/drawing/2014/main" id="{00000000-0008-0000-0500-000076040000}"/>
            </a:ext>
          </a:extLst>
        </xdr:cNvPr>
        <xdr:cNvGrpSpPr/>
      </xdr:nvGrpSpPr>
      <xdr:grpSpPr>
        <a:xfrm>
          <a:off x="5791200" y="2838450"/>
          <a:ext cx="183675" cy="194641"/>
          <a:chOff x="926325" y="196964"/>
          <a:chExt cx="235908" cy="200601"/>
        </a:xfrm>
      </xdr:grpSpPr>
      <xdr:sp macro="" textlink="">
        <xdr:nvSpPr>
          <xdr:cNvPr id="1143" name="楕円 1142">
            <a:extLst>
              <a:ext uri="{FF2B5EF4-FFF2-40B4-BE49-F238E27FC236}">
                <a16:creationId xmlns:a16="http://schemas.microsoft.com/office/drawing/2014/main" id="{00000000-0008-0000-0500-000077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44" name="直線コネクタ 1143">
            <a:extLst>
              <a:ext uri="{FF2B5EF4-FFF2-40B4-BE49-F238E27FC236}">
                <a16:creationId xmlns:a16="http://schemas.microsoft.com/office/drawing/2014/main" id="{00000000-0008-0000-0500-000078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" name="直線コネクタ 1144">
            <a:extLst>
              <a:ext uri="{FF2B5EF4-FFF2-40B4-BE49-F238E27FC236}">
                <a16:creationId xmlns:a16="http://schemas.microsoft.com/office/drawing/2014/main" id="{00000000-0008-0000-0500-000079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6" name="正方形/長方形 1145">
            <a:extLst>
              <a:ext uri="{FF2B5EF4-FFF2-40B4-BE49-F238E27FC236}">
                <a16:creationId xmlns:a16="http://schemas.microsoft.com/office/drawing/2014/main" id="{00000000-0008-0000-0500-00007A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7" name="正方形/長方形 1146">
            <a:extLst>
              <a:ext uri="{FF2B5EF4-FFF2-40B4-BE49-F238E27FC236}">
                <a16:creationId xmlns:a16="http://schemas.microsoft.com/office/drawing/2014/main" id="{00000000-0008-0000-0500-00007B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30</xdr:row>
      <xdr:rowOff>91109</xdr:rowOff>
    </xdr:from>
    <xdr:to>
      <xdr:col>33</xdr:col>
      <xdr:colOff>2700</xdr:colOff>
      <xdr:row>33</xdr:row>
      <xdr:rowOff>0</xdr:rowOff>
    </xdr:to>
    <xdr:grpSp>
      <xdr:nvGrpSpPr>
        <xdr:cNvPr id="1148" name="グループ化 1147">
          <a:extLst>
            <a:ext uri="{FF2B5EF4-FFF2-40B4-BE49-F238E27FC236}">
              <a16:creationId xmlns:a16="http://schemas.microsoft.com/office/drawing/2014/main" id="{00000000-0008-0000-0500-00007C040000}"/>
            </a:ext>
          </a:extLst>
        </xdr:cNvPr>
        <xdr:cNvGrpSpPr/>
      </xdr:nvGrpSpPr>
      <xdr:grpSpPr>
        <a:xfrm>
          <a:off x="5791200" y="3215309"/>
          <a:ext cx="183675" cy="194641"/>
          <a:chOff x="926325" y="196964"/>
          <a:chExt cx="235908" cy="200601"/>
        </a:xfrm>
      </xdr:grpSpPr>
      <xdr:sp macro="" textlink="">
        <xdr:nvSpPr>
          <xdr:cNvPr id="1149" name="楕円 1148">
            <a:extLst>
              <a:ext uri="{FF2B5EF4-FFF2-40B4-BE49-F238E27FC236}">
                <a16:creationId xmlns:a16="http://schemas.microsoft.com/office/drawing/2014/main" id="{00000000-0008-0000-0500-00007D040000}"/>
              </a:ext>
            </a:extLst>
          </xdr:cNvPr>
          <xdr:cNvSpPr/>
        </xdr:nvSpPr>
        <xdr:spPr>
          <a:xfrm>
            <a:off x="1046308" y="240708"/>
            <a:ext cx="115925" cy="118667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50" name="直線コネクタ 1149">
            <a:extLst>
              <a:ext uri="{FF2B5EF4-FFF2-40B4-BE49-F238E27FC236}">
                <a16:creationId xmlns:a16="http://schemas.microsoft.com/office/drawing/2014/main" id="{00000000-0008-0000-0500-00007E040000}"/>
              </a:ext>
            </a:extLst>
          </xdr:cNvPr>
          <xdr:cNvCxnSpPr/>
        </xdr:nvCxnSpPr>
        <xdr:spPr>
          <a:xfrm>
            <a:off x="926325" y="296056"/>
            <a:ext cx="113945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" name="直線コネクタ 1150">
            <a:extLst>
              <a:ext uri="{FF2B5EF4-FFF2-40B4-BE49-F238E27FC236}">
                <a16:creationId xmlns:a16="http://schemas.microsoft.com/office/drawing/2014/main" id="{00000000-0008-0000-0500-00007F040000}"/>
              </a:ext>
            </a:extLst>
          </xdr:cNvPr>
          <xdr:cNvCxnSpPr/>
        </xdr:nvCxnSpPr>
        <xdr:spPr>
          <a:xfrm>
            <a:off x="983200" y="196964"/>
            <a:ext cx="0" cy="19646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2" name="正方形/長方形 1151">
            <a:extLst>
              <a:ext uri="{FF2B5EF4-FFF2-40B4-BE49-F238E27FC236}">
                <a16:creationId xmlns:a16="http://schemas.microsoft.com/office/drawing/2014/main" id="{00000000-0008-0000-0500-000080040000}"/>
              </a:ext>
            </a:extLst>
          </xdr:cNvPr>
          <xdr:cNvSpPr/>
        </xdr:nvSpPr>
        <xdr:spPr>
          <a:xfrm>
            <a:off x="927667" y="196964"/>
            <a:ext cx="115942" cy="196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3" name="正方形/長方形 1152">
            <a:extLst>
              <a:ext uri="{FF2B5EF4-FFF2-40B4-BE49-F238E27FC236}">
                <a16:creationId xmlns:a16="http://schemas.microsoft.com/office/drawing/2014/main" id="{00000000-0008-0000-0500-000081040000}"/>
              </a:ext>
            </a:extLst>
          </xdr:cNvPr>
          <xdr:cNvSpPr/>
        </xdr:nvSpPr>
        <xdr:spPr>
          <a:xfrm>
            <a:off x="1043623" y="201106"/>
            <a:ext cx="116144" cy="1964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0</xdr:colOff>
      <xdr:row>29</xdr:row>
      <xdr:rowOff>4141</xdr:rowOff>
    </xdr:from>
    <xdr:to>
      <xdr:col>33</xdr:col>
      <xdr:colOff>0</xdr:colOff>
      <xdr:row>31</xdr:row>
      <xdr:rowOff>0</xdr:rowOff>
    </xdr:to>
    <xdr:grpSp>
      <xdr:nvGrpSpPr>
        <xdr:cNvPr id="1154" name="グループ化 1153">
          <a:extLst>
            <a:ext uri="{FF2B5EF4-FFF2-40B4-BE49-F238E27FC236}">
              <a16:creationId xmlns:a16="http://schemas.microsoft.com/office/drawing/2014/main" id="{00000000-0008-0000-0500-000082040000}"/>
            </a:ext>
          </a:extLst>
        </xdr:cNvPr>
        <xdr:cNvGrpSpPr/>
      </xdr:nvGrpSpPr>
      <xdr:grpSpPr>
        <a:xfrm>
          <a:off x="5791200" y="3033091"/>
          <a:ext cx="180975" cy="186359"/>
          <a:chOff x="12220755" y="9679557"/>
          <a:chExt cx="179717" cy="194094"/>
        </a:xfrm>
      </xdr:grpSpPr>
      <xdr:grpSp>
        <xdr:nvGrpSpPr>
          <xdr:cNvPr id="1155" name="グループ化 1154">
            <a:extLst>
              <a:ext uri="{FF2B5EF4-FFF2-40B4-BE49-F238E27FC236}">
                <a16:creationId xmlns:a16="http://schemas.microsoft.com/office/drawing/2014/main" id="{00000000-0008-0000-0500-000083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57" name="直線コネクタ 1156">
              <a:extLst>
                <a:ext uri="{FF2B5EF4-FFF2-40B4-BE49-F238E27FC236}">
                  <a16:creationId xmlns:a16="http://schemas.microsoft.com/office/drawing/2014/main" id="{00000000-0008-0000-0500-000085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58" name="直線コネクタ 1157">
              <a:extLst>
                <a:ext uri="{FF2B5EF4-FFF2-40B4-BE49-F238E27FC236}">
                  <a16:creationId xmlns:a16="http://schemas.microsoft.com/office/drawing/2014/main" id="{00000000-0008-0000-0500-000086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56" name="正方形/長方形 1155">
            <a:extLst>
              <a:ext uri="{FF2B5EF4-FFF2-40B4-BE49-F238E27FC236}">
                <a16:creationId xmlns:a16="http://schemas.microsoft.com/office/drawing/2014/main" id="{00000000-0008-0000-0500-000084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0</xdr:colOff>
      <xdr:row>28</xdr:row>
      <xdr:rowOff>0</xdr:rowOff>
    </xdr:from>
    <xdr:to>
      <xdr:col>34</xdr:col>
      <xdr:colOff>1967</xdr:colOff>
      <xdr:row>28</xdr:row>
      <xdr:rowOff>0</xdr:rowOff>
    </xdr:to>
    <xdr:cxnSp macro="">
      <xdr:nvCxnSpPr>
        <xdr:cNvPr id="1159" name="直線コネクタ 1158">
          <a:extLst>
            <a:ext uri="{FF2B5EF4-FFF2-40B4-BE49-F238E27FC236}">
              <a16:creationId xmlns:a16="http://schemas.microsoft.com/office/drawing/2014/main" id="{00000000-0008-0000-0500-000087040000}"/>
            </a:ext>
          </a:extLst>
        </xdr:cNvPr>
        <xdr:cNvCxnSpPr/>
      </xdr:nvCxnSpPr>
      <xdr:spPr>
        <a:xfrm>
          <a:off x="2551043" y="28392783"/>
          <a:ext cx="18418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29</xdr:row>
      <xdr:rowOff>92927</xdr:rowOff>
    </xdr:from>
    <xdr:to>
      <xdr:col>34</xdr:col>
      <xdr:colOff>1967</xdr:colOff>
      <xdr:row>29</xdr:row>
      <xdr:rowOff>92927</xdr:rowOff>
    </xdr:to>
    <xdr:cxnSp macro="">
      <xdr:nvCxnSpPr>
        <xdr:cNvPr id="1160" name="直線コネクタ 1159">
          <a:extLst>
            <a:ext uri="{FF2B5EF4-FFF2-40B4-BE49-F238E27FC236}">
              <a16:creationId xmlns:a16="http://schemas.microsoft.com/office/drawing/2014/main" id="{00000000-0008-0000-0500-000088040000}"/>
            </a:ext>
          </a:extLst>
        </xdr:cNvPr>
        <xdr:cNvCxnSpPr/>
      </xdr:nvCxnSpPr>
      <xdr:spPr>
        <a:xfrm flipV="1">
          <a:off x="2553010" y="28585101"/>
          <a:ext cx="182218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1967</xdr:colOff>
      <xdr:row>31</xdr:row>
      <xdr:rowOff>92927</xdr:rowOff>
    </xdr:from>
    <xdr:to>
      <xdr:col>34</xdr:col>
      <xdr:colOff>1968</xdr:colOff>
      <xdr:row>31</xdr:row>
      <xdr:rowOff>92927</xdr:rowOff>
    </xdr:to>
    <xdr:cxnSp macro="">
      <xdr:nvCxnSpPr>
        <xdr:cNvPr id="1161" name="直線コネクタ 1160">
          <a:extLst>
            <a:ext uri="{FF2B5EF4-FFF2-40B4-BE49-F238E27FC236}">
              <a16:creationId xmlns:a16="http://schemas.microsoft.com/office/drawing/2014/main" id="{00000000-0008-0000-0500-000089040000}"/>
            </a:ext>
          </a:extLst>
        </xdr:cNvPr>
        <xdr:cNvCxnSpPr/>
      </xdr:nvCxnSpPr>
      <xdr:spPr>
        <a:xfrm>
          <a:off x="2553010" y="28783884"/>
          <a:ext cx="182219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1967</xdr:colOff>
      <xdr:row>28</xdr:row>
      <xdr:rowOff>0</xdr:rowOff>
    </xdr:from>
    <xdr:to>
      <xdr:col>34</xdr:col>
      <xdr:colOff>1968</xdr:colOff>
      <xdr:row>31</xdr:row>
      <xdr:rowOff>92927</xdr:rowOff>
    </xdr:to>
    <xdr:cxnSp macro="">
      <xdr:nvCxnSpPr>
        <xdr:cNvPr id="1162" name="直線コネクタ 1161">
          <a:extLst>
            <a:ext uri="{FF2B5EF4-FFF2-40B4-BE49-F238E27FC236}">
              <a16:creationId xmlns:a16="http://schemas.microsoft.com/office/drawing/2014/main" id="{00000000-0008-0000-0500-00008A040000}"/>
            </a:ext>
          </a:extLst>
        </xdr:cNvPr>
        <xdr:cNvCxnSpPr/>
      </xdr:nvCxnSpPr>
      <xdr:spPr>
        <a:xfrm>
          <a:off x="2735228" y="28392783"/>
          <a:ext cx="1" cy="3911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1967</xdr:colOff>
      <xdr:row>29</xdr:row>
      <xdr:rowOff>0</xdr:rowOff>
    </xdr:from>
    <xdr:to>
      <xdr:col>35</xdr:col>
      <xdr:colOff>1286</xdr:colOff>
      <xdr:row>31</xdr:row>
      <xdr:rowOff>0</xdr:rowOff>
    </xdr:to>
    <xdr:grpSp>
      <xdr:nvGrpSpPr>
        <xdr:cNvPr id="1163" name="グループ化 1162">
          <a:extLst>
            <a:ext uri="{FF2B5EF4-FFF2-40B4-BE49-F238E27FC236}">
              <a16:creationId xmlns:a16="http://schemas.microsoft.com/office/drawing/2014/main" id="{00000000-0008-0000-0500-00008B040000}"/>
            </a:ext>
          </a:extLst>
        </xdr:cNvPr>
        <xdr:cNvGrpSpPr/>
      </xdr:nvGrpSpPr>
      <xdr:grpSpPr>
        <a:xfrm>
          <a:off x="6155117" y="3028950"/>
          <a:ext cx="180294" cy="190500"/>
          <a:chOff x="12220755" y="9679557"/>
          <a:chExt cx="179717" cy="194094"/>
        </a:xfrm>
      </xdr:grpSpPr>
      <xdr:grpSp>
        <xdr:nvGrpSpPr>
          <xdr:cNvPr id="1164" name="グループ化 1163">
            <a:extLst>
              <a:ext uri="{FF2B5EF4-FFF2-40B4-BE49-F238E27FC236}">
                <a16:creationId xmlns:a16="http://schemas.microsoft.com/office/drawing/2014/main" id="{00000000-0008-0000-0500-00008C040000}"/>
              </a:ext>
            </a:extLst>
          </xdr:cNvPr>
          <xdr:cNvGrpSpPr/>
        </xdr:nvGrpSpPr>
        <xdr:grpSpPr>
          <a:xfrm>
            <a:off x="12220755" y="9679557"/>
            <a:ext cx="174265" cy="194094"/>
            <a:chOff x="11137280" y="9919939"/>
            <a:chExt cx="175754" cy="195146"/>
          </a:xfrm>
        </xdr:grpSpPr>
        <xdr:cxnSp macro="">
          <xdr:nvCxnSpPr>
            <xdr:cNvPr id="1166" name="直線コネクタ 1165">
              <a:extLst>
                <a:ext uri="{FF2B5EF4-FFF2-40B4-BE49-F238E27FC236}">
                  <a16:creationId xmlns:a16="http://schemas.microsoft.com/office/drawing/2014/main" id="{00000000-0008-0000-0500-00008E040000}"/>
                </a:ext>
              </a:extLst>
            </xdr:cNvPr>
            <xdr:cNvCxnSpPr/>
          </xdr:nvCxnSpPr>
          <xdr:spPr>
            <a:xfrm>
              <a:off x="11137280" y="10017512"/>
              <a:ext cx="17575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7" name="直線コネクタ 1166">
              <a:extLst>
                <a:ext uri="{FF2B5EF4-FFF2-40B4-BE49-F238E27FC236}">
                  <a16:creationId xmlns:a16="http://schemas.microsoft.com/office/drawing/2014/main" id="{00000000-0008-0000-0500-00008F040000}"/>
                </a:ext>
              </a:extLst>
            </xdr:cNvPr>
            <xdr:cNvCxnSpPr/>
          </xdr:nvCxnSpPr>
          <xdr:spPr>
            <a:xfrm>
              <a:off x="11234455" y="9919939"/>
              <a:ext cx="0" cy="19514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65" name="正方形/長方形 1164">
            <a:extLst>
              <a:ext uri="{FF2B5EF4-FFF2-40B4-BE49-F238E27FC236}">
                <a16:creationId xmlns:a16="http://schemas.microsoft.com/office/drawing/2014/main" id="{00000000-0008-0000-0500-00008D040000}"/>
              </a:ext>
            </a:extLst>
          </xdr:cNvPr>
          <xdr:cNvSpPr/>
        </xdr:nvSpPr>
        <xdr:spPr>
          <a:xfrm>
            <a:off x="12223132" y="9679557"/>
            <a:ext cx="177340" cy="194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</xdr:colOff>
      <xdr:row>26</xdr:row>
      <xdr:rowOff>0</xdr:rowOff>
    </xdr:from>
    <xdr:to>
      <xdr:col>38</xdr:col>
      <xdr:colOff>0</xdr:colOff>
      <xdr:row>26</xdr:row>
      <xdr:rowOff>0</xdr:rowOff>
    </xdr:to>
    <xdr:cxnSp macro="">
      <xdr:nvCxnSpPr>
        <xdr:cNvPr id="1179" name="直線コネクタ 1178">
          <a:extLst>
            <a:ext uri="{FF2B5EF4-FFF2-40B4-BE49-F238E27FC236}">
              <a16:creationId xmlns:a16="http://schemas.microsoft.com/office/drawing/2014/main" id="{00000000-0008-0000-0500-00009B040000}"/>
            </a:ext>
          </a:extLst>
        </xdr:cNvPr>
        <xdr:cNvCxnSpPr/>
      </xdr:nvCxnSpPr>
      <xdr:spPr>
        <a:xfrm>
          <a:off x="6000752" y="2744932"/>
          <a:ext cx="909203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6686</xdr:rowOff>
    </xdr:from>
    <xdr:to>
      <xdr:col>33</xdr:col>
      <xdr:colOff>2375</xdr:colOff>
      <xdr:row>27</xdr:row>
      <xdr:rowOff>5954</xdr:rowOff>
    </xdr:to>
    <xdr:grpSp>
      <xdr:nvGrpSpPr>
        <xdr:cNvPr id="1180" name="グループ化 1179">
          <a:extLst>
            <a:ext uri="{FF2B5EF4-FFF2-40B4-BE49-F238E27FC236}">
              <a16:creationId xmlns:a16="http://schemas.microsoft.com/office/drawing/2014/main" id="{00000000-0008-0000-0500-00009C040000}"/>
            </a:ext>
          </a:extLst>
        </xdr:cNvPr>
        <xdr:cNvGrpSpPr/>
      </xdr:nvGrpSpPr>
      <xdr:grpSpPr>
        <a:xfrm rot="10800000">
          <a:off x="5791200" y="2654636"/>
          <a:ext cx="183350" cy="189768"/>
          <a:chOff x="11016837" y="3735780"/>
          <a:chExt cx="182301" cy="192242"/>
        </a:xfrm>
      </xdr:grpSpPr>
      <xdr:sp macro="" textlink="">
        <xdr:nvSpPr>
          <xdr:cNvPr id="1181" name="楕円 1180">
            <a:extLst>
              <a:ext uri="{FF2B5EF4-FFF2-40B4-BE49-F238E27FC236}">
                <a16:creationId xmlns:a16="http://schemas.microsoft.com/office/drawing/2014/main" id="{00000000-0008-0000-0500-00009D04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2" name="正方形/長方形 1181">
            <a:extLst>
              <a:ext uri="{FF2B5EF4-FFF2-40B4-BE49-F238E27FC236}">
                <a16:creationId xmlns:a16="http://schemas.microsoft.com/office/drawing/2014/main" id="{00000000-0008-0000-0500-00009E04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183" name="グループ化 1182">
            <a:extLst>
              <a:ext uri="{FF2B5EF4-FFF2-40B4-BE49-F238E27FC236}">
                <a16:creationId xmlns:a16="http://schemas.microsoft.com/office/drawing/2014/main" id="{00000000-0008-0000-0500-00009F04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1184" name="直線コネクタ 1183">
              <a:extLst>
                <a:ext uri="{FF2B5EF4-FFF2-40B4-BE49-F238E27FC236}">
                  <a16:creationId xmlns:a16="http://schemas.microsoft.com/office/drawing/2014/main" id="{00000000-0008-0000-0500-0000A004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85" name="直線コネクタ 1184">
              <a:extLst>
                <a:ext uri="{FF2B5EF4-FFF2-40B4-BE49-F238E27FC236}">
                  <a16:creationId xmlns:a16="http://schemas.microsoft.com/office/drawing/2014/main" id="{00000000-0008-0000-0500-0000A104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86" name="直線コネクタ 1185">
              <a:extLst>
                <a:ext uri="{FF2B5EF4-FFF2-40B4-BE49-F238E27FC236}">
                  <a16:creationId xmlns:a16="http://schemas.microsoft.com/office/drawing/2014/main" id="{00000000-0008-0000-0500-0000A204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38</xdr:col>
      <xdr:colOff>0</xdr:colOff>
      <xdr:row>25</xdr:row>
      <xdr:rowOff>0</xdr:rowOff>
    </xdr:from>
    <xdr:to>
      <xdr:col>38</xdr:col>
      <xdr:colOff>178812</xdr:colOff>
      <xdr:row>27</xdr:row>
      <xdr:rowOff>228</xdr:rowOff>
    </xdr:to>
    <xdr:grpSp>
      <xdr:nvGrpSpPr>
        <xdr:cNvPr id="1187" name="グループ化 1186">
          <a:extLst>
            <a:ext uri="{FF2B5EF4-FFF2-40B4-BE49-F238E27FC236}">
              <a16:creationId xmlns:a16="http://schemas.microsoft.com/office/drawing/2014/main" id="{00000000-0008-0000-0500-0000A3040000}"/>
            </a:ext>
          </a:extLst>
        </xdr:cNvPr>
        <xdr:cNvGrpSpPr/>
      </xdr:nvGrpSpPr>
      <xdr:grpSpPr>
        <a:xfrm>
          <a:off x="6877050" y="2647950"/>
          <a:ext cx="178812" cy="190728"/>
          <a:chOff x="11057714" y="2992244"/>
          <a:chExt cx="177140" cy="194288"/>
        </a:xfrm>
      </xdr:grpSpPr>
      <xdr:cxnSp macro="">
        <xdr:nvCxnSpPr>
          <xdr:cNvPr id="1188" name="直線コネクタ 1187">
            <a:extLst>
              <a:ext uri="{FF2B5EF4-FFF2-40B4-BE49-F238E27FC236}">
                <a16:creationId xmlns:a16="http://schemas.microsoft.com/office/drawing/2014/main" id="{00000000-0008-0000-0500-0000A4040000}"/>
              </a:ext>
            </a:extLst>
          </xdr:cNvPr>
          <xdr:cNvCxnSpPr>
            <a:stCxn id="1190" idx="1"/>
            <a:endCxn id="1190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" name="直線コネクタ 1188">
            <a:extLst>
              <a:ext uri="{FF2B5EF4-FFF2-40B4-BE49-F238E27FC236}">
                <a16:creationId xmlns:a16="http://schemas.microsoft.com/office/drawing/2014/main" id="{00000000-0008-0000-0500-0000A5040000}"/>
              </a:ext>
            </a:extLst>
          </xdr:cNvPr>
          <xdr:cNvCxnSpPr>
            <a:stCxn id="1190" idx="0"/>
            <a:endCxn id="1190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0" name="正方形/長方形 1189">
            <a:extLst>
              <a:ext uri="{FF2B5EF4-FFF2-40B4-BE49-F238E27FC236}">
                <a16:creationId xmlns:a16="http://schemas.microsoft.com/office/drawing/2014/main" id="{00000000-0008-0000-0500-0000A6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0</xdr:colOff>
      <xdr:row>282</xdr:row>
      <xdr:rowOff>0</xdr:rowOff>
    </xdr:from>
    <xdr:to>
      <xdr:col>33</xdr:col>
      <xdr:colOff>178812</xdr:colOff>
      <xdr:row>284</xdr:row>
      <xdr:rowOff>228</xdr:rowOff>
    </xdr:to>
    <xdr:grpSp>
      <xdr:nvGrpSpPr>
        <xdr:cNvPr id="1195" name="グループ化 1194">
          <a:extLst>
            <a:ext uri="{FF2B5EF4-FFF2-40B4-BE49-F238E27FC236}">
              <a16:creationId xmlns:a16="http://schemas.microsoft.com/office/drawing/2014/main" id="{00000000-0008-0000-0500-0000AB040000}"/>
            </a:ext>
          </a:extLst>
        </xdr:cNvPr>
        <xdr:cNvGrpSpPr/>
      </xdr:nvGrpSpPr>
      <xdr:grpSpPr>
        <a:xfrm>
          <a:off x="5972175" y="27127200"/>
          <a:ext cx="178812" cy="190728"/>
          <a:chOff x="11057714" y="2992244"/>
          <a:chExt cx="177140" cy="194288"/>
        </a:xfrm>
      </xdr:grpSpPr>
      <xdr:cxnSp macro="">
        <xdr:nvCxnSpPr>
          <xdr:cNvPr id="1196" name="直線コネクタ 1195">
            <a:extLst>
              <a:ext uri="{FF2B5EF4-FFF2-40B4-BE49-F238E27FC236}">
                <a16:creationId xmlns:a16="http://schemas.microsoft.com/office/drawing/2014/main" id="{00000000-0008-0000-0500-0000AC040000}"/>
              </a:ext>
            </a:extLst>
          </xdr:cNvPr>
          <xdr:cNvCxnSpPr>
            <a:stCxn id="1198" idx="1"/>
            <a:endCxn id="1198" idx="3"/>
          </xdr:cNvCxnSpPr>
        </xdr:nvCxnSpPr>
        <xdr:spPr>
          <a:xfrm>
            <a:off x="11057714" y="3089388"/>
            <a:ext cx="177140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" name="直線コネクタ 1196">
            <a:extLst>
              <a:ext uri="{FF2B5EF4-FFF2-40B4-BE49-F238E27FC236}">
                <a16:creationId xmlns:a16="http://schemas.microsoft.com/office/drawing/2014/main" id="{00000000-0008-0000-0500-0000AD040000}"/>
              </a:ext>
            </a:extLst>
          </xdr:cNvPr>
          <xdr:cNvCxnSpPr>
            <a:stCxn id="1198" idx="0"/>
            <a:endCxn id="1198" idx="2"/>
          </xdr:cNvCxnSpPr>
        </xdr:nvCxnSpPr>
        <xdr:spPr>
          <a:xfrm>
            <a:off x="11146284" y="2992244"/>
            <a:ext cx="0" cy="1942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8" name="正方形/長方形 1197">
            <a:extLst>
              <a:ext uri="{FF2B5EF4-FFF2-40B4-BE49-F238E27FC236}">
                <a16:creationId xmlns:a16="http://schemas.microsoft.com/office/drawing/2014/main" id="{00000000-0008-0000-0500-0000AE040000}"/>
              </a:ext>
            </a:extLst>
          </xdr:cNvPr>
          <xdr:cNvSpPr/>
        </xdr:nvSpPr>
        <xdr:spPr>
          <a:xfrm>
            <a:off x="11057714" y="2992244"/>
            <a:ext cx="177140" cy="19428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282</xdr:row>
      <xdr:rowOff>0</xdr:rowOff>
    </xdr:from>
    <xdr:to>
      <xdr:col>32</xdr:col>
      <xdr:colOff>2376</xdr:colOff>
      <xdr:row>283</xdr:row>
      <xdr:rowOff>94518</xdr:rowOff>
    </xdr:to>
    <xdr:grpSp>
      <xdr:nvGrpSpPr>
        <xdr:cNvPr id="1205" name="グループ化 1204">
          <a:extLst>
            <a:ext uri="{FF2B5EF4-FFF2-40B4-BE49-F238E27FC236}">
              <a16:creationId xmlns:a16="http://schemas.microsoft.com/office/drawing/2014/main" id="{00000000-0008-0000-0500-0000B5040000}"/>
            </a:ext>
          </a:extLst>
        </xdr:cNvPr>
        <xdr:cNvGrpSpPr/>
      </xdr:nvGrpSpPr>
      <xdr:grpSpPr>
        <a:xfrm rot="10800000">
          <a:off x="5610225" y="27127200"/>
          <a:ext cx="183351" cy="189768"/>
          <a:chOff x="11016837" y="3735780"/>
          <a:chExt cx="182301" cy="192242"/>
        </a:xfrm>
      </xdr:grpSpPr>
      <xdr:sp macro="" textlink="">
        <xdr:nvSpPr>
          <xdr:cNvPr id="1206" name="楕円 1205">
            <a:extLst>
              <a:ext uri="{FF2B5EF4-FFF2-40B4-BE49-F238E27FC236}">
                <a16:creationId xmlns:a16="http://schemas.microsoft.com/office/drawing/2014/main" id="{00000000-0008-0000-0500-0000B6040000}"/>
              </a:ext>
            </a:extLst>
          </xdr:cNvPr>
          <xdr:cNvSpPr/>
        </xdr:nvSpPr>
        <xdr:spPr>
          <a:xfrm>
            <a:off x="11028328" y="3776923"/>
            <a:ext cx="92319" cy="115749"/>
          </a:xfrm>
          <a:prstGeom prst="ellipse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7" name="正方形/長方形 1206">
            <a:extLst>
              <a:ext uri="{FF2B5EF4-FFF2-40B4-BE49-F238E27FC236}">
                <a16:creationId xmlns:a16="http://schemas.microsoft.com/office/drawing/2014/main" id="{00000000-0008-0000-0500-0000B7040000}"/>
              </a:ext>
            </a:extLst>
          </xdr:cNvPr>
          <xdr:cNvSpPr/>
        </xdr:nvSpPr>
        <xdr:spPr>
          <a:xfrm>
            <a:off x="11016837" y="3735780"/>
            <a:ext cx="180605" cy="192242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208" name="グループ化 1207">
            <a:extLst>
              <a:ext uri="{FF2B5EF4-FFF2-40B4-BE49-F238E27FC236}">
                <a16:creationId xmlns:a16="http://schemas.microsoft.com/office/drawing/2014/main" id="{00000000-0008-0000-0500-0000B8040000}"/>
              </a:ext>
            </a:extLst>
          </xdr:cNvPr>
          <xdr:cNvGrpSpPr/>
        </xdr:nvGrpSpPr>
        <xdr:grpSpPr>
          <a:xfrm>
            <a:off x="11109174" y="3739219"/>
            <a:ext cx="89964" cy="183871"/>
            <a:chOff x="1510061" y="195146"/>
            <a:chExt cx="116159" cy="195147"/>
          </a:xfrm>
        </xdr:grpSpPr>
        <xdr:cxnSp macro="">
          <xdr:nvCxnSpPr>
            <xdr:cNvPr id="1209" name="直線コネクタ 1208">
              <a:extLst>
                <a:ext uri="{FF2B5EF4-FFF2-40B4-BE49-F238E27FC236}">
                  <a16:creationId xmlns:a16="http://schemas.microsoft.com/office/drawing/2014/main" id="{00000000-0008-0000-0500-0000B9040000}"/>
                </a:ext>
              </a:extLst>
            </xdr:cNvPr>
            <xdr:cNvCxnSpPr/>
          </xdr:nvCxnSpPr>
          <xdr:spPr>
            <a:xfrm>
              <a:off x="1510061" y="292917"/>
              <a:ext cx="116159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0" name="直線コネクタ 1209">
              <a:extLst>
                <a:ext uri="{FF2B5EF4-FFF2-40B4-BE49-F238E27FC236}">
                  <a16:creationId xmlns:a16="http://schemas.microsoft.com/office/drawing/2014/main" id="{00000000-0008-0000-0500-0000BA040000}"/>
                </a:ext>
              </a:extLst>
            </xdr:cNvPr>
            <xdr:cNvCxnSpPr/>
          </xdr:nvCxnSpPr>
          <xdr:spPr>
            <a:xfrm>
              <a:off x="1510061" y="292917"/>
              <a:ext cx="116159" cy="97376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1" name="直線コネクタ 1210">
              <a:extLst>
                <a:ext uri="{FF2B5EF4-FFF2-40B4-BE49-F238E27FC236}">
                  <a16:creationId xmlns:a16="http://schemas.microsoft.com/office/drawing/2014/main" id="{00000000-0008-0000-0500-0000BB040000}"/>
                </a:ext>
              </a:extLst>
            </xdr:cNvPr>
            <xdr:cNvCxnSpPr/>
          </xdr:nvCxnSpPr>
          <xdr:spPr>
            <a:xfrm flipV="1">
              <a:off x="1510061" y="195146"/>
              <a:ext cx="116159" cy="99323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31</xdr:col>
      <xdr:colOff>181206</xdr:colOff>
      <xdr:row>283</xdr:row>
      <xdr:rowOff>0</xdr:rowOff>
    </xdr:from>
    <xdr:to>
      <xdr:col>33</xdr:col>
      <xdr:colOff>0</xdr:colOff>
      <xdr:row>283</xdr:row>
      <xdr:rowOff>0</xdr:rowOff>
    </xdr:to>
    <xdr:cxnSp macro="">
      <xdr:nvCxnSpPr>
        <xdr:cNvPr id="1212" name="直線コネクタ 1211">
          <a:extLst>
            <a:ext uri="{FF2B5EF4-FFF2-40B4-BE49-F238E27FC236}">
              <a16:creationId xmlns:a16="http://schemas.microsoft.com/office/drawing/2014/main" id="{00000000-0008-0000-0500-0000BC040000}"/>
            </a:ext>
          </a:extLst>
        </xdr:cNvPr>
        <xdr:cNvCxnSpPr/>
      </xdr:nvCxnSpPr>
      <xdr:spPr>
        <a:xfrm>
          <a:off x="5859571" y="27219519"/>
          <a:ext cx="185141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0</xdr:rowOff>
    </xdr:from>
    <xdr:to>
      <xdr:col>50</xdr:col>
      <xdr:colOff>0</xdr:colOff>
      <xdr:row>63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80975" y="552450"/>
          <a:ext cx="8867775" cy="571500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50</xdr:col>
      <xdr:colOff>0</xdr:colOff>
      <xdr:row>125</xdr:row>
      <xdr:rowOff>0</xdr:rowOff>
    </xdr:to>
    <xdr:sp macro="" textlink="">
      <xdr:nvSpPr>
        <xdr:cNvPr id="1168" name="正方形/長方形 1167">
          <a:extLst>
            <a:ext uri="{FF2B5EF4-FFF2-40B4-BE49-F238E27FC236}">
              <a16:creationId xmlns:a16="http://schemas.microsoft.com/office/drawing/2014/main" id="{00000000-0008-0000-0500-000090040000}"/>
            </a:ext>
          </a:extLst>
        </xdr:cNvPr>
        <xdr:cNvSpPr/>
      </xdr:nvSpPr>
      <xdr:spPr>
        <a:xfrm>
          <a:off x="180975" y="6457950"/>
          <a:ext cx="8867775" cy="571500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127</xdr:row>
      <xdr:rowOff>0</xdr:rowOff>
    </xdr:from>
    <xdr:to>
      <xdr:col>50</xdr:col>
      <xdr:colOff>0</xdr:colOff>
      <xdr:row>187</xdr:row>
      <xdr:rowOff>0</xdr:rowOff>
    </xdr:to>
    <xdr:sp macro="" textlink="">
      <xdr:nvSpPr>
        <xdr:cNvPr id="1169" name="正方形/長方形 1168">
          <a:extLst>
            <a:ext uri="{FF2B5EF4-FFF2-40B4-BE49-F238E27FC236}">
              <a16:creationId xmlns:a16="http://schemas.microsoft.com/office/drawing/2014/main" id="{00000000-0008-0000-0500-000091040000}"/>
            </a:ext>
          </a:extLst>
        </xdr:cNvPr>
        <xdr:cNvSpPr/>
      </xdr:nvSpPr>
      <xdr:spPr>
        <a:xfrm>
          <a:off x="180975" y="12363450"/>
          <a:ext cx="8867775" cy="571500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189</xdr:row>
      <xdr:rowOff>0</xdr:rowOff>
    </xdr:from>
    <xdr:to>
      <xdr:col>50</xdr:col>
      <xdr:colOff>0</xdr:colOff>
      <xdr:row>249</xdr:row>
      <xdr:rowOff>0</xdr:rowOff>
    </xdr:to>
    <xdr:sp macro="" textlink="">
      <xdr:nvSpPr>
        <xdr:cNvPr id="1170" name="正方形/長方形 1169">
          <a:extLst>
            <a:ext uri="{FF2B5EF4-FFF2-40B4-BE49-F238E27FC236}">
              <a16:creationId xmlns:a16="http://schemas.microsoft.com/office/drawing/2014/main" id="{00000000-0008-0000-0500-000092040000}"/>
            </a:ext>
          </a:extLst>
        </xdr:cNvPr>
        <xdr:cNvSpPr/>
      </xdr:nvSpPr>
      <xdr:spPr>
        <a:xfrm>
          <a:off x="180975" y="18268950"/>
          <a:ext cx="8867775" cy="571500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251</xdr:row>
      <xdr:rowOff>0</xdr:rowOff>
    </xdr:from>
    <xdr:to>
      <xdr:col>50</xdr:col>
      <xdr:colOff>0</xdr:colOff>
      <xdr:row>311</xdr:row>
      <xdr:rowOff>0</xdr:rowOff>
    </xdr:to>
    <xdr:sp macro="" textlink="">
      <xdr:nvSpPr>
        <xdr:cNvPr id="1171" name="正方形/長方形 1170">
          <a:extLst>
            <a:ext uri="{FF2B5EF4-FFF2-40B4-BE49-F238E27FC236}">
              <a16:creationId xmlns:a16="http://schemas.microsoft.com/office/drawing/2014/main" id="{00000000-0008-0000-0500-000093040000}"/>
            </a:ext>
          </a:extLst>
        </xdr:cNvPr>
        <xdr:cNvSpPr/>
      </xdr:nvSpPr>
      <xdr:spPr>
        <a:xfrm>
          <a:off x="180975" y="24174450"/>
          <a:ext cx="8867775" cy="571500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  <sheetName val="表紙"/>
      <sheetName val="データディクショナリ"/>
      <sheetName val="更新履歴 "/>
      <sheetName val="項目分類"/>
      <sheetName val="ドメイン"/>
      <sheetName val="DD"/>
      <sheetName val="変更履歴"/>
      <sheetName val="初期変更履歴"/>
      <sheetName val="カテゴリー"/>
      <sheetName val="サンプル"/>
      <sheetName val="DD DOM参照なし"/>
      <sheetName val="残件"/>
      <sheetName val="ｔｒｕｅ削除前"/>
      <sheetName val="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  <sheetName val="【パラメタ】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29"/>
  <sheetViews>
    <sheetView tabSelected="1" workbookViewId="0"/>
    <sheetView workbookViewId="1"/>
  </sheetViews>
  <sheetFormatPr defaultColWidth="2.7109375" defaultRowHeight="18" customHeight="1"/>
  <cols>
    <col min="1" max="16384" width="2.7109375" style="4"/>
  </cols>
  <sheetData>
    <row r="1" spans="1:51" ht="6.9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3"/>
    </row>
    <row r="2" spans="1:51" ht="6.95" customHeight="1">
      <c r="A2" s="5"/>
      <c r="AY2" s="7"/>
    </row>
    <row r="3" spans="1:51" ht="18" customHeight="1">
      <c r="A3" s="5"/>
      <c r="AG3" s="298" t="s">
        <v>10</v>
      </c>
      <c r="AH3" s="299"/>
      <c r="AI3" s="299"/>
      <c r="AJ3" s="299"/>
      <c r="AK3" s="299"/>
      <c r="AL3" s="300"/>
      <c r="AM3" s="121"/>
      <c r="AN3" s="122"/>
      <c r="AO3" s="122"/>
      <c r="AP3" s="122"/>
      <c r="AQ3" s="122"/>
      <c r="AR3" s="6" t="s">
        <v>11</v>
      </c>
      <c r="AS3" s="122"/>
      <c r="AT3" s="122"/>
      <c r="AU3" s="6" t="s">
        <v>11</v>
      </c>
      <c r="AV3" s="122"/>
      <c r="AW3" s="122"/>
      <c r="AX3" s="123"/>
      <c r="AY3" s="7"/>
    </row>
    <row r="4" spans="1:51" ht="18" customHeight="1" thickBot="1">
      <c r="A4" s="5"/>
      <c r="AY4" s="7"/>
    </row>
    <row r="5" spans="1:51" ht="18" customHeight="1" thickTop="1">
      <c r="A5" s="5"/>
      <c r="L5" s="301" t="s">
        <v>12</v>
      </c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Y5" s="7"/>
    </row>
    <row r="6" spans="1:51" ht="18" customHeight="1">
      <c r="A6" s="5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302"/>
      <c r="AL6" s="302"/>
      <c r="AM6" s="302"/>
      <c r="AN6" s="302"/>
      <c r="AO6" s="302"/>
      <c r="AY6" s="7"/>
    </row>
    <row r="7" spans="1:51" ht="18" customHeight="1" thickBot="1">
      <c r="A7" s="5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8"/>
      <c r="AQ7" s="8"/>
      <c r="AR7" s="8"/>
      <c r="AS7" s="8"/>
      <c r="AT7" s="8"/>
      <c r="AU7" s="8"/>
      <c r="AV7" s="8"/>
      <c r="AW7" s="8"/>
      <c r="AX7" s="8"/>
      <c r="AY7" s="9"/>
    </row>
    <row r="8" spans="1:51" ht="18" customHeight="1" thickTop="1">
      <c r="A8" s="5"/>
      <c r="AP8" s="8"/>
      <c r="AQ8" s="8"/>
      <c r="AR8" s="8"/>
      <c r="AS8" s="8"/>
      <c r="AT8" s="8"/>
      <c r="AU8" s="8"/>
      <c r="AV8" s="8"/>
      <c r="AW8" s="8"/>
      <c r="AX8" s="8"/>
      <c r="AY8" s="9"/>
    </row>
    <row r="9" spans="1:51" ht="18" customHeight="1">
      <c r="A9" s="5"/>
      <c r="L9" s="304" t="s">
        <v>62</v>
      </c>
      <c r="M9" s="305"/>
      <c r="N9" s="305"/>
      <c r="O9" s="305"/>
      <c r="P9" s="306"/>
      <c r="Q9" s="306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7"/>
      <c r="AP9" s="8"/>
      <c r="AQ9" s="8"/>
      <c r="AR9" s="8"/>
      <c r="AS9" s="8"/>
      <c r="AT9" s="8"/>
      <c r="AU9" s="8"/>
      <c r="AV9" s="8"/>
      <c r="AW9" s="8"/>
      <c r="AX9" s="8"/>
      <c r="AY9" s="9"/>
    </row>
    <row r="10" spans="1:51" ht="18" customHeight="1">
      <c r="A10" s="5"/>
      <c r="L10" s="308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10"/>
      <c r="AY10" s="7"/>
    </row>
    <row r="11" spans="1:51" ht="18" customHeight="1">
      <c r="A11" s="5"/>
      <c r="AY11" s="7"/>
    </row>
    <row r="12" spans="1:51" ht="18" customHeight="1">
      <c r="A12" s="5"/>
      <c r="AY12" s="7"/>
    </row>
    <row r="13" spans="1:51" ht="18" customHeight="1">
      <c r="A13" s="5"/>
      <c r="E13" s="293" t="s">
        <v>13</v>
      </c>
      <c r="F13" s="293"/>
      <c r="G13" s="293"/>
      <c r="H13" s="293"/>
      <c r="I13" s="293"/>
      <c r="J13" s="293"/>
      <c r="K13" s="293"/>
      <c r="L13" s="293"/>
      <c r="M13" s="10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Y13" s="7"/>
    </row>
    <row r="14" spans="1:51" ht="18" customHeight="1" thickBot="1">
      <c r="A14" s="5"/>
      <c r="E14" s="294"/>
      <c r="F14" s="294"/>
      <c r="G14" s="295"/>
      <c r="H14" s="294"/>
      <c r="I14" s="294"/>
      <c r="J14" s="294"/>
      <c r="K14" s="294"/>
      <c r="L14" s="294"/>
      <c r="M14" s="11"/>
      <c r="N14" s="312"/>
      <c r="O14" s="312"/>
      <c r="P14" s="313"/>
      <c r="Q14" s="313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Y14" s="7"/>
    </row>
    <row r="15" spans="1:51" ht="18" customHeight="1">
      <c r="A15" s="5"/>
      <c r="AY15" s="7"/>
    </row>
    <row r="16" spans="1:51" ht="18" customHeight="1">
      <c r="A16" s="5"/>
      <c r="E16" s="293" t="s">
        <v>14</v>
      </c>
      <c r="F16" s="293"/>
      <c r="G16" s="293"/>
      <c r="H16" s="293"/>
      <c r="I16" s="293"/>
      <c r="J16" s="293"/>
      <c r="K16" s="293"/>
      <c r="L16" s="293"/>
      <c r="M16" s="10"/>
      <c r="N16" s="296" t="s">
        <v>211</v>
      </c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Y16" s="7"/>
    </row>
    <row r="17" spans="1:51" ht="18" customHeight="1" thickBot="1">
      <c r="A17" s="5"/>
      <c r="E17" s="294"/>
      <c r="F17" s="294"/>
      <c r="G17" s="295"/>
      <c r="H17" s="294"/>
      <c r="I17" s="294"/>
      <c r="J17" s="294"/>
      <c r="K17" s="294"/>
      <c r="L17" s="294"/>
      <c r="M17" s="11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Y17" s="7"/>
    </row>
    <row r="18" spans="1:51" ht="18" customHeight="1">
      <c r="A18" s="5"/>
      <c r="AY18" s="7"/>
    </row>
    <row r="19" spans="1:51" ht="18" customHeight="1" thickBot="1">
      <c r="A19" s="5"/>
      <c r="E19" s="282" t="s">
        <v>15</v>
      </c>
      <c r="F19" s="282"/>
      <c r="G19" s="283"/>
      <c r="H19" s="282"/>
      <c r="I19" s="282"/>
      <c r="J19" s="282"/>
      <c r="K19" s="282"/>
      <c r="L19" s="282"/>
      <c r="M19" s="12"/>
      <c r="N19" s="284"/>
      <c r="O19" s="284"/>
      <c r="P19" s="285"/>
      <c r="Q19" s="285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  <c r="AN19" s="284"/>
      <c r="AO19" s="284"/>
      <c r="AP19" s="284"/>
      <c r="AQ19" s="284"/>
      <c r="AR19" s="284"/>
      <c r="AS19" s="284"/>
      <c r="AT19" s="284"/>
      <c r="AU19" s="284"/>
      <c r="AY19" s="7"/>
    </row>
    <row r="20" spans="1:51" ht="18" customHeight="1">
      <c r="A20" s="5"/>
      <c r="AY20" s="7"/>
    </row>
    <row r="21" spans="1:51" ht="18" customHeight="1">
      <c r="A21" s="5"/>
      <c r="H21" s="286" t="s">
        <v>16</v>
      </c>
      <c r="I21" s="287"/>
      <c r="J21" s="13"/>
      <c r="K21" s="14"/>
      <c r="L21" s="288"/>
      <c r="M21" s="288"/>
      <c r="N21" s="288"/>
      <c r="O21" s="288"/>
      <c r="P21" s="289"/>
      <c r="Q21" s="289"/>
      <c r="R21" s="288"/>
      <c r="S21" s="288"/>
      <c r="T21" s="288"/>
      <c r="U21" s="288"/>
      <c r="V21" s="288"/>
      <c r="W21" s="288"/>
      <c r="X21" s="288"/>
      <c r="Y21" s="288"/>
      <c r="Z21" s="290"/>
      <c r="AA21" s="15"/>
      <c r="AB21" s="14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91"/>
      <c r="AQ21" s="292" t="s">
        <v>17</v>
      </c>
      <c r="AR21" s="292"/>
      <c r="AS21" s="16"/>
      <c r="AY21" s="7"/>
    </row>
    <row r="22" spans="1:51" ht="18" customHeight="1">
      <c r="A22" s="5"/>
      <c r="H22" s="265"/>
      <c r="I22" s="266"/>
      <c r="J22" s="280" t="s">
        <v>18</v>
      </c>
      <c r="K22" s="27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70"/>
      <c r="AA22" s="281" t="s">
        <v>19</v>
      </c>
      <c r="AB22" s="27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73"/>
      <c r="AQ22" s="279"/>
      <c r="AR22" s="279"/>
      <c r="AS22" s="17"/>
      <c r="AY22" s="7"/>
    </row>
    <row r="23" spans="1:51" ht="18" customHeight="1">
      <c r="A23" s="5"/>
      <c r="H23" s="265" t="s">
        <v>20</v>
      </c>
      <c r="I23" s="266"/>
      <c r="J23" s="18"/>
      <c r="K23" s="1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70"/>
      <c r="AA23" s="20"/>
      <c r="AB23" s="1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73"/>
      <c r="AQ23" s="275" t="s">
        <v>17</v>
      </c>
      <c r="AR23" s="275"/>
      <c r="AS23" s="21"/>
      <c r="AY23" s="7"/>
    </row>
    <row r="24" spans="1:51" ht="18" customHeight="1">
      <c r="A24" s="5"/>
      <c r="H24" s="265"/>
      <c r="I24" s="266"/>
      <c r="J24" s="280" t="s">
        <v>18</v>
      </c>
      <c r="K24" s="27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70"/>
      <c r="AA24" s="281" t="s">
        <v>19</v>
      </c>
      <c r="AB24" s="27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73"/>
      <c r="AQ24" s="279"/>
      <c r="AR24" s="279"/>
      <c r="AS24" s="17"/>
      <c r="AY24" s="7"/>
    </row>
    <row r="25" spans="1:51" ht="18" customHeight="1">
      <c r="A25" s="5"/>
      <c r="H25" s="265" t="s">
        <v>21</v>
      </c>
      <c r="I25" s="266"/>
      <c r="J25" s="18"/>
      <c r="K25" s="1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70"/>
      <c r="AA25" s="20"/>
      <c r="AB25" s="1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73"/>
      <c r="AQ25" s="275" t="s">
        <v>17</v>
      </c>
      <c r="AR25" s="275"/>
      <c r="AS25" s="21"/>
      <c r="AY25" s="7"/>
    </row>
    <row r="26" spans="1:51" ht="18" customHeight="1">
      <c r="A26" s="5"/>
      <c r="H26" s="267"/>
      <c r="I26" s="268"/>
      <c r="J26" s="277" t="s">
        <v>18</v>
      </c>
      <c r="K26" s="276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2"/>
      <c r="AA26" s="278" t="s">
        <v>19</v>
      </c>
      <c r="AB26" s="276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4"/>
      <c r="AQ26" s="276"/>
      <c r="AR26" s="276"/>
      <c r="AS26" s="22"/>
      <c r="AY26" s="7"/>
    </row>
    <row r="27" spans="1:51" ht="18" customHeight="1">
      <c r="A27" s="5"/>
      <c r="AY27" s="7"/>
    </row>
    <row r="28" spans="1:51" ht="18" customHeight="1">
      <c r="A28" s="5"/>
      <c r="AY28" s="7"/>
    </row>
    <row r="29" spans="1:51" ht="18" customHeight="1" thickBot="1">
      <c r="A29" s="23"/>
      <c r="B29" s="12"/>
      <c r="C29" s="12"/>
      <c r="D29" s="12"/>
      <c r="E29" s="12"/>
      <c r="F29" s="12"/>
      <c r="G29" s="120"/>
      <c r="H29" s="12"/>
      <c r="I29" s="12"/>
      <c r="J29" s="12"/>
      <c r="K29" s="12"/>
      <c r="L29" s="12"/>
      <c r="M29" s="12"/>
      <c r="N29" s="12"/>
      <c r="O29" s="12"/>
      <c r="P29" s="120"/>
      <c r="Q29" s="12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24"/>
    </row>
  </sheetData>
  <sheetProtection selectLockedCells="1"/>
  <mergeCells count="27">
    <mergeCell ref="E16:L17"/>
    <mergeCell ref="N16:AU17"/>
    <mergeCell ref="AG3:AL3"/>
    <mergeCell ref="L5:AO7"/>
    <mergeCell ref="L9:AO10"/>
    <mergeCell ref="E13:L14"/>
    <mergeCell ref="N13:AU14"/>
    <mergeCell ref="E19:L19"/>
    <mergeCell ref="N19:AU19"/>
    <mergeCell ref="H21:I22"/>
    <mergeCell ref="L21:Z22"/>
    <mergeCell ref="AC21:AP22"/>
    <mergeCell ref="AQ21:AR22"/>
    <mergeCell ref="J22:K22"/>
    <mergeCell ref="AA22:AB22"/>
    <mergeCell ref="H23:I24"/>
    <mergeCell ref="L23:Z24"/>
    <mergeCell ref="AC23:AP24"/>
    <mergeCell ref="AQ23:AR24"/>
    <mergeCell ref="J24:K24"/>
    <mergeCell ref="AA24:AB24"/>
    <mergeCell ref="H25:I26"/>
    <mergeCell ref="L25:Z26"/>
    <mergeCell ref="AC25:AP26"/>
    <mergeCell ref="AQ25:AR26"/>
    <mergeCell ref="J26:K26"/>
    <mergeCell ref="AA26:AB26"/>
  </mergeCells>
  <phoneticPr fontId="7"/>
  <dataValidations count="1">
    <dataValidation imeMode="off" allowBlank="1" showInputMessage="1" showErrorMessage="1" sqref="AM3:AQ3 AS3:AT3 AV3:AX3"/>
  </dataValidations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/>
    <sheetView workbookViewId="1"/>
  </sheetViews>
  <sheetFormatPr defaultRowHeight="15"/>
  <cols>
    <col min="1" max="1" width="22.7109375" style="234" bestFit="1" customWidth="1"/>
    <col min="2" max="6" width="18.85546875" style="234" customWidth="1"/>
    <col min="7" max="16384" width="9.140625" style="234"/>
  </cols>
  <sheetData>
    <row r="1" spans="1:6" ht="45">
      <c r="A1" s="231" t="s">
        <v>336</v>
      </c>
      <c r="B1" s="232" t="s">
        <v>337</v>
      </c>
      <c r="C1" s="232" t="s">
        <v>338</v>
      </c>
      <c r="D1" s="232" t="s">
        <v>339</v>
      </c>
      <c r="E1" s="232" t="s">
        <v>340</v>
      </c>
      <c r="F1" s="233" t="s">
        <v>341</v>
      </c>
    </row>
    <row r="2" spans="1:6">
      <c r="A2" s="235" t="s">
        <v>221</v>
      </c>
      <c r="B2" s="236" t="s">
        <v>342</v>
      </c>
      <c r="C2" s="237" t="s">
        <v>343</v>
      </c>
      <c r="D2" s="237" t="s">
        <v>344</v>
      </c>
      <c r="E2" s="237" t="s">
        <v>342</v>
      </c>
      <c r="F2" s="238" t="s">
        <v>345</v>
      </c>
    </row>
    <row r="3" spans="1:6">
      <c r="A3" s="239" t="s">
        <v>311</v>
      </c>
      <c r="B3" s="240" t="s">
        <v>346</v>
      </c>
      <c r="C3" s="241" t="s">
        <v>347</v>
      </c>
      <c r="D3" s="241" t="s">
        <v>348</v>
      </c>
      <c r="E3" s="241" t="s">
        <v>349</v>
      </c>
      <c r="F3" s="242" t="s">
        <v>350</v>
      </c>
    </row>
    <row r="4" spans="1:6">
      <c r="A4" s="239" t="s">
        <v>351</v>
      </c>
      <c r="B4" s="240" t="s">
        <v>352</v>
      </c>
      <c r="C4" s="241" t="s">
        <v>353</v>
      </c>
      <c r="D4" s="241" t="s">
        <v>354</v>
      </c>
      <c r="E4" s="241" t="s">
        <v>355</v>
      </c>
      <c r="F4" s="242" t="s">
        <v>356</v>
      </c>
    </row>
    <row r="5" spans="1:6">
      <c r="A5" s="674" t="s">
        <v>58</v>
      </c>
      <c r="B5" s="240" t="s">
        <v>357</v>
      </c>
      <c r="C5" s="675" t="s">
        <v>358</v>
      </c>
      <c r="D5" s="675" t="s">
        <v>359</v>
      </c>
      <c r="E5" s="241" t="s">
        <v>360</v>
      </c>
      <c r="F5" s="242" t="s">
        <v>361</v>
      </c>
    </row>
    <row r="6" spans="1:6">
      <c r="A6" s="674"/>
      <c r="B6" s="240" t="s">
        <v>362</v>
      </c>
      <c r="C6" s="675"/>
      <c r="D6" s="675"/>
      <c r="E6" s="241" t="s">
        <v>357</v>
      </c>
      <c r="F6" s="242" t="s">
        <v>363</v>
      </c>
    </row>
    <row r="7" spans="1:6" ht="29.25" customHeight="1">
      <c r="A7" s="243" t="s">
        <v>364</v>
      </c>
      <c r="B7" s="240" t="s">
        <v>365</v>
      </c>
      <c r="C7" s="240" t="s">
        <v>366</v>
      </c>
      <c r="D7" s="241" t="s">
        <v>367</v>
      </c>
      <c r="E7" s="240" t="s">
        <v>366</v>
      </c>
      <c r="F7" s="242" t="s">
        <v>368</v>
      </c>
    </row>
    <row r="8" spans="1:6">
      <c r="A8" s="239" t="s">
        <v>81</v>
      </c>
      <c r="B8" s="240" t="s">
        <v>365</v>
      </c>
      <c r="C8" s="241" t="s">
        <v>365</v>
      </c>
      <c r="D8" s="241" t="s">
        <v>367</v>
      </c>
      <c r="E8" s="241" t="s">
        <v>365</v>
      </c>
      <c r="F8" s="242" t="s">
        <v>368</v>
      </c>
    </row>
    <row r="9" spans="1:6" ht="30" customHeight="1">
      <c r="A9" s="243" t="s">
        <v>369</v>
      </c>
      <c r="B9" s="240" t="s">
        <v>365</v>
      </c>
      <c r="C9" s="241" t="s">
        <v>370</v>
      </c>
      <c r="D9" s="240" t="s">
        <v>371</v>
      </c>
      <c r="E9" s="241" t="s">
        <v>370</v>
      </c>
      <c r="F9" s="242" t="s">
        <v>368</v>
      </c>
    </row>
    <row r="10" spans="1:6" ht="30" customHeight="1">
      <c r="A10" s="243" t="s">
        <v>372</v>
      </c>
      <c r="B10" s="240" t="s">
        <v>373</v>
      </c>
      <c r="C10" s="241" t="s">
        <v>373</v>
      </c>
      <c r="D10" s="240" t="s">
        <v>374</v>
      </c>
      <c r="E10" s="241" t="s">
        <v>373</v>
      </c>
      <c r="F10" s="242" t="s">
        <v>375</v>
      </c>
    </row>
    <row r="11" spans="1:6">
      <c r="A11" s="239" t="s">
        <v>229</v>
      </c>
      <c r="B11" s="240" t="s">
        <v>376</v>
      </c>
      <c r="C11" s="241" t="s">
        <v>376</v>
      </c>
      <c r="D11" s="241" t="s">
        <v>377</v>
      </c>
      <c r="E11" s="241" t="s">
        <v>376</v>
      </c>
      <c r="F11" s="242" t="s">
        <v>378</v>
      </c>
    </row>
    <row r="12" spans="1:6" ht="30">
      <c r="A12" s="239" t="s">
        <v>379</v>
      </c>
      <c r="B12" s="240" t="s">
        <v>346</v>
      </c>
      <c r="C12" s="241" t="s">
        <v>347</v>
      </c>
      <c r="D12" s="241" t="s">
        <v>380</v>
      </c>
      <c r="E12" s="241" t="s">
        <v>349</v>
      </c>
      <c r="F12" s="242" t="s">
        <v>350</v>
      </c>
    </row>
    <row r="13" spans="1:6">
      <c r="A13" s="239" t="s">
        <v>239</v>
      </c>
      <c r="B13" s="240" t="s">
        <v>381</v>
      </c>
      <c r="C13" s="241" t="s">
        <v>382</v>
      </c>
      <c r="D13" s="241" t="s">
        <v>383</v>
      </c>
      <c r="E13" s="241" t="s">
        <v>381</v>
      </c>
      <c r="F13" s="242" t="s">
        <v>384</v>
      </c>
    </row>
    <row r="14" spans="1:6">
      <c r="A14" s="239" t="s">
        <v>321</v>
      </c>
      <c r="B14" s="240" t="s">
        <v>346</v>
      </c>
      <c r="C14" s="241" t="s">
        <v>349</v>
      </c>
      <c r="D14" s="241" t="s">
        <v>348</v>
      </c>
      <c r="E14" s="241" t="s">
        <v>349</v>
      </c>
      <c r="F14" s="242" t="s">
        <v>350</v>
      </c>
    </row>
    <row r="15" spans="1:6">
      <c r="A15" s="239" t="s">
        <v>55</v>
      </c>
      <c r="B15" s="240" t="s">
        <v>385</v>
      </c>
      <c r="C15" s="241" t="s">
        <v>386</v>
      </c>
      <c r="D15" s="241" t="s">
        <v>387</v>
      </c>
      <c r="E15" s="241" t="s">
        <v>385</v>
      </c>
      <c r="F15" s="242" t="s">
        <v>388</v>
      </c>
    </row>
    <row r="16" spans="1:6">
      <c r="A16" s="239" t="s">
        <v>247</v>
      </c>
      <c r="B16" s="240" t="s">
        <v>376</v>
      </c>
      <c r="C16" s="241" t="s">
        <v>389</v>
      </c>
      <c r="D16" s="241" t="s">
        <v>390</v>
      </c>
      <c r="E16" s="241" t="s">
        <v>376</v>
      </c>
      <c r="F16" s="242" t="s">
        <v>378</v>
      </c>
    </row>
    <row r="17" spans="1:6">
      <c r="A17" s="674" t="s">
        <v>296</v>
      </c>
      <c r="B17" s="240" t="s">
        <v>357</v>
      </c>
      <c r="C17" s="675" t="s">
        <v>391</v>
      </c>
      <c r="D17" s="675" t="s">
        <v>359</v>
      </c>
      <c r="E17" s="675" t="s">
        <v>392</v>
      </c>
      <c r="F17" s="242" t="s">
        <v>361</v>
      </c>
    </row>
    <row r="18" spans="1:6">
      <c r="A18" s="674"/>
      <c r="B18" s="240" t="s">
        <v>362</v>
      </c>
      <c r="C18" s="675"/>
      <c r="D18" s="675"/>
      <c r="E18" s="675"/>
      <c r="F18" s="242" t="s">
        <v>363</v>
      </c>
    </row>
    <row r="19" spans="1:6">
      <c r="A19" s="674" t="s">
        <v>307</v>
      </c>
      <c r="B19" s="240" t="s">
        <v>357</v>
      </c>
      <c r="C19" s="675" t="s">
        <v>393</v>
      </c>
      <c r="D19" s="675" t="s">
        <v>359</v>
      </c>
      <c r="E19" s="675" t="s">
        <v>357</v>
      </c>
      <c r="F19" s="242" t="s">
        <v>361</v>
      </c>
    </row>
    <row r="20" spans="1:6">
      <c r="A20" s="674"/>
      <c r="B20" s="240" t="s">
        <v>362</v>
      </c>
      <c r="C20" s="675"/>
      <c r="D20" s="675"/>
      <c r="E20" s="675"/>
      <c r="F20" s="242" t="s">
        <v>363</v>
      </c>
    </row>
    <row r="21" spans="1:6">
      <c r="A21" s="239" t="s">
        <v>223</v>
      </c>
      <c r="B21" s="240" t="s">
        <v>376</v>
      </c>
      <c r="C21" s="241" t="s">
        <v>376</v>
      </c>
      <c r="D21" s="241" t="s">
        <v>377</v>
      </c>
      <c r="E21" s="241" t="s">
        <v>376</v>
      </c>
      <c r="F21" s="242" t="s">
        <v>378</v>
      </c>
    </row>
    <row r="22" spans="1:6">
      <c r="A22" s="674" t="s">
        <v>302</v>
      </c>
      <c r="B22" s="240" t="s">
        <v>357</v>
      </c>
      <c r="C22" s="675" t="s">
        <v>394</v>
      </c>
      <c r="D22" s="675" t="s">
        <v>359</v>
      </c>
      <c r="E22" s="675" t="s">
        <v>357</v>
      </c>
      <c r="F22" s="242" t="s">
        <v>361</v>
      </c>
    </row>
    <row r="23" spans="1:6">
      <c r="A23" s="674"/>
      <c r="B23" s="240" t="s">
        <v>362</v>
      </c>
      <c r="C23" s="675"/>
      <c r="D23" s="675"/>
      <c r="E23" s="675"/>
      <c r="F23" s="242" t="s">
        <v>363</v>
      </c>
    </row>
    <row r="24" spans="1:6">
      <c r="A24" s="239" t="s">
        <v>395</v>
      </c>
      <c r="B24" s="240" t="s">
        <v>396</v>
      </c>
      <c r="C24" s="241" t="s">
        <v>397</v>
      </c>
      <c r="D24" s="241" t="s">
        <v>398</v>
      </c>
      <c r="E24" s="241" t="s">
        <v>396</v>
      </c>
      <c r="F24" s="242" t="s">
        <v>399</v>
      </c>
    </row>
    <row r="25" spans="1:6">
      <c r="A25" s="239" t="s">
        <v>400</v>
      </c>
      <c r="B25" s="240" t="s">
        <v>346</v>
      </c>
      <c r="C25" s="241" t="s">
        <v>401</v>
      </c>
      <c r="D25" s="241" t="s">
        <v>348</v>
      </c>
      <c r="E25" s="241" t="s">
        <v>349</v>
      </c>
      <c r="F25" s="242" t="s">
        <v>350</v>
      </c>
    </row>
    <row r="26" spans="1:6">
      <c r="A26" s="239" t="s">
        <v>210</v>
      </c>
      <c r="B26" s="240" t="s">
        <v>365</v>
      </c>
      <c r="C26" s="241" t="s">
        <v>365</v>
      </c>
      <c r="D26" s="241" t="s">
        <v>367</v>
      </c>
      <c r="E26" s="241" t="s">
        <v>365</v>
      </c>
      <c r="F26" s="242" t="s">
        <v>368</v>
      </c>
    </row>
    <row r="27" spans="1:6">
      <c r="A27" s="239" t="s">
        <v>83</v>
      </c>
      <c r="B27" s="240" t="s">
        <v>402</v>
      </c>
      <c r="C27" s="241" t="s">
        <v>403</v>
      </c>
      <c r="D27" s="241" t="s">
        <v>404</v>
      </c>
      <c r="E27" s="241" t="s">
        <v>402</v>
      </c>
      <c r="F27" s="242" t="s">
        <v>405</v>
      </c>
    </row>
    <row r="28" spans="1:6">
      <c r="A28" s="239" t="s">
        <v>249</v>
      </c>
      <c r="B28" s="240" t="s">
        <v>376</v>
      </c>
      <c r="C28" s="241" t="s">
        <v>406</v>
      </c>
      <c r="D28" s="241" t="s">
        <v>390</v>
      </c>
      <c r="E28" s="241" t="s">
        <v>376</v>
      </c>
      <c r="F28" s="242" t="s">
        <v>378</v>
      </c>
    </row>
    <row r="29" spans="1:6" ht="30">
      <c r="A29" s="239" t="s">
        <v>407</v>
      </c>
      <c r="B29" s="240" t="s">
        <v>408</v>
      </c>
      <c r="C29" s="241" t="s">
        <v>409</v>
      </c>
      <c r="D29" s="240" t="s">
        <v>410</v>
      </c>
      <c r="E29" s="241" t="s">
        <v>411</v>
      </c>
      <c r="F29" s="244" t="s">
        <v>412</v>
      </c>
    </row>
    <row r="30" spans="1:6">
      <c r="A30" s="674" t="s">
        <v>290</v>
      </c>
      <c r="B30" s="240" t="s">
        <v>357</v>
      </c>
      <c r="C30" s="675" t="s">
        <v>413</v>
      </c>
      <c r="D30" s="675" t="s">
        <v>359</v>
      </c>
      <c r="E30" s="675" t="s">
        <v>357</v>
      </c>
      <c r="F30" s="242" t="s">
        <v>361</v>
      </c>
    </row>
    <row r="31" spans="1:6">
      <c r="A31" s="674"/>
      <c r="B31" s="240" t="s">
        <v>362</v>
      </c>
      <c r="C31" s="675"/>
      <c r="D31" s="675"/>
      <c r="E31" s="675"/>
      <c r="F31" s="242" t="s">
        <v>363</v>
      </c>
    </row>
    <row r="32" spans="1:6" ht="30">
      <c r="A32" s="243" t="s">
        <v>414</v>
      </c>
      <c r="B32" s="240" t="s">
        <v>415</v>
      </c>
      <c r="C32" s="241" t="s">
        <v>416</v>
      </c>
      <c r="D32" s="240" t="s">
        <v>374</v>
      </c>
      <c r="E32" s="241" t="s">
        <v>416</v>
      </c>
      <c r="F32" s="242" t="s">
        <v>368</v>
      </c>
    </row>
    <row r="33" spans="1:6">
      <c r="A33" s="239" t="s">
        <v>417</v>
      </c>
      <c r="B33" s="240" t="s">
        <v>346</v>
      </c>
      <c r="C33" s="241" t="s">
        <v>401</v>
      </c>
      <c r="D33" s="241" t="s">
        <v>348</v>
      </c>
      <c r="E33" s="241" t="s">
        <v>349</v>
      </c>
      <c r="F33" s="242" t="s">
        <v>350</v>
      </c>
    </row>
    <row r="34" spans="1:6">
      <c r="A34" s="239" t="s">
        <v>209</v>
      </c>
      <c r="B34" s="240" t="s">
        <v>418</v>
      </c>
      <c r="C34" s="241" t="s">
        <v>419</v>
      </c>
      <c r="D34" s="241" t="s">
        <v>420</v>
      </c>
      <c r="E34" s="241" t="s">
        <v>418</v>
      </c>
      <c r="F34" s="242" t="s">
        <v>421</v>
      </c>
    </row>
    <row r="35" spans="1:6">
      <c r="A35" s="239" t="s">
        <v>422</v>
      </c>
      <c r="B35" s="240" t="s">
        <v>423</v>
      </c>
      <c r="C35" s="241" t="s">
        <v>424</v>
      </c>
      <c r="D35" s="241" t="s">
        <v>425</v>
      </c>
      <c r="E35" s="241" t="s">
        <v>426</v>
      </c>
      <c r="F35" s="242" t="s">
        <v>427</v>
      </c>
    </row>
    <row r="36" spans="1:6">
      <c r="A36" s="239" t="s">
        <v>316</v>
      </c>
      <c r="B36" s="240" t="s">
        <v>346</v>
      </c>
      <c r="C36" s="241" t="s">
        <v>347</v>
      </c>
      <c r="D36" s="241" t="s">
        <v>348</v>
      </c>
      <c r="E36" s="241" t="s">
        <v>349</v>
      </c>
      <c r="F36" s="242" t="s">
        <v>350</v>
      </c>
    </row>
    <row r="37" spans="1:6">
      <c r="A37" s="674" t="s">
        <v>282</v>
      </c>
      <c r="B37" s="240" t="s">
        <v>357</v>
      </c>
      <c r="C37" s="675" t="s">
        <v>428</v>
      </c>
      <c r="D37" s="675" t="s">
        <v>359</v>
      </c>
      <c r="E37" s="676" t="s">
        <v>429</v>
      </c>
      <c r="F37" s="242" t="s">
        <v>361</v>
      </c>
    </row>
    <row r="38" spans="1:6">
      <c r="A38" s="674"/>
      <c r="B38" s="240" t="s">
        <v>362</v>
      </c>
      <c r="C38" s="675"/>
      <c r="D38" s="675"/>
      <c r="E38" s="676"/>
      <c r="F38" s="242" t="s">
        <v>363</v>
      </c>
    </row>
    <row r="39" spans="1:6">
      <c r="A39" s="245" t="s">
        <v>430</v>
      </c>
      <c r="B39" s="246" t="s">
        <v>431</v>
      </c>
      <c r="C39" s="247" t="s">
        <v>431</v>
      </c>
      <c r="D39" s="247" t="s">
        <v>432</v>
      </c>
      <c r="E39" s="247" t="s">
        <v>431</v>
      </c>
      <c r="F39" s="248" t="s">
        <v>374</v>
      </c>
    </row>
  </sheetData>
  <mergeCells count="23">
    <mergeCell ref="A30:A31"/>
    <mergeCell ref="C30:C31"/>
    <mergeCell ref="D30:D31"/>
    <mergeCell ref="E30:E31"/>
    <mergeCell ref="A37:A38"/>
    <mergeCell ref="C37:C38"/>
    <mergeCell ref="D37:D38"/>
    <mergeCell ref="E37:E38"/>
    <mergeCell ref="A22:A23"/>
    <mergeCell ref="C22:C23"/>
    <mergeCell ref="D22:D23"/>
    <mergeCell ref="E22:E23"/>
    <mergeCell ref="A5:A6"/>
    <mergeCell ref="C5:C6"/>
    <mergeCell ref="D5:D6"/>
    <mergeCell ref="A17:A18"/>
    <mergeCell ref="C17:C18"/>
    <mergeCell ref="D17:D18"/>
    <mergeCell ref="E17:E18"/>
    <mergeCell ref="A19:A20"/>
    <mergeCell ref="C19:C20"/>
    <mergeCell ref="D19:D20"/>
    <mergeCell ref="E19:E20"/>
  </mergeCells>
  <phoneticPr fontId="46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2"/>
  <sheetViews>
    <sheetView workbookViewId="0">
      <selection sqref="A1:E2"/>
    </sheetView>
    <sheetView workbookViewId="1">
      <selection sqref="A1:E2"/>
    </sheetView>
  </sheetViews>
  <sheetFormatPr defaultColWidth="2.7109375" defaultRowHeight="15"/>
  <cols>
    <col min="1" max="4" width="2.7109375" style="32"/>
    <col min="5" max="35" width="2.7109375" style="26"/>
    <col min="36" max="48" width="2.7109375" style="33"/>
    <col min="49" max="16384" width="2.7109375" style="26"/>
  </cols>
  <sheetData>
    <row r="1" spans="1:51" s="25" customFormat="1" ht="18" customHeight="1">
      <c r="A1" s="342" t="s">
        <v>22</v>
      </c>
      <c r="B1" s="343"/>
      <c r="C1" s="343"/>
      <c r="D1" s="343"/>
      <c r="E1" s="344"/>
      <c r="F1" s="352" t="str">
        <f>IF(NOT(ISBLANK(表紙!N16)),表紙!N16,"")</f>
        <v>縦横断システム</v>
      </c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4"/>
      <c r="X1" s="358" t="s">
        <v>63</v>
      </c>
      <c r="Y1" s="359"/>
      <c r="Z1" s="359"/>
      <c r="AA1" s="362" t="s">
        <v>173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4"/>
      <c r="AO1" s="368" t="s">
        <v>32</v>
      </c>
      <c r="AP1" s="369"/>
      <c r="AQ1" s="370" t="str">
        <f>IF($AV1&lt;&gt;"",VLOOKUP($AV1,$A$4:$AL$200,33,FALSE),"")</f>
        <v>采野</v>
      </c>
      <c r="AR1" s="371"/>
      <c r="AS1" s="372"/>
      <c r="AT1" s="373" t="s">
        <v>32</v>
      </c>
      <c r="AU1" s="374"/>
      <c r="AV1" s="348">
        <f>IF(NOT(ISBLANK(A4)),A4,"")</f>
        <v>44939</v>
      </c>
      <c r="AW1" s="348"/>
      <c r="AX1" s="348"/>
      <c r="AY1" s="349"/>
    </row>
    <row r="2" spans="1:51" s="25" customFormat="1" ht="18" customHeight="1" thickBot="1">
      <c r="A2" s="345"/>
      <c r="B2" s="346"/>
      <c r="C2" s="346"/>
      <c r="D2" s="346"/>
      <c r="E2" s="347"/>
      <c r="F2" s="355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7"/>
      <c r="X2" s="360"/>
      <c r="Y2" s="361"/>
      <c r="Z2" s="361"/>
      <c r="AA2" s="365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7"/>
      <c r="AO2" s="375" t="s">
        <v>174</v>
      </c>
      <c r="AP2" s="376"/>
      <c r="AQ2" s="377" t="str">
        <f>IF($AV2&lt;&gt;"",VLOOKUP($AV2,$A$4:$AL$200,33,FALSE),"")</f>
        <v>采野</v>
      </c>
      <c r="AR2" s="378"/>
      <c r="AS2" s="379"/>
      <c r="AT2" s="380" t="s">
        <v>31</v>
      </c>
      <c r="AU2" s="381"/>
      <c r="AV2" s="350">
        <f>IF(AND(NOT(ISBLANK(AV1)),AV1&lt;&gt;""),MAX(A4:D194),"")</f>
        <v>44939</v>
      </c>
      <c r="AW2" s="350"/>
      <c r="AX2" s="350"/>
      <c r="AY2" s="351"/>
    </row>
    <row r="3" spans="1:51" ht="19.5" customHeight="1" thickBot="1">
      <c r="A3" s="329" t="s">
        <v>23</v>
      </c>
      <c r="B3" s="330"/>
      <c r="C3" s="330"/>
      <c r="D3" s="331"/>
      <c r="E3" s="332" t="s">
        <v>24</v>
      </c>
      <c r="F3" s="331"/>
      <c r="G3" s="332" t="s">
        <v>25</v>
      </c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1"/>
      <c r="Y3" s="332" t="s">
        <v>26</v>
      </c>
      <c r="Z3" s="330"/>
      <c r="AA3" s="330"/>
      <c r="AB3" s="330"/>
      <c r="AC3" s="330"/>
      <c r="AD3" s="330"/>
      <c r="AE3" s="330"/>
      <c r="AF3" s="331"/>
      <c r="AG3" s="332" t="s">
        <v>27</v>
      </c>
      <c r="AH3" s="330"/>
      <c r="AI3" s="331"/>
      <c r="AJ3" s="339" t="s">
        <v>20</v>
      </c>
      <c r="AK3" s="340"/>
      <c r="AL3" s="341"/>
      <c r="AM3" s="332" t="s">
        <v>28</v>
      </c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0"/>
      <c r="AY3" s="333"/>
    </row>
    <row r="4" spans="1:51" ht="15.75" thickTop="1">
      <c r="A4" s="334">
        <v>44939</v>
      </c>
      <c r="B4" s="335"/>
      <c r="C4" s="335"/>
      <c r="D4" s="336"/>
      <c r="E4" s="337" t="s">
        <v>44</v>
      </c>
      <c r="F4" s="338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  <c r="Y4" s="27"/>
      <c r="Z4" s="28"/>
      <c r="AA4" s="28"/>
      <c r="AB4" s="28"/>
      <c r="AC4" s="28"/>
      <c r="AD4" s="28"/>
      <c r="AE4" s="28"/>
      <c r="AF4" s="29"/>
      <c r="AG4" s="115" t="s">
        <v>53</v>
      </c>
      <c r="AH4" s="28"/>
      <c r="AI4" s="29"/>
      <c r="AJ4" s="27"/>
      <c r="AK4" s="28"/>
      <c r="AL4" s="29"/>
      <c r="AM4" s="27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30"/>
    </row>
    <row r="5" spans="1:51">
      <c r="A5" s="324"/>
      <c r="B5" s="325"/>
      <c r="C5" s="325"/>
      <c r="D5" s="326"/>
      <c r="E5" s="327"/>
      <c r="F5" s="328"/>
      <c r="G5" s="144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90"/>
      <c r="Y5" s="144"/>
      <c r="Z5" s="146"/>
      <c r="AA5" s="146"/>
      <c r="AB5" s="146"/>
      <c r="AC5" s="146"/>
      <c r="AD5" s="146"/>
      <c r="AE5" s="146"/>
      <c r="AF5" s="190"/>
      <c r="AG5" s="144"/>
      <c r="AH5" s="146"/>
      <c r="AI5" s="190"/>
      <c r="AJ5" s="189"/>
      <c r="AK5" s="146"/>
      <c r="AL5" s="190"/>
      <c r="AM5" s="189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31"/>
    </row>
    <row r="6" spans="1:51">
      <c r="A6" s="324"/>
      <c r="B6" s="325"/>
      <c r="C6" s="325"/>
      <c r="D6" s="326"/>
      <c r="E6" s="327"/>
      <c r="F6" s="328"/>
      <c r="G6" s="144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90"/>
      <c r="Y6" s="144"/>
      <c r="Z6" s="146"/>
      <c r="AA6" s="146"/>
      <c r="AB6" s="146"/>
      <c r="AC6" s="146"/>
      <c r="AD6" s="146"/>
      <c r="AE6" s="146"/>
      <c r="AF6" s="190"/>
      <c r="AG6" s="144"/>
      <c r="AH6" s="146"/>
      <c r="AI6" s="190"/>
      <c r="AJ6" s="189"/>
      <c r="AK6" s="146"/>
      <c r="AL6" s="190"/>
      <c r="AM6" s="189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31"/>
    </row>
    <row r="7" spans="1:51">
      <c r="A7" s="314"/>
      <c r="B7" s="315"/>
      <c r="C7" s="315"/>
      <c r="D7" s="316"/>
      <c r="E7" s="317"/>
      <c r="F7" s="318"/>
      <c r="G7" s="18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88"/>
      <c r="Y7" s="145"/>
      <c r="Z7" s="4"/>
      <c r="AA7" s="4"/>
      <c r="AB7" s="4"/>
      <c r="AC7" s="4"/>
      <c r="AD7" s="4"/>
      <c r="AE7" s="4"/>
      <c r="AF7" s="188"/>
      <c r="AG7" s="187"/>
      <c r="AH7" s="4"/>
      <c r="AI7" s="188"/>
      <c r="AJ7" s="187"/>
      <c r="AK7" s="4"/>
      <c r="AL7" s="188"/>
      <c r="AM7" s="18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7"/>
    </row>
    <row r="8" spans="1:51">
      <c r="A8" s="314"/>
      <c r="B8" s="315"/>
      <c r="C8" s="315"/>
      <c r="D8" s="316"/>
      <c r="E8" s="317"/>
      <c r="F8" s="318"/>
      <c r="G8" s="14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88"/>
      <c r="Y8" s="145"/>
      <c r="Z8" s="4"/>
      <c r="AA8" s="4"/>
      <c r="AB8" s="4"/>
      <c r="AC8" s="4"/>
      <c r="AD8" s="4"/>
      <c r="AE8" s="4"/>
      <c r="AF8" s="188"/>
      <c r="AG8" s="187"/>
      <c r="AH8" s="4"/>
      <c r="AI8" s="188"/>
      <c r="AJ8" s="187"/>
      <c r="AK8" s="4"/>
      <c r="AL8" s="188"/>
      <c r="AM8" s="18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7"/>
    </row>
    <row r="9" spans="1:51">
      <c r="A9" s="314"/>
      <c r="B9" s="315"/>
      <c r="C9" s="315"/>
      <c r="D9" s="316"/>
      <c r="E9" s="317"/>
      <c r="F9" s="318"/>
      <c r="G9" s="14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88"/>
      <c r="Y9" s="145"/>
      <c r="Z9" s="4"/>
      <c r="AA9" s="4"/>
      <c r="AB9" s="4"/>
      <c r="AC9" s="4"/>
      <c r="AD9" s="4"/>
      <c r="AE9" s="4"/>
      <c r="AF9" s="188"/>
      <c r="AG9" s="145"/>
      <c r="AH9" s="4"/>
      <c r="AI9" s="188"/>
      <c r="AJ9" s="187"/>
      <c r="AK9" s="4"/>
      <c r="AL9" s="188"/>
      <c r="AM9" s="18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7"/>
    </row>
    <row r="10" spans="1:51">
      <c r="A10" s="314"/>
      <c r="B10" s="315"/>
      <c r="C10" s="315"/>
      <c r="D10" s="316"/>
      <c r="E10" s="317"/>
      <c r="F10" s="318"/>
      <c r="G10" s="18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88"/>
      <c r="Y10" s="145"/>
      <c r="Z10" s="4"/>
      <c r="AA10" s="4"/>
      <c r="AB10" s="4"/>
      <c r="AC10" s="4"/>
      <c r="AD10" s="4"/>
      <c r="AE10" s="4"/>
      <c r="AF10" s="188"/>
      <c r="AG10" s="187"/>
      <c r="AH10" s="4"/>
      <c r="AI10" s="188"/>
      <c r="AJ10" s="187"/>
      <c r="AK10" s="4"/>
      <c r="AL10" s="188"/>
      <c r="AM10" s="18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7"/>
    </row>
    <row r="11" spans="1:51">
      <c r="A11" s="314"/>
      <c r="B11" s="315"/>
      <c r="C11" s="315"/>
      <c r="D11" s="316"/>
      <c r="E11" s="317"/>
      <c r="F11" s="318"/>
      <c r="G11" s="14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88"/>
      <c r="Y11" s="145"/>
      <c r="Z11" s="4"/>
      <c r="AA11" s="4"/>
      <c r="AB11" s="4"/>
      <c r="AC11" s="4"/>
      <c r="AD11" s="4"/>
      <c r="AE11" s="4"/>
      <c r="AF11" s="188"/>
      <c r="AG11" s="145"/>
      <c r="AH11" s="4"/>
      <c r="AI11" s="188"/>
      <c r="AJ11" s="187"/>
      <c r="AK11" s="4"/>
      <c r="AL11" s="188"/>
      <c r="AM11" s="18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7"/>
    </row>
    <row r="12" spans="1:51">
      <c r="A12" s="314"/>
      <c r="B12" s="315"/>
      <c r="C12" s="315"/>
      <c r="D12" s="316"/>
      <c r="E12" s="317"/>
      <c r="F12" s="318"/>
      <c r="G12" s="18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88"/>
      <c r="Y12" s="145"/>
      <c r="Z12" s="4"/>
      <c r="AA12" s="4"/>
      <c r="AB12" s="4"/>
      <c r="AC12" s="4"/>
      <c r="AD12" s="4"/>
      <c r="AE12" s="4"/>
      <c r="AF12" s="188"/>
      <c r="AG12" s="187"/>
      <c r="AH12" s="4"/>
      <c r="AI12" s="188"/>
      <c r="AJ12" s="187"/>
      <c r="AK12" s="4"/>
      <c r="AL12" s="188"/>
      <c r="AM12" s="18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7"/>
    </row>
    <row r="13" spans="1:51">
      <c r="A13" s="314"/>
      <c r="B13" s="315"/>
      <c r="C13" s="315"/>
      <c r="D13" s="316"/>
      <c r="E13" s="317"/>
      <c r="F13" s="318"/>
      <c r="G13" s="18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88"/>
      <c r="Y13" s="145"/>
      <c r="Z13" s="4"/>
      <c r="AA13" s="4"/>
      <c r="AB13" s="4"/>
      <c r="AC13" s="4"/>
      <c r="AD13" s="4"/>
      <c r="AE13" s="4"/>
      <c r="AF13" s="188"/>
      <c r="AG13" s="187"/>
      <c r="AH13" s="4"/>
      <c r="AI13" s="188"/>
      <c r="AJ13" s="187"/>
      <c r="AK13" s="4"/>
      <c r="AL13" s="188"/>
      <c r="AM13" s="187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7"/>
    </row>
    <row r="14" spans="1:51">
      <c r="A14" s="314"/>
      <c r="B14" s="315"/>
      <c r="C14" s="315"/>
      <c r="D14" s="316"/>
      <c r="E14" s="317"/>
      <c r="F14" s="318"/>
      <c r="G14" s="18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88"/>
      <c r="Y14" s="145"/>
      <c r="Z14" s="4"/>
      <c r="AA14" s="4"/>
      <c r="AB14" s="4"/>
      <c r="AC14" s="4"/>
      <c r="AD14" s="4"/>
      <c r="AE14" s="4"/>
      <c r="AF14" s="188"/>
      <c r="AG14" s="187"/>
      <c r="AH14" s="4"/>
      <c r="AI14" s="188"/>
      <c r="AJ14" s="187"/>
      <c r="AK14" s="4"/>
      <c r="AL14" s="188"/>
      <c r="AM14" s="187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7"/>
    </row>
    <row r="15" spans="1:51">
      <c r="A15" s="314"/>
      <c r="B15" s="315"/>
      <c r="C15" s="315"/>
      <c r="D15" s="316"/>
      <c r="E15" s="317"/>
      <c r="F15" s="318"/>
      <c r="G15" s="18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88"/>
      <c r="Y15" s="187"/>
      <c r="Z15" s="4"/>
      <c r="AA15" s="4"/>
      <c r="AB15" s="4"/>
      <c r="AC15" s="4"/>
      <c r="AD15" s="4"/>
      <c r="AE15" s="4"/>
      <c r="AF15" s="188"/>
      <c r="AG15" s="187"/>
      <c r="AH15" s="4"/>
      <c r="AI15" s="188"/>
      <c r="AJ15" s="187"/>
      <c r="AK15" s="4"/>
      <c r="AL15" s="188"/>
      <c r="AM15" s="187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7"/>
    </row>
    <row r="16" spans="1:51">
      <c r="A16" s="314"/>
      <c r="B16" s="315"/>
      <c r="C16" s="315"/>
      <c r="D16" s="316"/>
      <c r="E16" s="317"/>
      <c r="F16" s="318"/>
      <c r="G16" s="18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88"/>
      <c r="Y16" s="187"/>
      <c r="Z16" s="4"/>
      <c r="AA16" s="4"/>
      <c r="AB16" s="4"/>
      <c r="AC16" s="4"/>
      <c r="AD16" s="4"/>
      <c r="AE16" s="4"/>
      <c r="AF16" s="188"/>
      <c r="AG16" s="187"/>
      <c r="AH16" s="4"/>
      <c r="AI16" s="188"/>
      <c r="AJ16" s="187"/>
      <c r="AK16" s="4"/>
      <c r="AL16" s="188"/>
      <c r="AM16" s="187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7"/>
    </row>
    <row r="17" spans="1:51">
      <c r="A17" s="314"/>
      <c r="B17" s="315"/>
      <c r="C17" s="315"/>
      <c r="D17" s="316"/>
      <c r="E17" s="317"/>
      <c r="F17" s="318"/>
      <c r="G17" s="18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88"/>
      <c r="Y17" s="187"/>
      <c r="Z17" s="4"/>
      <c r="AA17" s="4"/>
      <c r="AB17" s="4"/>
      <c r="AC17" s="4"/>
      <c r="AD17" s="4"/>
      <c r="AE17" s="4"/>
      <c r="AF17" s="188"/>
      <c r="AG17" s="187"/>
      <c r="AH17" s="4"/>
      <c r="AI17" s="188"/>
      <c r="AJ17" s="187"/>
      <c r="AK17" s="4"/>
      <c r="AL17" s="188"/>
      <c r="AM17" s="187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7"/>
    </row>
    <row r="18" spans="1:51">
      <c r="A18" s="314"/>
      <c r="B18" s="315"/>
      <c r="C18" s="315"/>
      <c r="D18" s="316"/>
      <c r="E18" s="317"/>
      <c r="F18" s="318"/>
      <c r="G18" s="187"/>
      <c r="H18" s="4"/>
      <c r="I18" s="4"/>
      <c r="J18" s="19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88"/>
      <c r="Y18" s="187"/>
      <c r="Z18" s="4"/>
      <c r="AA18" s="4"/>
      <c r="AB18" s="4"/>
      <c r="AC18" s="4"/>
      <c r="AD18" s="4"/>
      <c r="AE18" s="4"/>
      <c r="AF18" s="188"/>
      <c r="AG18" s="187"/>
      <c r="AH18" s="4"/>
      <c r="AI18" s="188"/>
      <c r="AJ18" s="187"/>
      <c r="AK18" s="4"/>
      <c r="AL18" s="188"/>
      <c r="AM18" s="187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7"/>
    </row>
    <row r="19" spans="1:51">
      <c r="A19" s="314"/>
      <c r="B19" s="315"/>
      <c r="C19" s="315"/>
      <c r="D19" s="316"/>
      <c r="E19" s="317"/>
      <c r="F19" s="318"/>
      <c r="G19" s="14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88"/>
      <c r="Y19" s="187"/>
      <c r="Z19" s="4"/>
      <c r="AA19" s="4"/>
      <c r="AB19" s="4"/>
      <c r="AC19" s="4"/>
      <c r="AD19" s="4"/>
      <c r="AE19" s="4"/>
      <c r="AF19" s="188"/>
      <c r="AG19" s="145"/>
      <c r="AH19" s="4"/>
      <c r="AI19" s="188"/>
      <c r="AJ19" s="187"/>
      <c r="AK19" s="4"/>
      <c r="AL19" s="188"/>
      <c r="AM19" s="187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7"/>
    </row>
    <row r="20" spans="1:51">
      <c r="A20" s="314"/>
      <c r="B20" s="315"/>
      <c r="C20" s="315"/>
      <c r="D20" s="316"/>
      <c r="E20" s="317"/>
      <c r="F20" s="318"/>
      <c r="G20" s="18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88"/>
      <c r="Y20" s="187"/>
      <c r="Z20" s="4"/>
      <c r="AA20" s="4"/>
      <c r="AB20" s="4"/>
      <c r="AC20" s="4"/>
      <c r="AD20" s="4"/>
      <c r="AE20" s="4"/>
      <c r="AF20" s="188"/>
      <c r="AG20" s="187"/>
      <c r="AH20" s="4"/>
      <c r="AI20" s="188"/>
      <c r="AJ20" s="187"/>
      <c r="AK20" s="4"/>
      <c r="AL20" s="188"/>
      <c r="AM20" s="187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7"/>
    </row>
    <row r="21" spans="1:51">
      <c r="A21" s="314"/>
      <c r="B21" s="315"/>
      <c r="C21" s="315"/>
      <c r="D21" s="316"/>
      <c r="E21" s="317"/>
      <c r="F21" s="318"/>
      <c r="G21" s="18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88"/>
      <c r="Y21" s="187"/>
      <c r="Z21" s="4"/>
      <c r="AA21" s="4"/>
      <c r="AB21" s="4"/>
      <c r="AC21" s="4"/>
      <c r="AD21" s="4"/>
      <c r="AE21" s="4"/>
      <c r="AF21" s="188"/>
      <c r="AG21" s="187"/>
      <c r="AH21" s="4"/>
      <c r="AI21" s="188"/>
      <c r="AJ21" s="187"/>
      <c r="AK21" s="4"/>
      <c r="AL21" s="188"/>
      <c r="AM21" s="18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7"/>
    </row>
    <row r="22" spans="1:51">
      <c r="A22" s="314"/>
      <c r="B22" s="315"/>
      <c r="C22" s="315"/>
      <c r="D22" s="316"/>
      <c r="E22" s="317"/>
      <c r="F22" s="318"/>
      <c r="G22" s="18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88"/>
      <c r="Y22" s="187"/>
      <c r="Z22" s="4"/>
      <c r="AA22" s="4"/>
      <c r="AB22" s="4"/>
      <c r="AC22" s="4"/>
      <c r="AD22" s="4"/>
      <c r="AE22" s="4"/>
      <c r="AF22" s="188"/>
      <c r="AG22" s="187"/>
      <c r="AH22" s="4"/>
      <c r="AI22" s="188"/>
      <c r="AJ22" s="187"/>
      <c r="AK22" s="4"/>
      <c r="AL22" s="188"/>
      <c r="AM22" s="18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7"/>
    </row>
    <row r="23" spans="1:51">
      <c r="A23" s="314"/>
      <c r="B23" s="315"/>
      <c r="C23" s="315"/>
      <c r="D23" s="316"/>
      <c r="E23" s="317"/>
      <c r="F23" s="318"/>
      <c r="G23" s="18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88"/>
      <c r="Y23" s="187"/>
      <c r="Z23" s="4"/>
      <c r="AA23" s="4"/>
      <c r="AB23" s="4"/>
      <c r="AC23" s="4"/>
      <c r="AD23" s="4"/>
      <c r="AE23" s="4"/>
      <c r="AF23" s="188"/>
      <c r="AG23" s="187"/>
      <c r="AH23" s="4"/>
      <c r="AI23" s="188"/>
      <c r="AJ23" s="187"/>
      <c r="AK23" s="4"/>
      <c r="AL23" s="188"/>
      <c r="AM23" s="18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7"/>
    </row>
    <row r="24" spans="1:51">
      <c r="A24" s="314"/>
      <c r="B24" s="315"/>
      <c r="C24" s="315"/>
      <c r="D24" s="316"/>
      <c r="E24" s="317"/>
      <c r="F24" s="318"/>
      <c r="G24" s="18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88"/>
      <c r="Y24" s="187"/>
      <c r="Z24" s="4"/>
      <c r="AA24" s="4"/>
      <c r="AB24" s="4"/>
      <c r="AC24" s="4"/>
      <c r="AD24" s="4"/>
      <c r="AE24" s="4"/>
      <c r="AF24" s="188"/>
      <c r="AG24" s="187"/>
      <c r="AH24" s="4"/>
      <c r="AI24" s="188"/>
      <c r="AJ24" s="187"/>
      <c r="AK24" s="4"/>
      <c r="AL24" s="188"/>
      <c r="AM24" s="18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7"/>
    </row>
    <row r="25" spans="1:51">
      <c r="A25" s="314"/>
      <c r="B25" s="315"/>
      <c r="C25" s="315"/>
      <c r="D25" s="316"/>
      <c r="E25" s="317"/>
      <c r="F25" s="318"/>
      <c r="G25" s="18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88"/>
      <c r="Y25" s="187"/>
      <c r="Z25" s="4"/>
      <c r="AA25" s="4"/>
      <c r="AB25" s="4"/>
      <c r="AC25" s="4"/>
      <c r="AD25" s="4"/>
      <c r="AE25" s="4"/>
      <c r="AF25" s="188"/>
      <c r="AG25" s="187"/>
      <c r="AH25" s="4"/>
      <c r="AI25" s="188"/>
      <c r="AJ25" s="187"/>
      <c r="AK25" s="4"/>
      <c r="AL25" s="188"/>
      <c r="AM25" s="18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7"/>
    </row>
    <row r="26" spans="1:51">
      <c r="A26" s="314"/>
      <c r="B26" s="315"/>
      <c r="C26" s="315"/>
      <c r="D26" s="316"/>
      <c r="E26" s="317"/>
      <c r="F26" s="318"/>
      <c r="G26" s="18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88"/>
      <c r="Y26" s="187"/>
      <c r="Z26" s="4"/>
      <c r="AA26" s="4"/>
      <c r="AB26" s="4"/>
      <c r="AC26" s="4"/>
      <c r="AD26" s="4"/>
      <c r="AE26" s="4"/>
      <c r="AF26" s="188"/>
      <c r="AG26" s="187"/>
      <c r="AH26" s="4"/>
      <c r="AI26" s="188"/>
      <c r="AJ26" s="187"/>
      <c r="AK26" s="4"/>
      <c r="AL26" s="188"/>
      <c r="AM26" s="18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7"/>
    </row>
    <row r="27" spans="1:51">
      <c r="A27" s="314"/>
      <c r="B27" s="315"/>
      <c r="C27" s="315"/>
      <c r="D27" s="316"/>
      <c r="E27" s="317"/>
      <c r="F27" s="318"/>
      <c r="G27" s="18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88"/>
      <c r="Y27" s="187"/>
      <c r="Z27" s="4"/>
      <c r="AA27" s="4"/>
      <c r="AB27" s="4"/>
      <c r="AC27" s="4"/>
      <c r="AD27" s="4"/>
      <c r="AE27" s="4"/>
      <c r="AF27" s="188"/>
      <c r="AG27" s="187"/>
      <c r="AH27" s="4"/>
      <c r="AI27" s="188"/>
      <c r="AJ27" s="187"/>
      <c r="AK27" s="4"/>
      <c r="AL27" s="188"/>
      <c r="AM27" s="18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7"/>
    </row>
    <row r="28" spans="1:51">
      <c r="A28" s="314"/>
      <c r="B28" s="315"/>
      <c r="C28" s="315"/>
      <c r="D28" s="316"/>
      <c r="E28" s="317"/>
      <c r="F28" s="318"/>
      <c r="G28" s="18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88"/>
      <c r="Y28" s="187"/>
      <c r="Z28" s="4"/>
      <c r="AA28" s="4"/>
      <c r="AB28" s="4"/>
      <c r="AC28" s="4"/>
      <c r="AD28" s="4"/>
      <c r="AE28" s="4"/>
      <c r="AF28" s="188"/>
      <c r="AG28" s="187"/>
      <c r="AH28" s="4"/>
      <c r="AI28" s="188"/>
      <c r="AJ28" s="187"/>
      <c r="AK28" s="4"/>
      <c r="AL28" s="188"/>
      <c r="AM28" s="18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7"/>
    </row>
    <row r="29" spans="1:51">
      <c r="A29" s="314"/>
      <c r="B29" s="315"/>
      <c r="C29" s="315"/>
      <c r="D29" s="316"/>
      <c r="E29" s="317"/>
      <c r="F29" s="318"/>
      <c r="G29" s="14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88"/>
      <c r="Y29" s="187"/>
      <c r="Z29" s="4"/>
      <c r="AA29" s="4"/>
      <c r="AB29" s="4"/>
      <c r="AC29" s="4"/>
      <c r="AD29" s="4"/>
      <c r="AE29" s="4"/>
      <c r="AF29" s="188"/>
      <c r="AG29" s="187"/>
      <c r="AH29" s="4"/>
      <c r="AI29" s="188"/>
      <c r="AJ29" s="187"/>
      <c r="AK29" s="4"/>
      <c r="AL29" s="188"/>
      <c r="AM29" s="18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7"/>
    </row>
    <row r="30" spans="1:51">
      <c r="A30" s="314"/>
      <c r="B30" s="315"/>
      <c r="C30" s="315"/>
      <c r="D30" s="316"/>
      <c r="E30" s="317"/>
      <c r="F30" s="318"/>
      <c r="G30" s="18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188"/>
      <c r="Y30" s="187"/>
      <c r="Z30" s="4"/>
      <c r="AA30" s="4"/>
      <c r="AB30" s="4"/>
      <c r="AC30" s="4"/>
      <c r="AD30" s="4"/>
      <c r="AE30" s="4"/>
      <c r="AF30" s="188"/>
      <c r="AG30" s="187"/>
      <c r="AH30" s="4"/>
      <c r="AI30" s="188"/>
      <c r="AJ30" s="187"/>
      <c r="AK30" s="4"/>
      <c r="AL30" s="188"/>
      <c r="AM30" s="18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7"/>
    </row>
    <row r="31" spans="1:51">
      <c r="A31" s="314"/>
      <c r="B31" s="315"/>
      <c r="C31" s="315"/>
      <c r="D31" s="316"/>
      <c r="E31" s="317"/>
      <c r="F31" s="318"/>
      <c r="G31" s="18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88"/>
      <c r="Y31" s="187"/>
      <c r="Z31" s="4"/>
      <c r="AA31" s="4"/>
      <c r="AB31" s="4"/>
      <c r="AC31" s="4"/>
      <c r="AD31" s="4"/>
      <c r="AE31" s="4"/>
      <c r="AF31" s="188"/>
      <c r="AG31" s="187"/>
      <c r="AH31" s="4"/>
      <c r="AI31" s="188"/>
      <c r="AJ31" s="187"/>
      <c r="AK31" s="4"/>
      <c r="AL31" s="188"/>
      <c r="AM31" s="18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7"/>
    </row>
    <row r="32" spans="1:51" ht="15.75" thickBot="1">
      <c r="A32" s="319"/>
      <c r="B32" s="320"/>
      <c r="C32" s="320"/>
      <c r="D32" s="321"/>
      <c r="E32" s="322"/>
      <c r="F32" s="323"/>
      <c r="G32" s="197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98"/>
      <c r="Y32" s="197"/>
      <c r="Z32" s="120"/>
      <c r="AA32" s="120"/>
      <c r="AB32" s="120"/>
      <c r="AC32" s="120"/>
      <c r="AD32" s="120"/>
      <c r="AE32" s="120"/>
      <c r="AF32" s="198"/>
      <c r="AG32" s="197"/>
      <c r="AH32" s="120"/>
      <c r="AI32" s="198"/>
      <c r="AJ32" s="197"/>
      <c r="AK32" s="120"/>
      <c r="AL32" s="198"/>
      <c r="AM32" s="197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99"/>
    </row>
  </sheetData>
  <mergeCells count="77">
    <mergeCell ref="A1:E2"/>
    <mergeCell ref="AV1:AY1"/>
    <mergeCell ref="AV2:AY2"/>
    <mergeCell ref="F1:W2"/>
    <mergeCell ref="X1:Z2"/>
    <mergeCell ref="AA1:AN2"/>
    <mergeCell ref="AO1:AP1"/>
    <mergeCell ref="AQ1:AS1"/>
    <mergeCell ref="AT1:AU1"/>
    <mergeCell ref="AO2:AP2"/>
    <mergeCell ref="AQ2:AS2"/>
    <mergeCell ref="AT2:AU2"/>
    <mergeCell ref="AM3:AY3"/>
    <mergeCell ref="A4:D4"/>
    <mergeCell ref="E4:F4"/>
    <mergeCell ref="A5:D5"/>
    <mergeCell ref="E5:F5"/>
    <mergeCell ref="AG3:AI3"/>
    <mergeCell ref="AJ3:AL3"/>
    <mergeCell ref="Y3:AF3"/>
    <mergeCell ref="G3:X3"/>
    <mergeCell ref="A6:D6"/>
    <mergeCell ref="E6:F6"/>
    <mergeCell ref="A3:D3"/>
    <mergeCell ref="E3:F3"/>
    <mergeCell ref="A13:D13"/>
    <mergeCell ref="E13:F13"/>
    <mergeCell ref="A7:D7"/>
    <mergeCell ref="E7:F7"/>
    <mergeCell ref="A8:D8"/>
    <mergeCell ref="E8:F8"/>
    <mergeCell ref="A9:D9"/>
    <mergeCell ref="E9:F9"/>
    <mergeCell ref="A14:D14"/>
    <mergeCell ref="E14:F14"/>
    <mergeCell ref="A15:D15"/>
    <mergeCell ref="E15:F15"/>
    <mergeCell ref="A10:D10"/>
    <mergeCell ref="E10:F10"/>
    <mergeCell ref="A11:D11"/>
    <mergeCell ref="E11:F11"/>
    <mergeCell ref="A12:D12"/>
    <mergeCell ref="E12:F12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31:D31"/>
    <mergeCell ref="E31:F31"/>
    <mergeCell ref="A32:D32"/>
    <mergeCell ref="E32:F32"/>
    <mergeCell ref="A28:D28"/>
    <mergeCell ref="E28:F28"/>
    <mergeCell ref="A29:D29"/>
    <mergeCell ref="E29:F29"/>
    <mergeCell ref="A30:D30"/>
    <mergeCell ref="E30:F30"/>
  </mergeCells>
  <phoneticPr fontId="7"/>
  <dataValidations disablePrompts="1" count="1">
    <dataValidation imeMode="hiragana" allowBlank="1" showInputMessage="1" showErrorMessage="1" sqref="J18"/>
  </dataValidations>
  <pageMargins left="0.39370078740157483" right="0.39370078740157483" top="0.78740157480314965" bottom="0.39370078740157483" header="0.59055118110236227" footer="0.19685039370078741"/>
  <pageSetup paperSize="9" fitToHeight="0" orientation="landscape" verticalDpi="400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64"/>
  <sheetViews>
    <sheetView workbookViewId="0">
      <selection sqref="A1:E1"/>
    </sheetView>
    <sheetView workbookViewId="1">
      <selection activeCell="AB7" sqref="AB7"/>
    </sheetView>
  </sheetViews>
  <sheetFormatPr defaultColWidth="2.7109375" defaultRowHeight="11.25"/>
  <cols>
    <col min="1" max="16384" width="2.7109375" style="39"/>
  </cols>
  <sheetData>
    <row r="1" spans="1:58" s="34" customFormat="1" ht="18" customHeight="1">
      <c r="A1" s="388" t="s">
        <v>22</v>
      </c>
      <c r="B1" s="389"/>
      <c r="C1" s="389"/>
      <c r="D1" s="389"/>
      <c r="E1" s="390"/>
      <c r="F1" s="385" t="str">
        <f>IF(NOT(ISBLANK(表紙!N16)),表紙!N16,"")</f>
        <v>縦横断システム</v>
      </c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7"/>
      <c r="Y1" s="425" t="s">
        <v>63</v>
      </c>
      <c r="Z1" s="426"/>
      <c r="AA1" s="426"/>
      <c r="AB1" s="396" t="s">
        <v>64</v>
      </c>
      <c r="AC1" s="397"/>
      <c r="AD1" s="397"/>
      <c r="AE1" s="397"/>
      <c r="AF1" s="397"/>
      <c r="AG1" s="397"/>
      <c r="AH1" s="397"/>
      <c r="AI1" s="397"/>
      <c r="AJ1" s="397"/>
      <c r="AK1" s="397"/>
      <c r="AL1" s="397"/>
      <c r="AM1" s="397"/>
      <c r="AN1" s="398"/>
      <c r="AO1" s="368" t="s">
        <v>32</v>
      </c>
      <c r="AP1" s="369"/>
      <c r="AQ1" s="429" t="s">
        <v>175</v>
      </c>
      <c r="AR1" s="430"/>
      <c r="AS1" s="431"/>
      <c r="AT1" s="417" t="s">
        <v>32</v>
      </c>
      <c r="AU1" s="418"/>
      <c r="AV1" s="419">
        <v>44573</v>
      </c>
      <c r="AW1" s="419"/>
      <c r="AX1" s="419"/>
      <c r="AY1" s="420"/>
    </row>
    <row r="2" spans="1:58" s="34" customFormat="1" ht="18" customHeight="1" thickBot="1">
      <c r="A2" s="391" t="s">
        <v>41</v>
      </c>
      <c r="B2" s="392"/>
      <c r="C2" s="392"/>
      <c r="D2" s="392"/>
      <c r="E2" s="393"/>
      <c r="F2" s="382" t="str">
        <f>表紙!$L$9</f>
        <v>データベース設計書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4"/>
      <c r="Y2" s="427"/>
      <c r="Z2" s="428"/>
      <c r="AA2" s="428"/>
      <c r="AB2" s="399"/>
      <c r="AC2" s="400"/>
      <c r="AD2" s="400"/>
      <c r="AE2" s="400"/>
      <c r="AF2" s="400"/>
      <c r="AG2" s="400"/>
      <c r="AH2" s="400"/>
      <c r="AI2" s="400"/>
      <c r="AJ2" s="400"/>
      <c r="AK2" s="400"/>
      <c r="AL2" s="400"/>
      <c r="AM2" s="400"/>
      <c r="AN2" s="401"/>
      <c r="AO2" s="394" t="s">
        <v>174</v>
      </c>
      <c r="AP2" s="395"/>
      <c r="AQ2" s="432"/>
      <c r="AR2" s="433"/>
      <c r="AS2" s="434"/>
      <c r="AT2" s="421" t="s">
        <v>31</v>
      </c>
      <c r="AU2" s="422"/>
      <c r="AV2" s="423"/>
      <c r="AW2" s="423"/>
      <c r="AX2" s="423"/>
      <c r="AY2" s="424"/>
    </row>
    <row r="3" spans="1:58" ht="15" customHeight="1">
      <c r="A3" s="40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R3" s="41"/>
      <c r="AS3" s="41"/>
      <c r="AT3" s="41"/>
      <c r="AU3" s="41"/>
      <c r="AV3" s="41"/>
      <c r="AW3" s="41"/>
      <c r="AX3" s="41"/>
      <c r="AY3" s="42"/>
    </row>
    <row r="4" spans="1:58" ht="15" customHeight="1">
      <c r="A4" s="40"/>
      <c r="B4" s="436" t="s">
        <v>29</v>
      </c>
      <c r="C4" s="437"/>
      <c r="D4" s="411" t="s">
        <v>202</v>
      </c>
      <c r="E4" s="412"/>
      <c r="F4" s="412"/>
      <c r="G4" s="412"/>
      <c r="H4" s="412"/>
      <c r="I4" s="412"/>
      <c r="J4" s="412"/>
      <c r="K4" s="413"/>
      <c r="L4" s="436" t="s">
        <v>3</v>
      </c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40"/>
      <c r="AB4" s="435" t="s">
        <v>8</v>
      </c>
      <c r="AC4" s="412"/>
      <c r="AD4" s="412"/>
      <c r="AE4" s="412"/>
      <c r="AF4" s="412"/>
      <c r="AG4" s="412"/>
      <c r="AH4" s="412"/>
      <c r="AI4" s="412"/>
      <c r="AJ4" s="412"/>
      <c r="AK4" s="412"/>
      <c r="AL4" s="412"/>
      <c r="AM4" s="412"/>
      <c r="AN4" s="412"/>
      <c r="AO4" s="412"/>
      <c r="AP4" s="412"/>
      <c r="AQ4" s="412"/>
      <c r="AR4" s="412"/>
      <c r="AS4" s="412"/>
      <c r="AT4" s="412"/>
      <c r="AU4" s="412"/>
      <c r="AV4" s="412"/>
      <c r="AW4" s="412"/>
      <c r="AX4" s="413"/>
      <c r="AY4" s="42"/>
    </row>
    <row r="5" spans="1:58" ht="15" customHeight="1">
      <c r="A5" s="40"/>
      <c r="B5" s="406"/>
      <c r="C5" s="408"/>
      <c r="D5" s="414"/>
      <c r="E5" s="415"/>
      <c r="F5" s="415"/>
      <c r="G5" s="415"/>
      <c r="H5" s="415"/>
      <c r="I5" s="415"/>
      <c r="J5" s="415"/>
      <c r="K5" s="416"/>
      <c r="L5" s="406" t="s">
        <v>5</v>
      </c>
      <c r="M5" s="407"/>
      <c r="N5" s="407"/>
      <c r="O5" s="407"/>
      <c r="P5" s="407"/>
      <c r="Q5" s="407"/>
      <c r="R5" s="407"/>
      <c r="S5" s="408"/>
      <c r="T5" s="407" t="s">
        <v>4</v>
      </c>
      <c r="U5" s="407"/>
      <c r="V5" s="407"/>
      <c r="W5" s="407"/>
      <c r="X5" s="407"/>
      <c r="Y5" s="407"/>
      <c r="Z5" s="407"/>
      <c r="AA5" s="441"/>
      <c r="AB5" s="414"/>
      <c r="AC5" s="415"/>
      <c r="AD5" s="415"/>
      <c r="AE5" s="415"/>
      <c r="AF5" s="415"/>
      <c r="AG5" s="415"/>
      <c r="AH5" s="415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6"/>
      <c r="AY5" s="42"/>
    </row>
    <row r="6" spans="1:58" ht="15" customHeight="1">
      <c r="A6" s="40"/>
      <c r="B6" s="409">
        <f>IF(NOT(ISBLANK(L6)),1,"")</f>
        <v>1</v>
      </c>
      <c r="C6" s="410"/>
      <c r="D6" s="109" t="s">
        <v>212</v>
      </c>
      <c r="E6" s="75"/>
      <c r="F6" s="75"/>
      <c r="G6" s="75"/>
      <c r="H6" s="75"/>
      <c r="I6" s="89"/>
      <c r="J6" s="89"/>
      <c r="K6" s="201"/>
      <c r="L6" s="109" t="s">
        <v>213</v>
      </c>
      <c r="M6" s="75"/>
      <c r="N6" s="75"/>
      <c r="O6" s="75"/>
      <c r="P6" s="75"/>
      <c r="Q6" s="75"/>
      <c r="R6" s="75"/>
      <c r="S6" s="75"/>
      <c r="T6" s="107" t="s">
        <v>214</v>
      </c>
      <c r="U6" s="75"/>
      <c r="V6" s="75"/>
      <c r="W6" s="75"/>
      <c r="X6" s="75"/>
      <c r="Y6" s="75"/>
      <c r="Z6" s="75"/>
      <c r="AA6" s="76"/>
      <c r="AB6" s="209" t="s">
        <v>215</v>
      </c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89"/>
      <c r="AP6" s="89"/>
      <c r="AQ6" s="89"/>
      <c r="AR6" s="75"/>
      <c r="AS6" s="75"/>
      <c r="AT6" s="75"/>
      <c r="AU6" s="75"/>
      <c r="AV6" s="75"/>
      <c r="AW6" s="75"/>
      <c r="AX6" s="76"/>
      <c r="AY6" s="42"/>
      <c r="BB6" s="39" t="str">
        <f t="shared" ref="BB6:BB33" si="0">T6</f>
        <v>inf_kouji</v>
      </c>
      <c r="BF6" s="39" t="str">
        <f t="shared" ref="BF6:BF33" si="1">L6</f>
        <v>工事情報</v>
      </c>
    </row>
    <row r="7" spans="1:58" ht="15" customHeight="1">
      <c r="A7" s="40"/>
      <c r="B7" s="404">
        <f>IF(NOT(ISBLANK(L7)),B6+1,"")</f>
        <v>2</v>
      </c>
      <c r="C7" s="405"/>
      <c r="D7" s="103" t="s">
        <v>212</v>
      </c>
      <c r="E7" s="78"/>
      <c r="F7" s="78"/>
      <c r="G7" s="78"/>
      <c r="H7" s="78"/>
      <c r="I7" s="90"/>
      <c r="J7" s="90"/>
      <c r="K7" s="181"/>
      <c r="L7" s="103" t="s">
        <v>532</v>
      </c>
      <c r="M7" s="78"/>
      <c r="N7" s="78"/>
      <c r="O7" s="78"/>
      <c r="P7" s="78"/>
      <c r="Q7" s="78"/>
      <c r="R7" s="78"/>
      <c r="S7" s="78"/>
      <c r="T7" s="104" t="s">
        <v>533</v>
      </c>
      <c r="U7" s="78"/>
      <c r="V7" s="78"/>
      <c r="W7" s="78"/>
      <c r="X7" s="78"/>
      <c r="Y7" s="78"/>
      <c r="Z7" s="78"/>
      <c r="AA7" s="79"/>
      <c r="AB7" s="10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90"/>
      <c r="AP7" s="90"/>
      <c r="AQ7" s="90"/>
      <c r="AR7" s="78"/>
      <c r="AS7" s="78"/>
      <c r="AT7" s="78"/>
      <c r="AU7" s="78"/>
      <c r="AV7" s="78"/>
      <c r="AW7" s="78"/>
      <c r="AX7" s="79"/>
      <c r="AY7" s="42"/>
      <c r="BB7" s="39" t="str">
        <f t="shared" si="0"/>
        <v>inf_jdn_mmt</v>
      </c>
      <c r="BF7" s="39" t="str">
        <f t="shared" si="1"/>
        <v>縦断図測定値情報</v>
      </c>
    </row>
    <row r="8" spans="1:58" ht="15" customHeight="1">
      <c r="A8" s="40"/>
      <c r="B8" s="404" t="str">
        <f>IF(NOT(ISBLANK(L8)),MAX($B$6:B7)+1,"")</f>
        <v/>
      </c>
      <c r="C8" s="405"/>
      <c r="D8" s="103"/>
      <c r="E8" s="78"/>
      <c r="F8" s="78"/>
      <c r="G8" s="78"/>
      <c r="H8" s="78"/>
      <c r="I8" s="90"/>
      <c r="J8" s="90"/>
      <c r="K8" s="181"/>
      <c r="L8" s="103"/>
      <c r="M8" s="78"/>
      <c r="N8" s="78"/>
      <c r="O8" s="78"/>
      <c r="P8" s="78"/>
      <c r="Q8" s="78"/>
      <c r="R8" s="78"/>
      <c r="S8" s="78"/>
      <c r="T8" s="104"/>
      <c r="U8" s="78"/>
      <c r="V8" s="78"/>
      <c r="W8" s="78"/>
      <c r="X8" s="78"/>
      <c r="Y8" s="78"/>
      <c r="Z8" s="78"/>
      <c r="AA8" s="79"/>
      <c r="AB8" s="10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90"/>
      <c r="AP8" s="90"/>
      <c r="AQ8" s="90"/>
      <c r="AR8" s="78"/>
      <c r="AS8" s="78"/>
      <c r="AT8" s="78"/>
      <c r="AU8" s="78"/>
      <c r="AV8" s="78"/>
      <c r="AW8" s="78"/>
      <c r="AX8" s="79"/>
      <c r="AY8" s="42"/>
      <c r="BB8" s="39">
        <f t="shared" si="0"/>
        <v>0</v>
      </c>
      <c r="BF8" s="39">
        <f t="shared" si="1"/>
        <v>0</v>
      </c>
    </row>
    <row r="9" spans="1:58" ht="15" customHeight="1">
      <c r="A9" s="40"/>
      <c r="B9" s="404" t="str">
        <f>IF(NOT(ISBLANK(L9)),MAX($B$6:B8)+1,"")</f>
        <v/>
      </c>
      <c r="C9" s="405"/>
      <c r="D9" s="103"/>
      <c r="E9" s="78"/>
      <c r="F9" s="78"/>
      <c r="G9" s="78"/>
      <c r="H9" s="78"/>
      <c r="I9" s="90"/>
      <c r="J9" s="90"/>
      <c r="K9" s="181"/>
      <c r="L9" s="103"/>
      <c r="M9" s="78"/>
      <c r="N9" s="78"/>
      <c r="O9" s="78"/>
      <c r="P9" s="78"/>
      <c r="Q9" s="78"/>
      <c r="R9" s="78"/>
      <c r="S9" s="78"/>
      <c r="T9" s="104"/>
      <c r="U9" s="78"/>
      <c r="V9" s="78"/>
      <c r="W9" s="78"/>
      <c r="X9" s="78"/>
      <c r="Y9" s="78"/>
      <c r="Z9" s="78"/>
      <c r="AA9" s="79"/>
      <c r="AB9" s="10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90"/>
      <c r="AP9" s="90"/>
      <c r="AQ9" s="90"/>
      <c r="AR9" s="78"/>
      <c r="AS9" s="78"/>
      <c r="AT9" s="78"/>
      <c r="AU9" s="78"/>
      <c r="AV9" s="78"/>
      <c r="AW9" s="78"/>
      <c r="AX9" s="79"/>
      <c r="AY9" s="42"/>
      <c r="BB9" s="39">
        <f t="shared" si="0"/>
        <v>0</v>
      </c>
      <c r="BF9" s="39">
        <f t="shared" si="1"/>
        <v>0</v>
      </c>
    </row>
    <row r="10" spans="1:58" ht="15" customHeight="1">
      <c r="A10" s="40"/>
      <c r="B10" s="404" t="str">
        <f>IF(NOT(ISBLANK(L10)),MAX($B$6:B9)+1,"")</f>
        <v/>
      </c>
      <c r="C10" s="405"/>
      <c r="D10" s="103"/>
      <c r="E10" s="78"/>
      <c r="F10" s="78"/>
      <c r="G10" s="78"/>
      <c r="H10" s="78"/>
      <c r="I10" s="90"/>
      <c r="J10" s="90"/>
      <c r="K10" s="181"/>
      <c r="L10" s="103"/>
      <c r="M10" s="78"/>
      <c r="N10" s="78"/>
      <c r="O10" s="78"/>
      <c r="P10" s="78"/>
      <c r="Q10" s="78"/>
      <c r="R10" s="78"/>
      <c r="S10" s="78"/>
      <c r="T10" s="104"/>
      <c r="U10" s="78"/>
      <c r="V10" s="78"/>
      <c r="W10" s="78"/>
      <c r="X10" s="78"/>
      <c r="Y10" s="78"/>
      <c r="Z10" s="78"/>
      <c r="AA10" s="79"/>
      <c r="AB10" s="10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90"/>
      <c r="AP10" s="90"/>
      <c r="AQ10" s="90"/>
      <c r="AR10" s="78"/>
      <c r="AS10" s="78"/>
      <c r="AT10" s="78"/>
      <c r="AU10" s="78"/>
      <c r="AV10" s="78"/>
      <c r="AW10" s="78"/>
      <c r="AX10" s="79"/>
      <c r="AY10" s="42"/>
      <c r="BB10" s="39">
        <f t="shared" si="0"/>
        <v>0</v>
      </c>
      <c r="BF10" s="39">
        <f t="shared" si="1"/>
        <v>0</v>
      </c>
    </row>
    <row r="11" spans="1:58" ht="15" customHeight="1">
      <c r="A11" s="40"/>
      <c r="B11" s="404" t="str">
        <f>IF(NOT(ISBLANK(L11)),MAX($B$6:B10)+1,"")</f>
        <v/>
      </c>
      <c r="C11" s="405"/>
      <c r="D11" s="103"/>
      <c r="E11" s="78"/>
      <c r="F11" s="78"/>
      <c r="G11" s="78"/>
      <c r="H11" s="78"/>
      <c r="I11" s="90"/>
      <c r="J11" s="90"/>
      <c r="K11" s="181"/>
      <c r="L11" s="103"/>
      <c r="M11" s="78"/>
      <c r="N11" s="78"/>
      <c r="O11" s="78"/>
      <c r="P11" s="78"/>
      <c r="Q11" s="78"/>
      <c r="R11" s="78"/>
      <c r="S11" s="78"/>
      <c r="T11" s="104"/>
      <c r="U11" s="78"/>
      <c r="V11" s="78"/>
      <c r="W11" s="78"/>
      <c r="X11" s="78"/>
      <c r="Y11" s="78"/>
      <c r="Z11" s="78"/>
      <c r="AA11" s="79"/>
      <c r="AB11" s="10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90"/>
      <c r="AP11" s="90"/>
      <c r="AQ11" s="90"/>
      <c r="AR11" s="78"/>
      <c r="AS11" s="78"/>
      <c r="AT11" s="78"/>
      <c r="AU11" s="78"/>
      <c r="AV11" s="78"/>
      <c r="AW11" s="78"/>
      <c r="AX11" s="79"/>
      <c r="AY11" s="42"/>
      <c r="BB11" s="39">
        <f t="shared" si="0"/>
        <v>0</v>
      </c>
      <c r="BF11" s="39">
        <f t="shared" si="1"/>
        <v>0</v>
      </c>
    </row>
    <row r="12" spans="1:58" ht="15" customHeight="1">
      <c r="A12" s="40"/>
      <c r="B12" s="404" t="str">
        <f>IF(NOT(ISBLANK(L12)),MAX($B$6:B11)+1,"")</f>
        <v/>
      </c>
      <c r="C12" s="405"/>
      <c r="D12" s="103"/>
      <c r="E12" s="78"/>
      <c r="F12" s="78"/>
      <c r="G12" s="78"/>
      <c r="H12" s="78"/>
      <c r="I12" s="90"/>
      <c r="J12" s="90"/>
      <c r="K12" s="181"/>
      <c r="L12" s="103"/>
      <c r="M12" s="78"/>
      <c r="N12" s="78"/>
      <c r="O12" s="78"/>
      <c r="P12" s="78"/>
      <c r="Q12" s="78"/>
      <c r="R12" s="78"/>
      <c r="S12" s="78"/>
      <c r="T12" s="104"/>
      <c r="U12" s="78"/>
      <c r="V12" s="78"/>
      <c r="W12" s="78"/>
      <c r="X12" s="78"/>
      <c r="Y12" s="78"/>
      <c r="Z12" s="78"/>
      <c r="AA12" s="79"/>
      <c r="AB12" s="10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90"/>
      <c r="AP12" s="90"/>
      <c r="AQ12" s="90"/>
      <c r="AR12" s="78"/>
      <c r="AS12" s="78"/>
      <c r="AT12" s="78"/>
      <c r="AU12" s="78"/>
      <c r="AV12" s="78"/>
      <c r="AW12" s="78"/>
      <c r="AX12" s="79"/>
      <c r="AY12" s="42"/>
      <c r="BB12" s="39">
        <f t="shared" si="0"/>
        <v>0</v>
      </c>
      <c r="BF12" s="39">
        <f t="shared" si="1"/>
        <v>0</v>
      </c>
    </row>
    <row r="13" spans="1:58" ht="15" customHeight="1">
      <c r="A13" s="40"/>
      <c r="B13" s="404" t="str">
        <f>IF(NOT(ISBLANK(L13)),MAX($B$6:B12)+1,"")</f>
        <v/>
      </c>
      <c r="C13" s="405"/>
      <c r="D13" s="103"/>
      <c r="E13" s="78"/>
      <c r="F13" s="78"/>
      <c r="G13" s="78"/>
      <c r="H13" s="78"/>
      <c r="I13" s="90"/>
      <c r="J13" s="90"/>
      <c r="K13" s="181"/>
      <c r="L13" s="103"/>
      <c r="M13" s="78"/>
      <c r="N13" s="78"/>
      <c r="O13" s="78"/>
      <c r="P13" s="78"/>
      <c r="Q13" s="78"/>
      <c r="R13" s="78"/>
      <c r="S13" s="78"/>
      <c r="T13" s="104"/>
      <c r="U13" s="78"/>
      <c r="V13" s="78"/>
      <c r="W13" s="78"/>
      <c r="X13" s="78"/>
      <c r="Y13" s="78"/>
      <c r="Z13" s="78"/>
      <c r="AA13" s="79"/>
      <c r="AB13" s="10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90"/>
      <c r="AP13" s="90"/>
      <c r="AQ13" s="90"/>
      <c r="AR13" s="78"/>
      <c r="AS13" s="78"/>
      <c r="AT13" s="78"/>
      <c r="AU13" s="78"/>
      <c r="AV13" s="78"/>
      <c r="AW13" s="78"/>
      <c r="AX13" s="79"/>
      <c r="AY13" s="42"/>
      <c r="BB13" s="39">
        <f t="shared" si="0"/>
        <v>0</v>
      </c>
      <c r="BF13" s="39">
        <f t="shared" si="1"/>
        <v>0</v>
      </c>
    </row>
    <row r="14" spans="1:58" ht="15" customHeight="1">
      <c r="A14" s="40"/>
      <c r="B14" s="404" t="str">
        <f>IF(NOT(ISBLANK(L14)),MAX($B$6:B13)+1,"")</f>
        <v/>
      </c>
      <c r="C14" s="405"/>
      <c r="D14" s="103"/>
      <c r="E14" s="78"/>
      <c r="F14" s="78"/>
      <c r="G14" s="78"/>
      <c r="H14" s="78"/>
      <c r="I14" s="90"/>
      <c r="J14" s="90"/>
      <c r="K14" s="181"/>
      <c r="L14" s="103"/>
      <c r="M14" s="78"/>
      <c r="N14" s="78"/>
      <c r="O14" s="78"/>
      <c r="P14" s="78"/>
      <c r="Q14" s="78"/>
      <c r="R14" s="78"/>
      <c r="S14" s="78"/>
      <c r="T14" s="104"/>
      <c r="U14" s="78"/>
      <c r="V14" s="78"/>
      <c r="W14" s="78"/>
      <c r="X14" s="78"/>
      <c r="Y14" s="78"/>
      <c r="Z14" s="78"/>
      <c r="AA14" s="79"/>
      <c r="AB14" s="10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90"/>
      <c r="AP14" s="90"/>
      <c r="AQ14" s="90"/>
      <c r="AR14" s="78"/>
      <c r="AS14" s="78"/>
      <c r="AT14" s="78"/>
      <c r="AU14" s="78"/>
      <c r="AV14" s="78"/>
      <c r="AW14" s="78"/>
      <c r="AX14" s="79"/>
      <c r="AY14" s="42"/>
      <c r="BB14" s="39">
        <f t="shared" si="0"/>
        <v>0</v>
      </c>
      <c r="BF14" s="39">
        <f t="shared" si="1"/>
        <v>0</v>
      </c>
    </row>
    <row r="15" spans="1:58" ht="15" customHeight="1">
      <c r="A15" s="40"/>
      <c r="B15" s="404" t="str">
        <f>IF(NOT(ISBLANK(L15)),MAX($B$6:B14)+1,"")</f>
        <v/>
      </c>
      <c r="C15" s="405"/>
      <c r="D15" s="103"/>
      <c r="E15" s="78"/>
      <c r="F15" s="78"/>
      <c r="G15" s="78"/>
      <c r="H15" s="78"/>
      <c r="I15" s="90"/>
      <c r="J15" s="90"/>
      <c r="K15" s="181"/>
      <c r="L15" s="103"/>
      <c r="M15" s="78"/>
      <c r="N15" s="78"/>
      <c r="O15" s="78"/>
      <c r="P15" s="78"/>
      <c r="Q15" s="78"/>
      <c r="R15" s="78"/>
      <c r="S15" s="78"/>
      <c r="T15" s="104"/>
      <c r="U15" s="78"/>
      <c r="V15" s="78"/>
      <c r="W15" s="78"/>
      <c r="X15" s="78"/>
      <c r="Y15" s="78"/>
      <c r="Z15" s="78"/>
      <c r="AA15" s="79"/>
      <c r="AB15" s="10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90"/>
      <c r="AP15" s="90"/>
      <c r="AQ15" s="90"/>
      <c r="AR15" s="78"/>
      <c r="AS15" s="78"/>
      <c r="AT15" s="78"/>
      <c r="AU15" s="78"/>
      <c r="AV15" s="78"/>
      <c r="AW15" s="78"/>
      <c r="AX15" s="79"/>
      <c r="AY15" s="42"/>
      <c r="BB15" s="39">
        <f t="shared" si="0"/>
        <v>0</v>
      </c>
      <c r="BF15" s="39">
        <f t="shared" si="1"/>
        <v>0</v>
      </c>
    </row>
    <row r="16" spans="1:58" ht="15" customHeight="1">
      <c r="A16" s="40"/>
      <c r="B16" s="404" t="str">
        <f>IF(NOT(ISBLANK(L16)),MAX($B$6:B15)+1,"")</f>
        <v/>
      </c>
      <c r="C16" s="405"/>
      <c r="D16" s="103"/>
      <c r="E16" s="78"/>
      <c r="F16" s="78"/>
      <c r="G16" s="78"/>
      <c r="H16" s="78"/>
      <c r="I16" s="90"/>
      <c r="J16" s="90"/>
      <c r="K16" s="181"/>
      <c r="L16" s="103"/>
      <c r="M16" s="78"/>
      <c r="N16" s="78"/>
      <c r="O16" s="78"/>
      <c r="P16" s="78"/>
      <c r="Q16" s="78"/>
      <c r="R16" s="78"/>
      <c r="S16" s="78"/>
      <c r="T16" s="104"/>
      <c r="U16" s="78"/>
      <c r="V16" s="78"/>
      <c r="W16" s="78"/>
      <c r="X16" s="78"/>
      <c r="Y16" s="78"/>
      <c r="Z16" s="78"/>
      <c r="AA16" s="79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90"/>
      <c r="AP16" s="90"/>
      <c r="AQ16" s="90"/>
      <c r="AR16" s="78"/>
      <c r="AS16" s="78"/>
      <c r="AT16" s="78"/>
      <c r="AU16" s="78"/>
      <c r="AV16" s="78"/>
      <c r="AW16" s="78"/>
      <c r="AX16" s="79"/>
      <c r="AY16" s="42"/>
      <c r="BB16" s="39">
        <f t="shared" si="0"/>
        <v>0</v>
      </c>
      <c r="BF16" s="39">
        <f t="shared" si="1"/>
        <v>0</v>
      </c>
    </row>
    <row r="17" spans="1:58" ht="15" customHeight="1">
      <c r="A17" s="40"/>
      <c r="B17" s="404" t="str">
        <f>IF(NOT(ISBLANK(L17)),MAX($B$6:B16)+1,"")</f>
        <v/>
      </c>
      <c r="C17" s="405"/>
      <c r="D17" s="103"/>
      <c r="E17" s="78"/>
      <c r="F17" s="78"/>
      <c r="G17" s="78"/>
      <c r="H17" s="78"/>
      <c r="I17" s="90"/>
      <c r="J17" s="90"/>
      <c r="K17" s="181"/>
      <c r="L17" s="87"/>
      <c r="M17" s="78"/>
      <c r="N17" s="78"/>
      <c r="O17" s="78"/>
      <c r="P17" s="78"/>
      <c r="Q17" s="78"/>
      <c r="R17" s="78"/>
      <c r="S17" s="78"/>
      <c r="T17" s="104"/>
      <c r="U17" s="78"/>
      <c r="V17" s="78"/>
      <c r="W17" s="78"/>
      <c r="X17" s="78"/>
      <c r="Y17" s="78"/>
      <c r="Z17" s="78"/>
      <c r="AA17" s="79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90"/>
      <c r="AP17" s="90"/>
      <c r="AQ17" s="90"/>
      <c r="AR17" s="78"/>
      <c r="AS17" s="78"/>
      <c r="AT17" s="78"/>
      <c r="AU17" s="78"/>
      <c r="AV17" s="78"/>
      <c r="AW17" s="78"/>
      <c r="AX17" s="79"/>
      <c r="AY17" s="42"/>
      <c r="BB17" s="39">
        <f t="shared" si="0"/>
        <v>0</v>
      </c>
      <c r="BF17" s="39">
        <f t="shared" si="1"/>
        <v>0</v>
      </c>
    </row>
    <row r="18" spans="1:58" ht="15" customHeight="1">
      <c r="A18" s="40"/>
      <c r="B18" s="404" t="str">
        <f>IF(NOT(ISBLANK(L18)),MAX($B$6:B17)+1,"")</f>
        <v/>
      </c>
      <c r="C18" s="405"/>
      <c r="D18" s="103"/>
      <c r="E18" s="78"/>
      <c r="F18" s="78"/>
      <c r="G18" s="78"/>
      <c r="H18" s="78"/>
      <c r="I18" s="90"/>
      <c r="J18" s="90"/>
      <c r="K18" s="181"/>
      <c r="L18" s="87"/>
      <c r="M18" s="78"/>
      <c r="N18" s="78"/>
      <c r="O18" s="78"/>
      <c r="P18" s="78"/>
      <c r="Q18" s="78"/>
      <c r="R18" s="78"/>
      <c r="S18" s="78"/>
      <c r="T18" s="104"/>
      <c r="U18" s="78"/>
      <c r="V18" s="78"/>
      <c r="W18" s="78"/>
      <c r="X18" s="78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90"/>
      <c r="AP18" s="90"/>
      <c r="AQ18" s="90"/>
      <c r="AR18" s="78"/>
      <c r="AS18" s="78"/>
      <c r="AT18" s="78"/>
      <c r="AU18" s="78"/>
      <c r="AV18" s="78"/>
      <c r="AW18" s="78"/>
      <c r="AX18" s="79"/>
      <c r="AY18" s="42"/>
      <c r="BB18" s="39">
        <f t="shared" si="0"/>
        <v>0</v>
      </c>
      <c r="BF18" s="39">
        <f t="shared" si="1"/>
        <v>0</v>
      </c>
    </row>
    <row r="19" spans="1:58" ht="15" customHeight="1">
      <c r="A19" s="40"/>
      <c r="B19" s="404" t="str">
        <f>IF(NOT(ISBLANK(L19)),MAX($B$6:B18)+1,"")</f>
        <v/>
      </c>
      <c r="C19" s="405"/>
      <c r="D19" s="103"/>
      <c r="E19" s="78"/>
      <c r="F19" s="78"/>
      <c r="G19" s="78"/>
      <c r="H19" s="78"/>
      <c r="I19" s="90"/>
      <c r="J19" s="90"/>
      <c r="K19" s="181"/>
      <c r="L19" s="87"/>
      <c r="M19" s="78"/>
      <c r="N19" s="78"/>
      <c r="O19" s="78"/>
      <c r="P19" s="78"/>
      <c r="Q19" s="78"/>
      <c r="R19" s="78"/>
      <c r="S19" s="78"/>
      <c r="T19" s="104"/>
      <c r="U19" s="78"/>
      <c r="V19" s="78"/>
      <c r="W19" s="78"/>
      <c r="X19" s="78"/>
      <c r="Y19" s="78"/>
      <c r="Z19" s="78"/>
      <c r="AA19" s="79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90"/>
      <c r="AP19" s="90"/>
      <c r="AQ19" s="90"/>
      <c r="AR19" s="78"/>
      <c r="AS19" s="78"/>
      <c r="AT19" s="78"/>
      <c r="AU19" s="78"/>
      <c r="AV19" s="78"/>
      <c r="AW19" s="78"/>
      <c r="AX19" s="79"/>
      <c r="AY19" s="42"/>
      <c r="BB19" s="39">
        <f t="shared" si="0"/>
        <v>0</v>
      </c>
      <c r="BF19" s="39">
        <f t="shared" si="1"/>
        <v>0</v>
      </c>
    </row>
    <row r="20" spans="1:58" ht="15" customHeight="1">
      <c r="A20" s="40"/>
      <c r="B20" s="404" t="str">
        <f>IF(NOT(ISBLANK(L20)),MAX($B$6:B19)+1,"")</f>
        <v/>
      </c>
      <c r="C20" s="405"/>
      <c r="D20" s="103"/>
      <c r="E20" s="78"/>
      <c r="F20" s="78"/>
      <c r="G20" s="78"/>
      <c r="H20" s="78"/>
      <c r="I20" s="90"/>
      <c r="J20" s="90"/>
      <c r="K20" s="181"/>
      <c r="L20" s="87"/>
      <c r="M20" s="78"/>
      <c r="N20" s="78"/>
      <c r="O20" s="78"/>
      <c r="P20" s="78"/>
      <c r="Q20" s="78"/>
      <c r="R20" s="78"/>
      <c r="S20" s="78"/>
      <c r="T20" s="104"/>
      <c r="U20" s="78"/>
      <c r="V20" s="78"/>
      <c r="W20" s="78"/>
      <c r="X20" s="78"/>
      <c r="Y20" s="78"/>
      <c r="Z20" s="78"/>
      <c r="AA20" s="79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90"/>
      <c r="AP20" s="90"/>
      <c r="AQ20" s="90"/>
      <c r="AR20" s="78"/>
      <c r="AS20" s="78"/>
      <c r="AT20" s="78"/>
      <c r="AU20" s="78"/>
      <c r="AV20" s="78"/>
      <c r="AW20" s="78"/>
      <c r="AX20" s="79"/>
      <c r="AY20" s="42"/>
      <c r="BB20" s="39">
        <f t="shared" si="0"/>
        <v>0</v>
      </c>
      <c r="BF20" s="39">
        <f t="shared" si="1"/>
        <v>0</v>
      </c>
    </row>
    <row r="21" spans="1:58" ht="15" customHeight="1">
      <c r="A21" s="40"/>
      <c r="B21" s="404" t="str">
        <f>IF(NOT(ISBLANK(L21)),MAX($B$6:B20)+1,"")</f>
        <v/>
      </c>
      <c r="C21" s="405"/>
      <c r="D21" s="103"/>
      <c r="E21" s="78"/>
      <c r="F21" s="78"/>
      <c r="G21" s="78"/>
      <c r="H21" s="78"/>
      <c r="I21" s="90"/>
      <c r="J21" s="90"/>
      <c r="K21" s="181"/>
      <c r="L21" s="87"/>
      <c r="M21" s="78"/>
      <c r="N21" s="78"/>
      <c r="O21" s="78"/>
      <c r="P21" s="78"/>
      <c r="Q21" s="78"/>
      <c r="R21" s="78"/>
      <c r="S21" s="78"/>
      <c r="T21" s="104"/>
      <c r="U21" s="78"/>
      <c r="V21" s="78"/>
      <c r="W21" s="78"/>
      <c r="X21" s="78"/>
      <c r="Y21" s="78"/>
      <c r="Z21" s="78"/>
      <c r="AA21" s="79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90"/>
      <c r="AP21" s="90"/>
      <c r="AQ21" s="90"/>
      <c r="AR21" s="78"/>
      <c r="AS21" s="78"/>
      <c r="AT21" s="78"/>
      <c r="AU21" s="78"/>
      <c r="AV21" s="78"/>
      <c r="AW21" s="78"/>
      <c r="AX21" s="79"/>
      <c r="AY21" s="42"/>
      <c r="BB21" s="39">
        <f t="shared" si="0"/>
        <v>0</v>
      </c>
      <c r="BF21" s="39">
        <f t="shared" si="1"/>
        <v>0</v>
      </c>
    </row>
    <row r="22" spans="1:58" ht="15" customHeight="1">
      <c r="A22" s="40"/>
      <c r="B22" s="404" t="str">
        <f>IF(NOT(ISBLANK(L22)),MAX($B$6:B21)+1,"")</f>
        <v/>
      </c>
      <c r="C22" s="405"/>
      <c r="D22" s="103"/>
      <c r="E22" s="78"/>
      <c r="F22" s="78"/>
      <c r="G22" s="78"/>
      <c r="H22" s="78"/>
      <c r="I22" s="90"/>
      <c r="J22" s="90"/>
      <c r="K22" s="181"/>
      <c r="L22" s="87"/>
      <c r="M22" s="78"/>
      <c r="N22" s="78"/>
      <c r="O22" s="78"/>
      <c r="P22" s="78"/>
      <c r="Q22" s="78"/>
      <c r="R22" s="78"/>
      <c r="S22" s="78"/>
      <c r="T22" s="104"/>
      <c r="U22" s="78"/>
      <c r="V22" s="78"/>
      <c r="W22" s="78"/>
      <c r="X22" s="78"/>
      <c r="Y22" s="78"/>
      <c r="Z22" s="78"/>
      <c r="AA22" s="79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90"/>
      <c r="AP22" s="90"/>
      <c r="AQ22" s="90"/>
      <c r="AR22" s="78"/>
      <c r="AS22" s="78"/>
      <c r="AT22" s="78"/>
      <c r="AU22" s="78"/>
      <c r="AV22" s="78"/>
      <c r="AW22" s="78"/>
      <c r="AX22" s="79"/>
      <c r="AY22" s="42"/>
      <c r="BB22" s="39">
        <f t="shared" si="0"/>
        <v>0</v>
      </c>
      <c r="BF22" s="39">
        <f t="shared" si="1"/>
        <v>0</v>
      </c>
    </row>
    <row r="23" spans="1:58" ht="15" customHeight="1">
      <c r="A23" s="40"/>
      <c r="B23" s="404" t="str">
        <f>IF(NOT(ISBLANK(L23)),MAX($B$6:B22)+1,"")</f>
        <v/>
      </c>
      <c r="C23" s="405"/>
      <c r="D23" s="103"/>
      <c r="E23" s="78"/>
      <c r="F23" s="78"/>
      <c r="G23" s="78"/>
      <c r="H23" s="78"/>
      <c r="I23" s="90"/>
      <c r="J23" s="90"/>
      <c r="K23" s="181"/>
      <c r="L23" s="87"/>
      <c r="M23" s="78"/>
      <c r="N23" s="78"/>
      <c r="O23" s="78"/>
      <c r="P23" s="78"/>
      <c r="Q23" s="78"/>
      <c r="R23" s="78"/>
      <c r="S23" s="78"/>
      <c r="T23" s="104"/>
      <c r="U23" s="78"/>
      <c r="V23" s="78"/>
      <c r="W23" s="78"/>
      <c r="X23" s="78"/>
      <c r="Y23" s="78"/>
      <c r="Z23" s="78"/>
      <c r="AA23" s="79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90"/>
      <c r="AP23" s="90"/>
      <c r="AQ23" s="90"/>
      <c r="AR23" s="78"/>
      <c r="AS23" s="78"/>
      <c r="AT23" s="78"/>
      <c r="AU23" s="78"/>
      <c r="AV23" s="78"/>
      <c r="AW23" s="78"/>
      <c r="AX23" s="79"/>
      <c r="AY23" s="42"/>
      <c r="BB23" s="39">
        <f t="shared" si="0"/>
        <v>0</v>
      </c>
      <c r="BF23" s="39">
        <f t="shared" si="1"/>
        <v>0</v>
      </c>
    </row>
    <row r="24" spans="1:58" ht="15" customHeight="1">
      <c r="A24" s="40"/>
      <c r="B24" s="404" t="str">
        <f>IF(NOT(ISBLANK(L24)),MAX($B$6:B23)+1,"")</f>
        <v/>
      </c>
      <c r="C24" s="405"/>
      <c r="D24" s="103"/>
      <c r="E24" s="78"/>
      <c r="F24" s="78"/>
      <c r="G24" s="78"/>
      <c r="H24" s="78"/>
      <c r="I24" s="90"/>
      <c r="J24" s="90"/>
      <c r="K24" s="181"/>
      <c r="L24" s="103"/>
      <c r="M24" s="78"/>
      <c r="N24" s="78"/>
      <c r="O24" s="78"/>
      <c r="P24" s="78"/>
      <c r="Q24" s="78"/>
      <c r="R24" s="78"/>
      <c r="S24" s="78"/>
      <c r="T24" s="104"/>
      <c r="U24" s="78"/>
      <c r="V24" s="78"/>
      <c r="W24" s="78"/>
      <c r="X24" s="78"/>
      <c r="Y24" s="78"/>
      <c r="Z24" s="78"/>
      <c r="AA24" s="79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90"/>
      <c r="AP24" s="90"/>
      <c r="AQ24" s="90"/>
      <c r="AR24" s="78"/>
      <c r="AS24" s="78"/>
      <c r="AT24" s="78"/>
      <c r="AU24" s="78"/>
      <c r="AV24" s="78"/>
      <c r="AW24" s="78"/>
      <c r="AX24" s="79"/>
      <c r="AY24" s="42"/>
      <c r="BB24" s="39">
        <f t="shared" si="0"/>
        <v>0</v>
      </c>
      <c r="BF24" s="39">
        <f t="shared" si="1"/>
        <v>0</v>
      </c>
    </row>
    <row r="25" spans="1:58" ht="15" customHeight="1">
      <c r="A25" s="40"/>
      <c r="B25" s="404" t="str">
        <f>IF(NOT(ISBLANK(L25)),MAX($B$6:B24)+1,"")</f>
        <v/>
      </c>
      <c r="C25" s="405"/>
      <c r="D25" s="103"/>
      <c r="E25" s="78"/>
      <c r="F25" s="78"/>
      <c r="G25" s="78"/>
      <c r="H25" s="78"/>
      <c r="I25" s="90"/>
      <c r="J25" s="90"/>
      <c r="K25" s="181"/>
      <c r="L25" s="87"/>
      <c r="M25" s="78"/>
      <c r="N25" s="78"/>
      <c r="O25" s="78"/>
      <c r="P25" s="78"/>
      <c r="Q25" s="78"/>
      <c r="R25" s="78"/>
      <c r="S25" s="78"/>
      <c r="T25" s="104"/>
      <c r="U25" s="78"/>
      <c r="V25" s="78"/>
      <c r="W25" s="78"/>
      <c r="X25" s="78"/>
      <c r="Y25" s="78"/>
      <c r="Z25" s="78"/>
      <c r="AA25" s="79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90"/>
      <c r="AP25" s="90"/>
      <c r="AQ25" s="90"/>
      <c r="AR25" s="78"/>
      <c r="AS25" s="78"/>
      <c r="AT25" s="78"/>
      <c r="AU25" s="78"/>
      <c r="AV25" s="78"/>
      <c r="AW25" s="78"/>
      <c r="AX25" s="79"/>
      <c r="AY25" s="42"/>
      <c r="BB25" s="39">
        <f t="shared" si="0"/>
        <v>0</v>
      </c>
      <c r="BF25" s="39">
        <f t="shared" si="1"/>
        <v>0</v>
      </c>
    </row>
    <row r="26" spans="1:58" ht="15" customHeight="1">
      <c r="A26" s="40"/>
      <c r="B26" s="404" t="str">
        <f>IF(NOT(ISBLANK(L26)),MAX($B$6:B25)+1,"")</f>
        <v/>
      </c>
      <c r="C26" s="405"/>
      <c r="D26" s="103"/>
      <c r="E26" s="78"/>
      <c r="F26" s="78"/>
      <c r="G26" s="78"/>
      <c r="H26" s="78"/>
      <c r="I26" s="90"/>
      <c r="J26" s="90"/>
      <c r="K26" s="181"/>
      <c r="L26" s="87"/>
      <c r="M26" s="78"/>
      <c r="N26" s="78"/>
      <c r="O26" s="78"/>
      <c r="P26" s="78"/>
      <c r="Q26" s="78"/>
      <c r="R26" s="78"/>
      <c r="S26" s="78"/>
      <c r="T26" s="104"/>
      <c r="U26" s="78"/>
      <c r="V26" s="78"/>
      <c r="W26" s="78"/>
      <c r="X26" s="78"/>
      <c r="Y26" s="78"/>
      <c r="Z26" s="78"/>
      <c r="AA26" s="79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90"/>
      <c r="AP26" s="90"/>
      <c r="AQ26" s="90"/>
      <c r="AR26" s="78"/>
      <c r="AS26" s="78"/>
      <c r="AT26" s="78"/>
      <c r="AU26" s="78"/>
      <c r="AV26" s="78"/>
      <c r="AW26" s="78"/>
      <c r="AX26" s="79"/>
      <c r="AY26" s="42"/>
      <c r="BB26" s="39">
        <f t="shared" si="0"/>
        <v>0</v>
      </c>
      <c r="BF26" s="39">
        <f t="shared" si="1"/>
        <v>0</v>
      </c>
    </row>
    <row r="27" spans="1:58" ht="15" customHeight="1">
      <c r="A27" s="40"/>
      <c r="B27" s="404" t="str">
        <f>IF(NOT(ISBLANK(L27)),MAX($B$6:B26)+1,"")</f>
        <v/>
      </c>
      <c r="C27" s="405"/>
      <c r="D27" s="103"/>
      <c r="E27" s="78"/>
      <c r="F27" s="78"/>
      <c r="G27" s="78"/>
      <c r="H27" s="78"/>
      <c r="I27" s="90"/>
      <c r="J27" s="90"/>
      <c r="K27" s="181"/>
      <c r="L27" s="87"/>
      <c r="M27" s="78"/>
      <c r="N27" s="78"/>
      <c r="O27" s="78"/>
      <c r="P27" s="78"/>
      <c r="Q27" s="78"/>
      <c r="R27" s="78"/>
      <c r="S27" s="78"/>
      <c r="T27" s="77"/>
      <c r="U27" s="78"/>
      <c r="V27" s="78"/>
      <c r="W27" s="78"/>
      <c r="X27" s="78"/>
      <c r="Y27" s="78"/>
      <c r="Z27" s="78"/>
      <c r="AA27" s="79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90"/>
      <c r="AP27" s="90"/>
      <c r="AQ27" s="90"/>
      <c r="AR27" s="78"/>
      <c r="AS27" s="78"/>
      <c r="AT27" s="78"/>
      <c r="AU27" s="78"/>
      <c r="AV27" s="78"/>
      <c r="AW27" s="78"/>
      <c r="AX27" s="79"/>
      <c r="AY27" s="42"/>
      <c r="BB27" s="39">
        <f t="shared" si="0"/>
        <v>0</v>
      </c>
      <c r="BF27" s="39">
        <f t="shared" si="1"/>
        <v>0</v>
      </c>
    </row>
    <row r="28" spans="1:58" ht="15" customHeight="1">
      <c r="A28" s="40"/>
      <c r="B28" s="404" t="str">
        <f>IF(NOT(ISBLANK(L28)),MAX($B$6:B27)+1,"")</f>
        <v/>
      </c>
      <c r="C28" s="405"/>
      <c r="D28" s="103"/>
      <c r="E28" s="78"/>
      <c r="F28" s="78"/>
      <c r="G28" s="78"/>
      <c r="H28" s="78"/>
      <c r="I28" s="90"/>
      <c r="J28" s="90"/>
      <c r="K28" s="181"/>
      <c r="L28" s="103"/>
      <c r="M28" s="78"/>
      <c r="N28" s="78"/>
      <c r="O28" s="78"/>
      <c r="P28" s="78"/>
      <c r="Q28" s="78"/>
      <c r="R28" s="78"/>
      <c r="S28" s="78"/>
      <c r="T28" s="104"/>
      <c r="U28" s="78"/>
      <c r="V28" s="78"/>
      <c r="W28" s="78"/>
      <c r="X28" s="78"/>
      <c r="Y28" s="78"/>
      <c r="Z28" s="78"/>
      <c r="AA28" s="79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90"/>
      <c r="AP28" s="90"/>
      <c r="AQ28" s="90"/>
      <c r="AR28" s="78"/>
      <c r="AS28" s="78"/>
      <c r="AT28" s="78"/>
      <c r="AU28" s="78"/>
      <c r="AV28" s="78"/>
      <c r="AW28" s="78"/>
      <c r="AX28" s="79"/>
      <c r="AY28" s="42"/>
      <c r="BB28" s="39">
        <f t="shared" si="0"/>
        <v>0</v>
      </c>
      <c r="BF28" s="39">
        <f t="shared" si="1"/>
        <v>0</v>
      </c>
    </row>
    <row r="29" spans="1:58" ht="15" customHeight="1">
      <c r="A29" s="40"/>
      <c r="B29" s="404" t="str">
        <f>IF(NOT(ISBLANK(L29)),MAX($B$6:B28)+1,"")</f>
        <v/>
      </c>
      <c r="C29" s="405"/>
      <c r="D29" s="103"/>
      <c r="E29" s="78"/>
      <c r="F29" s="78"/>
      <c r="G29" s="78"/>
      <c r="H29" s="78"/>
      <c r="I29" s="90"/>
      <c r="J29" s="90"/>
      <c r="K29" s="181"/>
      <c r="L29" s="103"/>
      <c r="M29" s="78"/>
      <c r="N29" s="78"/>
      <c r="O29" s="78"/>
      <c r="P29" s="78"/>
      <c r="Q29" s="78"/>
      <c r="R29" s="78"/>
      <c r="S29" s="78"/>
      <c r="T29" s="104"/>
      <c r="U29" s="78"/>
      <c r="V29" s="78"/>
      <c r="W29" s="78"/>
      <c r="X29" s="78"/>
      <c r="Y29" s="78"/>
      <c r="Z29" s="78"/>
      <c r="AA29" s="79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90"/>
      <c r="AP29" s="90"/>
      <c r="AQ29" s="90"/>
      <c r="AR29" s="78"/>
      <c r="AS29" s="78"/>
      <c r="AT29" s="78"/>
      <c r="AU29" s="78"/>
      <c r="AV29" s="78"/>
      <c r="AW29" s="78"/>
      <c r="AX29" s="79"/>
      <c r="AY29" s="42"/>
      <c r="BB29" s="39">
        <f t="shared" si="0"/>
        <v>0</v>
      </c>
      <c r="BF29" s="39">
        <f t="shared" si="1"/>
        <v>0</v>
      </c>
    </row>
    <row r="30" spans="1:58" ht="15" customHeight="1">
      <c r="A30" s="40"/>
      <c r="B30" s="404" t="str">
        <f>IF(NOT(ISBLANK(L30)),MAX($B$6:B29)+1,"")</f>
        <v/>
      </c>
      <c r="C30" s="405"/>
      <c r="D30" s="103"/>
      <c r="E30" s="78"/>
      <c r="F30" s="78"/>
      <c r="G30" s="78"/>
      <c r="H30" s="78"/>
      <c r="I30" s="90"/>
      <c r="J30" s="90"/>
      <c r="K30" s="181"/>
      <c r="L30" s="87"/>
      <c r="M30" s="78"/>
      <c r="N30" s="78"/>
      <c r="O30" s="78"/>
      <c r="P30" s="78"/>
      <c r="Q30" s="78"/>
      <c r="R30" s="78"/>
      <c r="S30" s="78"/>
      <c r="T30" s="77"/>
      <c r="U30" s="78"/>
      <c r="V30" s="78"/>
      <c r="W30" s="78"/>
      <c r="X30" s="78"/>
      <c r="Y30" s="78"/>
      <c r="Z30" s="78"/>
      <c r="AA30" s="79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90"/>
      <c r="AP30" s="90"/>
      <c r="AQ30" s="90"/>
      <c r="AR30" s="78"/>
      <c r="AS30" s="78"/>
      <c r="AT30" s="78"/>
      <c r="AU30" s="78"/>
      <c r="AV30" s="78"/>
      <c r="AW30" s="78"/>
      <c r="AX30" s="79"/>
      <c r="AY30" s="42"/>
      <c r="BB30" s="39">
        <f t="shared" si="0"/>
        <v>0</v>
      </c>
      <c r="BF30" s="39">
        <f t="shared" si="1"/>
        <v>0</v>
      </c>
    </row>
    <row r="31" spans="1:58" ht="15" customHeight="1">
      <c r="A31" s="40"/>
      <c r="B31" s="404" t="str">
        <f>IF(NOT(ISBLANK(L31)),MAX($B$6:B30)+1,"")</f>
        <v/>
      </c>
      <c r="C31" s="405"/>
      <c r="D31" s="87"/>
      <c r="E31" s="78"/>
      <c r="F31" s="78"/>
      <c r="G31" s="78"/>
      <c r="H31" s="78"/>
      <c r="I31" s="90"/>
      <c r="J31" s="90"/>
      <c r="K31" s="181"/>
      <c r="L31" s="87"/>
      <c r="M31" s="78"/>
      <c r="N31" s="78"/>
      <c r="O31" s="78"/>
      <c r="P31" s="78"/>
      <c r="Q31" s="78"/>
      <c r="R31" s="78"/>
      <c r="S31" s="78"/>
      <c r="T31" s="77"/>
      <c r="U31" s="78"/>
      <c r="V31" s="78"/>
      <c r="W31" s="78"/>
      <c r="X31" s="78"/>
      <c r="Y31" s="78"/>
      <c r="Z31" s="78"/>
      <c r="AA31" s="79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90"/>
      <c r="AP31" s="90"/>
      <c r="AQ31" s="90"/>
      <c r="AR31" s="78"/>
      <c r="AS31" s="78"/>
      <c r="AT31" s="78"/>
      <c r="AU31" s="78"/>
      <c r="AV31" s="78"/>
      <c r="AW31" s="78"/>
      <c r="AX31" s="79"/>
      <c r="AY31" s="42"/>
      <c r="BB31" s="39">
        <f t="shared" si="0"/>
        <v>0</v>
      </c>
      <c r="BF31" s="39">
        <f t="shared" si="1"/>
        <v>0</v>
      </c>
    </row>
    <row r="32" spans="1:58" ht="15" customHeight="1">
      <c r="A32" s="40"/>
      <c r="B32" s="402" t="str">
        <f>IF(NOT(ISBLANK(L32)),MAX($B$6:B31)+1,"")</f>
        <v/>
      </c>
      <c r="C32" s="403"/>
      <c r="D32" s="88"/>
      <c r="E32" s="81"/>
      <c r="F32" s="81"/>
      <c r="G32" s="81"/>
      <c r="H32" s="81"/>
      <c r="I32" s="91"/>
      <c r="J32" s="91"/>
      <c r="K32" s="202"/>
      <c r="L32" s="88"/>
      <c r="M32" s="81"/>
      <c r="N32" s="81"/>
      <c r="O32" s="81"/>
      <c r="P32" s="81"/>
      <c r="Q32" s="81"/>
      <c r="R32" s="81"/>
      <c r="S32" s="81"/>
      <c r="T32" s="80"/>
      <c r="U32" s="81"/>
      <c r="V32" s="81"/>
      <c r="W32" s="81"/>
      <c r="X32" s="81"/>
      <c r="Y32" s="81"/>
      <c r="Z32" s="81"/>
      <c r="AA32" s="82"/>
      <c r="AB32" s="81" t="str">
        <f>IF(NOT(ISBLANK(AF32)),MAX($AB$6:AB31)+1,"")</f>
        <v/>
      </c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91"/>
      <c r="AP32" s="91"/>
      <c r="AQ32" s="91"/>
      <c r="AR32" s="81"/>
      <c r="AS32" s="81"/>
      <c r="AT32" s="81"/>
      <c r="AU32" s="81"/>
      <c r="AV32" s="81"/>
      <c r="AW32" s="81"/>
      <c r="AX32" s="82"/>
      <c r="AY32" s="42"/>
      <c r="BB32" s="39">
        <f t="shared" si="0"/>
        <v>0</v>
      </c>
      <c r="BF32" s="39">
        <f t="shared" si="1"/>
        <v>0</v>
      </c>
    </row>
    <row r="33" spans="1:58" ht="15" customHeight="1" thickBot="1">
      <c r="A33" s="4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5"/>
      <c r="AE33" s="84"/>
      <c r="AF33" s="84"/>
      <c r="AG33" s="84"/>
      <c r="AH33" s="84"/>
      <c r="AI33" s="84"/>
      <c r="AJ33" s="84"/>
      <c r="AK33" s="84"/>
      <c r="AL33" s="85"/>
      <c r="AM33" s="84"/>
      <c r="AN33" s="84"/>
      <c r="AO33" s="86"/>
      <c r="AP33" s="86"/>
      <c r="AQ33" s="86"/>
      <c r="AR33" s="84"/>
      <c r="AS33" s="84"/>
      <c r="AT33" s="84"/>
      <c r="AU33" s="84"/>
      <c r="AV33" s="84"/>
      <c r="AW33" s="84"/>
      <c r="AX33" s="84"/>
      <c r="AY33" s="44"/>
      <c r="BB33" s="39">
        <f t="shared" si="0"/>
        <v>0</v>
      </c>
      <c r="BF33" s="39">
        <f t="shared" si="1"/>
        <v>0</v>
      </c>
    </row>
    <row r="34" spans="1:58" ht="15" customHeight="1">
      <c r="A34" s="40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R34" s="41"/>
      <c r="AS34" s="41"/>
      <c r="AT34" s="41"/>
      <c r="AU34" s="41"/>
      <c r="AV34" s="41"/>
      <c r="AW34" s="41"/>
      <c r="AX34" s="41"/>
      <c r="AY34" s="42"/>
    </row>
    <row r="35" spans="1:58" ht="15" customHeight="1">
      <c r="A35" s="40"/>
      <c r="B35" s="143" t="s">
        <v>74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R35" s="41"/>
      <c r="AS35" s="41"/>
      <c r="AT35" s="41"/>
      <c r="AU35" s="41"/>
      <c r="AV35" s="41"/>
      <c r="AW35" s="41"/>
      <c r="AX35" s="41"/>
      <c r="AY35" s="42"/>
    </row>
    <row r="36" spans="1:58" ht="15" customHeight="1">
      <c r="A36" s="40"/>
      <c r="B36" s="436" t="s">
        <v>29</v>
      </c>
      <c r="C36" s="437"/>
      <c r="D36" s="438" t="s">
        <v>75</v>
      </c>
      <c r="E36" s="439"/>
      <c r="F36" s="439"/>
      <c r="G36" s="439"/>
      <c r="H36" s="440"/>
      <c r="I36" s="442" t="s">
        <v>30</v>
      </c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444"/>
      <c r="Y36" s="436" t="s">
        <v>3</v>
      </c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39"/>
      <c r="AN36" s="440"/>
      <c r="AO36" s="435" t="s">
        <v>8</v>
      </c>
      <c r="AP36" s="412"/>
      <c r="AQ36" s="412"/>
      <c r="AR36" s="412"/>
      <c r="AS36" s="412"/>
      <c r="AT36" s="412"/>
      <c r="AU36" s="412"/>
      <c r="AV36" s="412"/>
      <c r="AW36" s="412"/>
      <c r="AX36" s="413"/>
      <c r="AY36" s="42"/>
    </row>
    <row r="37" spans="1:58" ht="15" customHeight="1">
      <c r="A37" s="40"/>
      <c r="B37" s="406"/>
      <c r="C37" s="408"/>
      <c r="D37" s="406"/>
      <c r="E37" s="407"/>
      <c r="F37" s="407"/>
      <c r="G37" s="407"/>
      <c r="H37" s="441"/>
      <c r="I37" s="406" t="s">
        <v>5</v>
      </c>
      <c r="J37" s="407"/>
      <c r="K37" s="407"/>
      <c r="L37" s="407"/>
      <c r="M37" s="407"/>
      <c r="N37" s="407"/>
      <c r="O37" s="407"/>
      <c r="P37" s="408"/>
      <c r="Q37" s="407" t="s">
        <v>4</v>
      </c>
      <c r="R37" s="407"/>
      <c r="S37" s="407"/>
      <c r="T37" s="407"/>
      <c r="U37" s="407"/>
      <c r="V37" s="407"/>
      <c r="W37" s="407"/>
      <c r="X37" s="441"/>
      <c r="Y37" s="406" t="s">
        <v>5</v>
      </c>
      <c r="Z37" s="407"/>
      <c r="AA37" s="407"/>
      <c r="AB37" s="407"/>
      <c r="AC37" s="407"/>
      <c r="AD37" s="407"/>
      <c r="AE37" s="407"/>
      <c r="AF37" s="408"/>
      <c r="AG37" s="407" t="s">
        <v>4</v>
      </c>
      <c r="AH37" s="407"/>
      <c r="AI37" s="407"/>
      <c r="AJ37" s="407"/>
      <c r="AK37" s="407"/>
      <c r="AL37" s="407"/>
      <c r="AM37" s="407"/>
      <c r="AN37" s="441"/>
      <c r="AO37" s="414"/>
      <c r="AP37" s="415"/>
      <c r="AQ37" s="415"/>
      <c r="AR37" s="415"/>
      <c r="AS37" s="415"/>
      <c r="AT37" s="415"/>
      <c r="AU37" s="415"/>
      <c r="AV37" s="415"/>
      <c r="AW37" s="415"/>
      <c r="AX37" s="416"/>
      <c r="AY37" s="42"/>
    </row>
    <row r="38" spans="1:58" ht="15" customHeight="1">
      <c r="A38" s="40"/>
      <c r="B38" s="409" t="str">
        <f>IF(NOT(ISBLANK(Y38)),1,"")</f>
        <v/>
      </c>
      <c r="C38" s="410"/>
      <c r="D38" s="109"/>
      <c r="E38" s="75"/>
      <c r="F38" s="75"/>
      <c r="G38" s="75"/>
      <c r="H38" s="76"/>
      <c r="I38" s="109"/>
      <c r="J38" s="75"/>
      <c r="K38" s="75"/>
      <c r="L38" s="75"/>
      <c r="M38" s="75"/>
      <c r="N38" s="75"/>
      <c r="O38" s="75"/>
      <c r="P38" s="75"/>
      <c r="Q38" s="107"/>
      <c r="R38" s="75"/>
      <c r="S38" s="75"/>
      <c r="T38" s="75"/>
      <c r="U38" s="75"/>
      <c r="V38" s="75"/>
      <c r="W38" s="75"/>
      <c r="X38" s="76"/>
      <c r="Y38" s="109"/>
      <c r="Z38" s="75"/>
      <c r="AA38" s="75"/>
      <c r="AB38" s="75"/>
      <c r="AC38" s="75"/>
      <c r="AD38" s="75"/>
      <c r="AE38" s="75"/>
      <c r="AF38" s="75"/>
      <c r="AG38" s="107"/>
      <c r="AH38" s="75"/>
      <c r="AI38" s="75"/>
      <c r="AJ38" s="75"/>
      <c r="AK38" s="75"/>
      <c r="AL38" s="75"/>
      <c r="AM38" s="75"/>
      <c r="AN38" s="76"/>
      <c r="AO38" s="75"/>
      <c r="AP38" s="75"/>
      <c r="AQ38" s="75"/>
      <c r="AR38" s="75"/>
      <c r="AS38" s="75"/>
      <c r="AT38" s="75"/>
      <c r="AU38" s="75"/>
      <c r="AV38" s="75"/>
      <c r="AW38" s="75"/>
      <c r="AX38" s="76"/>
      <c r="AY38" s="42"/>
    </row>
    <row r="39" spans="1:58" ht="15" customHeight="1">
      <c r="A39" s="40"/>
      <c r="B39" s="404" t="str">
        <f>IF(NOT(ISBLANK(Y39)),MAX($B$38:B38)+1,"")</f>
        <v/>
      </c>
      <c r="C39" s="405"/>
      <c r="D39" s="103"/>
      <c r="E39" s="78"/>
      <c r="F39" s="78"/>
      <c r="G39" s="78"/>
      <c r="H39" s="79"/>
      <c r="I39" s="103"/>
      <c r="J39" s="78"/>
      <c r="K39" s="78"/>
      <c r="L39" s="78"/>
      <c r="M39" s="78"/>
      <c r="N39" s="78"/>
      <c r="O39" s="78"/>
      <c r="P39" s="78"/>
      <c r="Q39" s="104"/>
      <c r="R39" s="78"/>
      <c r="S39" s="78"/>
      <c r="T39" s="78"/>
      <c r="U39" s="78"/>
      <c r="V39" s="78"/>
      <c r="W39" s="78"/>
      <c r="X39" s="79"/>
      <c r="Y39" s="103"/>
      <c r="Z39" s="78"/>
      <c r="AA39" s="78"/>
      <c r="AB39" s="78"/>
      <c r="AC39" s="78"/>
      <c r="AD39" s="78"/>
      <c r="AE39" s="78"/>
      <c r="AF39" s="78"/>
      <c r="AG39" s="104"/>
      <c r="AH39" s="78"/>
      <c r="AI39" s="78"/>
      <c r="AJ39" s="78"/>
      <c r="AK39" s="78"/>
      <c r="AL39" s="78"/>
      <c r="AM39" s="78"/>
      <c r="AN39" s="79"/>
      <c r="AO39" s="78"/>
      <c r="AP39" s="78"/>
      <c r="AQ39" s="78"/>
      <c r="AR39" s="78"/>
      <c r="AS39" s="78"/>
      <c r="AT39" s="78"/>
      <c r="AU39" s="78"/>
      <c r="AV39" s="78"/>
      <c r="AW39" s="78"/>
      <c r="AX39" s="79"/>
      <c r="AY39" s="42"/>
    </row>
    <row r="40" spans="1:58" ht="15" customHeight="1">
      <c r="A40" s="40"/>
      <c r="B40" s="404" t="str">
        <f>IF(NOT(ISBLANK(Y40)),MAX($B$38:B39)+1,"")</f>
        <v/>
      </c>
      <c r="C40" s="405"/>
      <c r="D40" s="103"/>
      <c r="E40" s="78"/>
      <c r="F40" s="78"/>
      <c r="G40" s="78"/>
      <c r="H40" s="79"/>
      <c r="I40" s="103"/>
      <c r="J40" s="78"/>
      <c r="K40" s="78"/>
      <c r="L40" s="78"/>
      <c r="M40" s="78"/>
      <c r="N40" s="78"/>
      <c r="O40" s="78"/>
      <c r="P40" s="78"/>
      <c r="Q40" s="104"/>
      <c r="R40" s="78"/>
      <c r="S40" s="78"/>
      <c r="T40" s="78"/>
      <c r="U40" s="78"/>
      <c r="V40" s="78"/>
      <c r="W40" s="78"/>
      <c r="X40" s="79"/>
      <c r="Y40" s="103"/>
      <c r="Z40" s="78"/>
      <c r="AA40" s="78"/>
      <c r="AB40" s="78"/>
      <c r="AC40" s="78"/>
      <c r="AD40" s="78"/>
      <c r="AE40" s="78"/>
      <c r="AF40" s="78"/>
      <c r="AG40" s="104"/>
      <c r="AH40" s="78"/>
      <c r="AI40" s="78"/>
      <c r="AJ40" s="78"/>
      <c r="AK40" s="78"/>
      <c r="AL40" s="78"/>
      <c r="AM40" s="78"/>
      <c r="AN40" s="79"/>
      <c r="AO40" s="78"/>
      <c r="AP40" s="78"/>
      <c r="AQ40" s="78"/>
      <c r="AR40" s="78"/>
      <c r="AS40" s="78"/>
      <c r="AT40" s="78"/>
      <c r="AU40" s="78"/>
      <c r="AV40" s="78"/>
      <c r="AW40" s="78"/>
      <c r="AX40" s="79"/>
      <c r="AY40" s="42"/>
    </row>
    <row r="41" spans="1:58" ht="15" customHeight="1">
      <c r="A41" s="40"/>
      <c r="B41" s="404" t="str">
        <f>IF(NOT(ISBLANK(Y41)),MAX($B$38:B40)+1,"")</f>
        <v/>
      </c>
      <c r="C41" s="405"/>
      <c r="D41" s="103"/>
      <c r="E41" s="78"/>
      <c r="F41" s="78"/>
      <c r="G41" s="78"/>
      <c r="H41" s="79"/>
      <c r="I41" s="103"/>
      <c r="J41" s="78"/>
      <c r="K41" s="78"/>
      <c r="L41" s="78"/>
      <c r="M41" s="78"/>
      <c r="N41" s="78"/>
      <c r="O41" s="78"/>
      <c r="P41" s="78"/>
      <c r="Q41" s="104"/>
      <c r="R41" s="78"/>
      <c r="S41" s="78"/>
      <c r="T41" s="78"/>
      <c r="U41" s="78"/>
      <c r="V41" s="78"/>
      <c r="W41" s="78"/>
      <c r="X41" s="79"/>
      <c r="Y41" s="103"/>
      <c r="Z41" s="78"/>
      <c r="AA41" s="78"/>
      <c r="AB41" s="78"/>
      <c r="AC41" s="78"/>
      <c r="AD41" s="78"/>
      <c r="AE41" s="78"/>
      <c r="AF41" s="78"/>
      <c r="AG41" s="104"/>
      <c r="AH41" s="78"/>
      <c r="AI41" s="78"/>
      <c r="AJ41" s="78"/>
      <c r="AK41" s="78"/>
      <c r="AL41" s="78"/>
      <c r="AM41" s="78"/>
      <c r="AN41" s="79"/>
      <c r="AO41" s="78"/>
      <c r="AP41" s="78"/>
      <c r="AQ41" s="78"/>
      <c r="AR41" s="78"/>
      <c r="AS41" s="78"/>
      <c r="AT41" s="78"/>
      <c r="AU41" s="78"/>
      <c r="AV41" s="78"/>
      <c r="AW41" s="78"/>
      <c r="AX41" s="79"/>
      <c r="AY41" s="42"/>
    </row>
    <row r="42" spans="1:58" ht="15" customHeight="1">
      <c r="A42" s="40"/>
      <c r="B42" s="404" t="str">
        <f>IF(NOT(ISBLANK(Y42)),MAX($B$38:B41)+1,"")</f>
        <v/>
      </c>
      <c r="C42" s="405"/>
      <c r="D42" s="103"/>
      <c r="E42" s="78"/>
      <c r="F42" s="78"/>
      <c r="G42" s="78"/>
      <c r="H42" s="79"/>
      <c r="I42" s="103"/>
      <c r="J42" s="78"/>
      <c r="K42" s="78"/>
      <c r="L42" s="78"/>
      <c r="M42" s="78"/>
      <c r="N42" s="78"/>
      <c r="O42" s="78"/>
      <c r="P42" s="78"/>
      <c r="Q42" s="104"/>
      <c r="R42" s="78"/>
      <c r="S42" s="78"/>
      <c r="T42" s="78"/>
      <c r="U42" s="78"/>
      <c r="V42" s="78"/>
      <c r="W42" s="78"/>
      <c r="X42" s="79"/>
      <c r="Y42" s="103"/>
      <c r="Z42" s="78"/>
      <c r="AA42" s="78"/>
      <c r="AB42" s="78"/>
      <c r="AC42" s="78"/>
      <c r="AD42" s="78"/>
      <c r="AE42" s="78"/>
      <c r="AF42" s="78"/>
      <c r="AG42" s="104"/>
      <c r="AH42" s="78"/>
      <c r="AI42" s="78"/>
      <c r="AJ42" s="78"/>
      <c r="AK42" s="78"/>
      <c r="AL42" s="78"/>
      <c r="AM42" s="78"/>
      <c r="AN42" s="79"/>
      <c r="AO42" s="78"/>
      <c r="AP42" s="78"/>
      <c r="AQ42" s="78"/>
      <c r="AR42" s="78"/>
      <c r="AS42" s="78"/>
      <c r="AT42" s="78"/>
      <c r="AU42" s="78"/>
      <c r="AV42" s="78"/>
      <c r="AW42" s="78"/>
      <c r="AX42" s="79"/>
      <c r="AY42" s="42"/>
    </row>
    <row r="43" spans="1:58" ht="15" customHeight="1">
      <c r="A43" s="40"/>
      <c r="B43" s="404" t="str">
        <f>IF(NOT(ISBLANK(Y43)),MAX($B$38:B42)+1,"")</f>
        <v/>
      </c>
      <c r="C43" s="405"/>
      <c r="D43" s="103"/>
      <c r="E43" s="78"/>
      <c r="F43" s="78"/>
      <c r="G43" s="78"/>
      <c r="H43" s="79"/>
      <c r="I43" s="103"/>
      <c r="J43" s="78"/>
      <c r="K43" s="78"/>
      <c r="L43" s="78"/>
      <c r="M43" s="78"/>
      <c r="N43" s="78"/>
      <c r="O43" s="78"/>
      <c r="P43" s="78"/>
      <c r="Q43" s="104"/>
      <c r="R43" s="78"/>
      <c r="S43" s="78"/>
      <c r="T43" s="78"/>
      <c r="U43" s="78"/>
      <c r="V43" s="78"/>
      <c r="W43" s="78"/>
      <c r="X43" s="79"/>
      <c r="Y43" s="103"/>
      <c r="Z43" s="78"/>
      <c r="AA43" s="78"/>
      <c r="AB43" s="78"/>
      <c r="AC43" s="78"/>
      <c r="AD43" s="78"/>
      <c r="AE43" s="78"/>
      <c r="AF43" s="78"/>
      <c r="AG43" s="104"/>
      <c r="AH43" s="78"/>
      <c r="AI43" s="78"/>
      <c r="AJ43" s="78"/>
      <c r="AK43" s="78"/>
      <c r="AL43" s="78"/>
      <c r="AM43" s="78"/>
      <c r="AN43" s="79"/>
      <c r="AO43" s="78"/>
      <c r="AP43" s="78"/>
      <c r="AQ43" s="78"/>
      <c r="AR43" s="78"/>
      <c r="AS43" s="78"/>
      <c r="AT43" s="78"/>
      <c r="AU43" s="78"/>
      <c r="AV43" s="78"/>
      <c r="AW43" s="78"/>
      <c r="AX43" s="79"/>
      <c r="AY43" s="42"/>
    </row>
    <row r="44" spans="1:58" ht="15" customHeight="1">
      <c r="A44" s="40"/>
      <c r="B44" s="404" t="str">
        <f>IF(NOT(ISBLANK(Y44)),MAX($B$38:B43)+1,"")</f>
        <v/>
      </c>
      <c r="C44" s="405"/>
      <c r="D44" s="103"/>
      <c r="E44" s="78"/>
      <c r="F44" s="78"/>
      <c r="G44" s="78"/>
      <c r="H44" s="79"/>
      <c r="I44" s="103"/>
      <c r="J44" s="78"/>
      <c r="K44" s="78"/>
      <c r="L44" s="78"/>
      <c r="M44" s="78"/>
      <c r="N44" s="78"/>
      <c r="O44" s="78"/>
      <c r="P44" s="78"/>
      <c r="Q44" s="104"/>
      <c r="R44" s="78"/>
      <c r="S44" s="78"/>
      <c r="T44" s="78"/>
      <c r="U44" s="78"/>
      <c r="V44" s="78"/>
      <c r="W44" s="78"/>
      <c r="X44" s="79"/>
      <c r="Y44" s="103"/>
      <c r="Z44" s="78"/>
      <c r="AA44" s="78"/>
      <c r="AB44" s="78"/>
      <c r="AC44" s="78"/>
      <c r="AD44" s="78"/>
      <c r="AE44" s="78"/>
      <c r="AF44" s="78"/>
      <c r="AG44" s="104"/>
      <c r="AH44" s="78"/>
      <c r="AI44" s="78"/>
      <c r="AJ44" s="78"/>
      <c r="AK44" s="78"/>
      <c r="AL44" s="78"/>
      <c r="AM44" s="78"/>
      <c r="AN44" s="79"/>
      <c r="AO44" s="108"/>
      <c r="AP44" s="78"/>
      <c r="AQ44" s="78"/>
      <c r="AR44" s="78"/>
      <c r="AS44" s="78"/>
      <c r="AT44" s="78"/>
      <c r="AU44" s="78"/>
      <c r="AV44" s="78"/>
      <c r="AW44" s="78"/>
      <c r="AX44" s="79"/>
      <c r="AY44" s="42"/>
    </row>
    <row r="45" spans="1:58" ht="15" customHeight="1">
      <c r="A45" s="40"/>
      <c r="B45" s="404" t="str">
        <f>IF(NOT(ISBLANK(Y45)),MAX($B$38:B44)+1,"")</f>
        <v/>
      </c>
      <c r="C45" s="405"/>
      <c r="D45" s="103"/>
      <c r="E45" s="78"/>
      <c r="F45" s="78"/>
      <c r="G45" s="78"/>
      <c r="H45" s="79"/>
      <c r="I45" s="103"/>
      <c r="J45" s="78"/>
      <c r="K45" s="78"/>
      <c r="L45" s="78"/>
      <c r="M45" s="78"/>
      <c r="N45" s="78"/>
      <c r="O45" s="78"/>
      <c r="P45" s="78"/>
      <c r="Q45" s="104"/>
      <c r="R45" s="78"/>
      <c r="S45" s="78"/>
      <c r="T45" s="78"/>
      <c r="U45" s="78"/>
      <c r="V45" s="78"/>
      <c r="W45" s="78"/>
      <c r="X45" s="79"/>
      <c r="Y45" s="103"/>
      <c r="Z45" s="78"/>
      <c r="AA45" s="78"/>
      <c r="AB45" s="78"/>
      <c r="AC45" s="78"/>
      <c r="AD45" s="78"/>
      <c r="AE45" s="78"/>
      <c r="AF45" s="78"/>
      <c r="AG45" s="104"/>
      <c r="AH45" s="78"/>
      <c r="AI45" s="78"/>
      <c r="AJ45" s="78"/>
      <c r="AK45" s="78"/>
      <c r="AL45" s="78"/>
      <c r="AM45" s="78"/>
      <c r="AN45" s="79"/>
      <c r="AO45" s="78"/>
      <c r="AP45" s="78"/>
      <c r="AQ45" s="78"/>
      <c r="AR45" s="78"/>
      <c r="AS45" s="78"/>
      <c r="AT45" s="78"/>
      <c r="AU45" s="78"/>
      <c r="AV45" s="78"/>
      <c r="AW45" s="78"/>
      <c r="AX45" s="79"/>
      <c r="AY45" s="42"/>
    </row>
    <row r="46" spans="1:58" ht="15" customHeight="1">
      <c r="A46" s="40"/>
      <c r="B46" s="404" t="str">
        <f>IF(NOT(ISBLANK(Y46)),MAX($B$38:B45)+1,"")</f>
        <v/>
      </c>
      <c r="C46" s="405"/>
      <c r="D46" s="103"/>
      <c r="E46" s="78"/>
      <c r="F46" s="78"/>
      <c r="G46" s="78"/>
      <c r="H46" s="79"/>
      <c r="I46" s="103"/>
      <c r="J46" s="78"/>
      <c r="K46" s="78"/>
      <c r="L46" s="78"/>
      <c r="M46" s="78"/>
      <c r="N46" s="78"/>
      <c r="O46" s="78"/>
      <c r="P46" s="78"/>
      <c r="Q46" s="104"/>
      <c r="R46" s="78"/>
      <c r="S46" s="78"/>
      <c r="T46" s="78"/>
      <c r="U46" s="78"/>
      <c r="V46" s="78"/>
      <c r="W46" s="78"/>
      <c r="X46" s="79"/>
      <c r="Y46" s="103"/>
      <c r="Z46" s="78"/>
      <c r="AA46" s="78"/>
      <c r="AB46" s="78"/>
      <c r="AC46" s="78"/>
      <c r="AD46" s="78"/>
      <c r="AE46" s="78"/>
      <c r="AF46" s="78"/>
      <c r="AG46" s="104"/>
      <c r="AH46" s="78"/>
      <c r="AI46" s="78"/>
      <c r="AJ46" s="78"/>
      <c r="AK46" s="78"/>
      <c r="AL46" s="78"/>
      <c r="AM46" s="78"/>
      <c r="AN46" s="79"/>
      <c r="AO46" s="78"/>
      <c r="AP46" s="78"/>
      <c r="AQ46" s="78"/>
      <c r="AR46" s="78"/>
      <c r="AS46" s="78"/>
      <c r="AT46" s="78"/>
      <c r="AU46" s="78"/>
      <c r="AV46" s="78"/>
      <c r="AW46" s="78"/>
      <c r="AX46" s="79"/>
      <c r="AY46" s="42"/>
    </row>
    <row r="47" spans="1:58" ht="15" customHeight="1">
      <c r="A47" s="40"/>
      <c r="B47" s="404" t="str">
        <f>IF(NOT(ISBLANK(Y47)),MAX($B$38:B46)+1,"")</f>
        <v/>
      </c>
      <c r="C47" s="405"/>
      <c r="D47" s="103"/>
      <c r="E47" s="78"/>
      <c r="F47" s="78"/>
      <c r="G47" s="78"/>
      <c r="H47" s="79"/>
      <c r="I47" s="103"/>
      <c r="J47" s="78"/>
      <c r="K47" s="78"/>
      <c r="L47" s="78"/>
      <c r="M47" s="78"/>
      <c r="N47" s="78"/>
      <c r="O47" s="78"/>
      <c r="P47" s="78"/>
      <c r="Q47" s="104"/>
      <c r="R47" s="78"/>
      <c r="S47" s="78"/>
      <c r="T47" s="78"/>
      <c r="U47" s="78"/>
      <c r="V47" s="78"/>
      <c r="W47" s="78"/>
      <c r="X47" s="79"/>
      <c r="Y47" s="103"/>
      <c r="Z47" s="78"/>
      <c r="AA47" s="78"/>
      <c r="AB47" s="78"/>
      <c r="AC47" s="78"/>
      <c r="AD47" s="78"/>
      <c r="AE47" s="78"/>
      <c r="AF47" s="78"/>
      <c r="AG47" s="104"/>
      <c r="AH47" s="78"/>
      <c r="AI47" s="78"/>
      <c r="AJ47" s="78"/>
      <c r="AK47" s="78"/>
      <c r="AL47" s="78"/>
      <c r="AM47" s="78"/>
      <c r="AN47" s="79"/>
      <c r="AO47" s="78"/>
      <c r="AP47" s="78"/>
      <c r="AQ47" s="78"/>
      <c r="AR47" s="78"/>
      <c r="AS47" s="78"/>
      <c r="AT47" s="78"/>
      <c r="AU47" s="78"/>
      <c r="AV47" s="78"/>
      <c r="AW47" s="78"/>
      <c r="AX47" s="79"/>
      <c r="AY47" s="42"/>
    </row>
    <row r="48" spans="1:58" ht="15" customHeight="1">
      <c r="A48" s="40"/>
      <c r="B48" s="404" t="str">
        <f>IF(NOT(ISBLANK(Y48)),MAX($B$38:B47)+1,"")</f>
        <v/>
      </c>
      <c r="C48" s="405"/>
      <c r="D48" s="103"/>
      <c r="E48" s="78"/>
      <c r="F48" s="78"/>
      <c r="G48" s="78"/>
      <c r="H48" s="79"/>
      <c r="I48" s="103"/>
      <c r="J48" s="78"/>
      <c r="K48" s="78"/>
      <c r="L48" s="78"/>
      <c r="M48" s="78"/>
      <c r="N48" s="78"/>
      <c r="O48" s="78"/>
      <c r="P48" s="78"/>
      <c r="Q48" s="104"/>
      <c r="R48" s="78"/>
      <c r="S48" s="78"/>
      <c r="T48" s="78"/>
      <c r="U48" s="78"/>
      <c r="V48" s="78"/>
      <c r="W48" s="78"/>
      <c r="X48" s="79"/>
      <c r="Y48" s="103"/>
      <c r="Z48" s="78"/>
      <c r="AA48" s="78"/>
      <c r="AB48" s="78"/>
      <c r="AC48" s="78"/>
      <c r="AD48" s="78"/>
      <c r="AE48" s="78"/>
      <c r="AF48" s="78"/>
      <c r="AG48" s="104"/>
      <c r="AH48" s="78"/>
      <c r="AI48" s="78"/>
      <c r="AJ48" s="78"/>
      <c r="AK48" s="78"/>
      <c r="AL48" s="78"/>
      <c r="AM48" s="78"/>
      <c r="AN48" s="79"/>
      <c r="AO48" s="78"/>
      <c r="AP48" s="78"/>
      <c r="AQ48" s="78"/>
      <c r="AR48" s="78"/>
      <c r="AS48" s="78"/>
      <c r="AT48" s="78"/>
      <c r="AU48" s="78"/>
      <c r="AV48" s="78"/>
      <c r="AW48" s="78"/>
      <c r="AX48" s="79"/>
      <c r="AY48" s="42"/>
    </row>
    <row r="49" spans="1:51" ht="15" customHeight="1">
      <c r="A49" s="40"/>
      <c r="B49" s="404" t="str">
        <f>IF(NOT(ISBLANK(Y49)),MAX($B$38:B48)+1,"")</f>
        <v/>
      </c>
      <c r="C49" s="405"/>
      <c r="D49" s="103"/>
      <c r="E49" s="78"/>
      <c r="F49" s="78"/>
      <c r="G49" s="78"/>
      <c r="H49" s="79"/>
      <c r="I49" s="103"/>
      <c r="J49" s="78"/>
      <c r="K49" s="78"/>
      <c r="L49" s="78"/>
      <c r="M49" s="78"/>
      <c r="N49" s="78"/>
      <c r="O49" s="78"/>
      <c r="P49" s="78"/>
      <c r="Q49" s="104"/>
      <c r="R49" s="78"/>
      <c r="S49" s="78"/>
      <c r="T49" s="78"/>
      <c r="U49" s="78"/>
      <c r="V49" s="78"/>
      <c r="W49" s="78"/>
      <c r="X49" s="79"/>
      <c r="Y49" s="103"/>
      <c r="Z49" s="78"/>
      <c r="AA49" s="78"/>
      <c r="AB49" s="78"/>
      <c r="AC49" s="78"/>
      <c r="AD49" s="78"/>
      <c r="AE49" s="78"/>
      <c r="AF49" s="78"/>
      <c r="AG49" s="104"/>
      <c r="AH49" s="78"/>
      <c r="AI49" s="78"/>
      <c r="AJ49" s="78"/>
      <c r="AK49" s="78"/>
      <c r="AL49" s="78"/>
      <c r="AM49" s="78"/>
      <c r="AN49" s="79"/>
      <c r="AO49" s="78"/>
      <c r="AP49" s="78"/>
      <c r="AQ49" s="78"/>
      <c r="AR49" s="78"/>
      <c r="AS49" s="78"/>
      <c r="AT49" s="78"/>
      <c r="AU49" s="78"/>
      <c r="AV49" s="78"/>
      <c r="AW49" s="78"/>
      <c r="AX49" s="79"/>
      <c r="AY49" s="42"/>
    </row>
    <row r="50" spans="1:51" ht="15" customHeight="1">
      <c r="A50" s="40"/>
      <c r="B50" s="404" t="str">
        <f>IF(NOT(ISBLANK(Y50)),MAX($B$38:B49)+1,"")</f>
        <v/>
      </c>
      <c r="C50" s="405"/>
      <c r="D50" s="103"/>
      <c r="E50" s="78"/>
      <c r="F50" s="78"/>
      <c r="G50" s="78"/>
      <c r="H50" s="79"/>
      <c r="I50" s="87"/>
      <c r="J50" s="78"/>
      <c r="K50" s="78"/>
      <c r="L50" s="78"/>
      <c r="M50" s="78"/>
      <c r="N50" s="78"/>
      <c r="O50" s="78"/>
      <c r="P50" s="78"/>
      <c r="Q50" s="104"/>
      <c r="R50" s="78"/>
      <c r="S50" s="78"/>
      <c r="T50" s="78"/>
      <c r="U50" s="78"/>
      <c r="V50" s="78"/>
      <c r="W50" s="78"/>
      <c r="X50" s="79"/>
      <c r="Y50" s="87"/>
      <c r="Z50" s="78"/>
      <c r="AA50" s="78"/>
      <c r="AB50" s="78"/>
      <c r="AC50" s="78"/>
      <c r="AD50" s="78"/>
      <c r="AE50" s="78"/>
      <c r="AF50" s="78"/>
      <c r="AG50" s="104"/>
      <c r="AH50" s="78"/>
      <c r="AI50" s="78"/>
      <c r="AJ50" s="78"/>
      <c r="AK50" s="78"/>
      <c r="AL50" s="78"/>
      <c r="AM50" s="78"/>
      <c r="AN50" s="79"/>
      <c r="AO50" s="78"/>
      <c r="AP50" s="78"/>
      <c r="AQ50" s="78"/>
      <c r="AR50" s="78"/>
      <c r="AS50" s="78"/>
      <c r="AT50" s="78"/>
      <c r="AU50" s="78"/>
      <c r="AV50" s="78"/>
      <c r="AW50" s="78"/>
      <c r="AX50" s="79"/>
      <c r="AY50" s="42"/>
    </row>
    <row r="51" spans="1:51" ht="15" customHeight="1">
      <c r="A51" s="40"/>
      <c r="B51" s="404" t="str">
        <f>IF(NOT(ISBLANK(Y51)),MAX($B$38:B50)+1,"")</f>
        <v/>
      </c>
      <c r="C51" s="405"/>
      <c r="D51" s="103"/>
      <c r="E51" s="78"/>
      <c r="F51" s="78"/>
      <c r="G51" s="78"/>
      <c r="H51" s="79"/>
      <c r="I51" s="87"/>
      <c r="J51" s="78"/>
      <c r="K51" s="78"/>
      <c r="L51" s="78"/>
      <c r="M51" s="78"/>
      <c r="N51" s="78"/>
      <c r="O51" s="78"/>
      <c r="P51" s="78"/>
      <c r="Q51" s="104"/>
      <c r="R51" s="78"/>
      <c r="S51" s="78"/>
      <c r="T51" s="78"/>
      <c r="U51" s="78"/>
      <c r="V51" s="78"/>
      <c r="W51" s="78"/>
      <c r="X51" s="79"/>
      <c r="Y51" s="87"/>
      <c r="Z51" s="78"/>
      <c r="AA51" s="78"/>
      <c r="AB51" s="78"/>
      <c r="AC51" s="78"/>
      <c r="AD51" s="78"/>
      <c r="AE51" s="78"/>
      <c r="AF51" s="78"/>
      <c r="AG51" s="104"/>
      <c r="AH51" s="78"/>
      <c r="AI51" s="78"/>
      <c r="AJ51" s="78"/>
      <c r="AK51" s="78"/>
      <c r="AL51" s="78"/>
      <c r="AM51" s="78"/>
      <c r="AN51" s="79"/>
      <c r="AO51" s="78"/>
      <c r="AP51" s="78"/>
      <c r="AQ51" s="78"/>
      <c r="AR51" s="78"/>
      <c r="AS51" s="78"/>
      <c r="AT51" s="78"/>
      <c r="AU51" s="78"/>
      <c r="AV51" s="78"/>
      <c r="AW51" s="78"/>
      <c r="AX51" s="79"/>
      <c r="AY51" s="42"/>
    </row>
    <row r="52" spans="1:51" ht="15" customHeight="1">
      <c r="A52" s="40"/>
      <c r="B52" s="404" t="str">
        <f>IF(NOT(ISBLANK(Y52)),MAX($B$38:B51)+1,"")</f>
        <v/>
      </c>
      <c r="C52" s="405"/>
      <c r="D52" s="103"/>
      <c r="E52" s="78"/>
      <c r="F52" s="78"/>
      <c r="G52" s="78"/>
      <c r="H52" s="79"/>
      <c r="I52" s="87"/>
      <c r="J52" s="78"/>
      <c r="K52" s="78"/>
      <c r="L52" s="78"/>
      <c r="M52" s="78"/>
      <c r="N52" s="78"/>
      <c r="O52" s="78"/>
      <c r="P52" s="78"/>
      <c r="Q52" s="104"/>
      <c r="R52" s="78"/>
      <c r="S52" s="78"/>
      <c r="T52" s="78"/>
      <c r="U52" s="78"/>
      <c r="V52" s="78"/>
      <c r="W52" s="78"/>
      <c r="X52" s="79"/>
      <c r="Y52" s="87"/>
      <c r="Z52" s="78"/>
      <c r="AA52" s="78"/>
      <c r="AB52" s="78"/>
      <c r="AC52" s="78"/>
      <c r="AD52" s="78"/>
      <c r="AE52" s="78"/>
      <c r="AF52" s="78"/>
      <c r="AG52" s="104"/>
      <c r="AH52" s="78"/>
      <c r="AI52" s="78"/>
      <c r="AJ52" s="78"/>
      <c r="AK52" s="78"/>
      <c r="AL52" s="78"/>
      <c r="AM52" s="78"/>
      <c r="AN52" s="79"/>
      <c r="AO52" s="78"/>
      <c r="AP52" s="78"/>
      <c r="AQ52" s="78"/>
      <c r="AR52" s="78"/>
      <c r="AS52" s="78"/>
      <c r="AT52" s="78"/>
      <c r="AU52" s="78"/>
      <c r="AV52" s="78"/>
      <c r="AW52" s="78"/>
      <c r="AX52" s="79"/>
      <c r="AY52" s="42"/>
    </row>
    <row r="53" spans="1:51" ht="15" customHeight="1">
      <c r="A53" s="40"/>
      <c r="B53" s="404" t="str">
        <f>IF(NOT(ISBLANK(Y53)),MAX($B$38:B52)+1,"")</f>
        <v/>
      </c>
      <c r="C53" s="405"/>
      <c r="D53" s="103"/>
      <c r="E53" s="78"/>
      <c r="F53" s="78"/>
      <c r="G53" s="78"/>
      <c r="H53" s="79"/>
      <c r="I53" s="87"/>
      <c r="J53" s="78"/>
      <c r="K53" s="78"/>
      <c r="L53" s="78"/>
      <c r="M53" s="78"/>
      <c r="N53" s="78"/>
      <c r="O53" s="78"/>
      <c r="P53" s="78"/>
      <c r="Q53" s="104"/>
      <c r="R53" s="78"/>
      <c r="S53" s="78"/>
      <c r="T53" s="78"/>
      <c r="U53" s="78"/>
      <c r="V53" s="78"/>
      <c r="W53" s="78"/>
      <c r="X53" s="79"/>
      <c r="Y53" s="87"/>
      <c r="Z53" s="78"/>
      <c r="AA53" s="78"/>
      <c r="AB53" s="78"/>
      <c r="AC53" s="78"/>
      <c r="AD53" s="78"/>
      <c r="AE53" s="78"/>
      <c r="AF53" s="78"/>
      <c r="AG53" s="104"/>
      <c r="AH53" s="78"/>
      <c r="AI53" s="78"/>
      <c r="AJ53" s="78"/>
      <c r="AK53" s="78"/>
      <c r="AL53" s="78"/>
      <c r="AM53" s="78"/>
      <c r="AN53" s="79"/>
      <c r="AO53" s="78"/>
      <c r="AP53" s="78"/>
      <c r="AQ53" s="78"/>
      <c r="AR53" s="78"/>
      <c r="AS53" s="78"/>
      <c r="AT53" s="78"/>
      <c r="AU53" s="78"/>
      <c r="AV53" s="78"/>
      <c r="AW53" s="78"/>
      <c r="AX53" s="79"/>
      <c r="AY53" s="42"/>
    </row>
    <row r="54" spans="1:51" ht="15" customHeight="1">
      <c r="A54" s="40"/>
      <c r="B54" s="404" t="str">
        <f>IF(NOT(ISBLANK(Y54)),MAX($B$38:B53)+1,"")</f>
        <v/>
      </c>
      <c r="C54" s="405"/>
      <c r="D54" s="103"/>
      <c r="E54" s="78"/>
      <c r="F54" s="78"/>
      <c r="G54" s="78"/>
      <c r="H54" s="79"/>
      <c r="I54" s="87"/>
      <c r="J54" s="78"/>
      <c r="K54" s="78"/>
      <c r="L54" s="78"/>
      <c r="M54" s="78"/>
      <c r="N54" s="78"/>
      <c r="O54" s="78"/>
      <c r="P54" s="78"/>
      <c r="Q54" s="104"/>
      <c r="R54" s="78"/>
      <c r="S54" s="78"/>
      <c r="T54" s="78"/>
      <c r="U54" s="78"/>
      <c r="V54" s="78"/>
      <c r="W54" s="78"/>
      <c r="X54" s="79"/>
      <c r="Y54" s="87"/>
      <c r="Z54" s="78"/>
      <c r="AA54" s="78"/>
      <c r="AB54" s="78"/>
      <c r="AC54" s="78"/>
      <c r="AD54" s="78"/>
      <c r="AE54" s="78"/>
      <c r="AF54" s="78"/>
      <c r="AG54" s="104"/>
      <c r="AH54" s="78"/>
      <c r="AI54" s="78"/>
      <c r="AJ54" s="78"/>
      <c r="AK54" s="78"/>
      <c r="AL54" s="78"/>
      <c r="AM54" s="78"/>
      <c r="AN54" s="79"/>
      <c r="AO54" s="78" t="str">
        <f>IF(NOT(ISBLANK(テーブル一覧!I109)),AO53+1,"")</f>
        <v/>
      </c>
      <c r="AP54" s="78"/>
      <c r="AQ54" s="78"/>
      <c r="AR54" s="78"/>
      <c r="AS54" s="78"/>
      <c r="AT54" s="78"/>
      <c r="AU54" s="78"/>
      <c r="AV54" s="78"/>
      <c r="AW54" s="78"/>
      <c r="AX54" s="79"/>
      <c r="AY54" s="42"/>
    </row>
    <row r="55" spans="1:51" ht="15" customHeight="1">
      <c r="A55" s="40"/>
      <c r="B55" s="404" t="str">
        <f>IF(NOT(ISBLANK(Y55)),MAX($B$38:B54)+1,"")</f>
        <v/>
      </c>
      <c r="C55" s="405"/>
      <c r="D55" s="103"/>
      <c r="E55" s="78"/>
      <c r="F55" s="78"/>
      <c r="G55" s="78"/>
      <c r="H55" s="79"/>
      <c r="I55" s="87"/>
      <c r="J55" s="78"/>
      <c r="K55" s="78"/>
      <c r="L55" s="78"/>
      <c r="M55" s="78"/>
      <c r="N55" s="78"/>
      <c r="O55" s="78"/>
      <c r="P55" s="78"/>
      <c r="Q55" s="104"/>
      <c r="R55" s="78"/>
      <c r="S55" s="78"/>
      <c r="T55" s="78"/>
      <c r="U55" s="78"/>
      <c r="V55" s="78"/>
      <c r="W55" s="78"/>
      <c r="X55" s="79"/>
      <c r="Y55" s="87"/>
      <c r="Z55" s="78"/>
      <c r="AA55" s="78"/>
      <c r="AB55" s="78"/>
      <c r="AC55" s="78"/>
      <c r="AD55" s="78"/>
      <c r="AE55" s="78"/>
      <c r="AF55" s="78"/>
      <c r="AG55" s="104"/>
      <c r="AH55" s="78"/>
      <c r="AI55" s="78"/>
      <c r="AJ55" s="78"/>
      <c r="AK55" s="78"/>
      <c r="AL55" s="78"/>
      <c r="AM55" s="78"/>
      <c r="AN55" s="79"/>
      <c r="AO55" s="78" t="str">
        <f>IF(NOT(ISBLANK(テーブル一覧!I110)),AO54+1,"")</f>
        <v/>
      </c>
      <c r="AP55" s="78"/>
      <c r="AQ55" s="78"/>
      <c r="AR55" s="78"/>
      <c r="AS55" s="78"/>
      <c r="AT55" s="78"/>
      <c r="AU55" s="78"/>
      <c r="AV55" s="78"/>
      <c r="AW55" s="78"/>
      <c r="AX55" s="79"/>
      <c r="AY55" s="42"/>
    </row>
    <row r="56" spans="1:51" ht="15" customHeight="1">
      <c r="A56" s="40"/>
      <c r="B56" s="404" t="str">
        <f>IF(NOT(ISBLANK(Y56)),MAX($B$38:B55)+1,"")</f>
        <v/>
      </c>
      <c r="C56" s="405"/>
      <c r="D56" s="103"/>
      <c r="E56" s="78"/>
      <c r="F56" s="78"/>
      <c r="G56" s="78"/>
      <c r="H56" s="79"/>
      <c r="I56" s="103"/>
      <c r="J56" s="78"/>
      <c r="K56" s="78"/>
      <c r="L56" s="78"/>
      <c r="M56" s="78"/>
      <c r="N56" s="78"/>
      <c r="O56" s="78"/>
      <c r="P56" s="78"/>
      <c r="Q56" s="104"/>
      <c r="R56" s="78"/>
      <c r="S56" s="78"/>
      <c r="T56" s="78"/>
      <c r="U56" s="78"/>
      <c r="V56" s="78"/>
      <c r="W56" s="78"/>
      <c r="X56" s="79"/>
      <c r="Y56" s="103"/>
      <c r="Z56" s="78"/>
      <c r="AA56" s="78"/>
      <c r="AB56" s="78"/>
      <c r="AC56" s="78"/>
      <c r="AD56" s="78"/>
      <c r="AE56" s="78"/>
      <c r="AF56" s="78"/>
      <c r="AG56" s="104"/>
      <c r="AH56" s="78"/>
      <c r="AI56" s="78"/>
      <c r="AJ56" s="78"/>
      <c r="AK56" s="78"/>
      <c r="AL56" s="78"/>
      <c r="AM56" s="78"/>
      <c r="AN56" s="79"/>
      <c r="AO56" s="78" t="str">
        <f>IF(NOT(ISBLANK(テーブル一覧!I111)),AO55+1,"")</f>
        <v/>
      </c>
      <c r="AP56" s="78"/>
      <c r="AQ56" s="78"/>
      <c r="AR56" s="78"/>
      <c r="AS56" s="78"/>
      <c r="AT56" s="78"/>
      <c r="AU56" s="78"/>
      <c r="AV56" s="78"/>
      <c r="AW56" s="78"/>
      <c r="AX56" s="79"/>
      <c r="AY56" s="42"/>
    </row>
    <row r="57" spans="1:51" ht="15" customHeight="1">
      <c r="A57" s="40"/>
      <c r="B57" s="404" t="str">
        <f>IF(NOT(ISBLANK(Y57)),MAX($B$38:B56)+1,"")</f>
        <v/>
      </c>
      <c r="C57" s="405"/>
      <c r="D57" s="103"/>
      <c r="E57" s="78"/>
      <c r="F57" s="78"/>
      <c r="G57" s="78"/>
      <c r="H57" s="79"/>
      <c r="I57" s="103"/>
      <c r="J57" s="78"/>
      <c r="K57" s="78"/>
      <c r="L57" s="78"/>
      <c r="M57" s="78"/>
      <c r="N57" s="78"/>
      <c r="O57" s="78"/>
      <c r="P57" s="78"/>
      <c r="Q57" s="104"/>
      <c r="R57" s="78"/>
      <c r="S57" s="78"/>
      <c r="T57" s="78"/>
      <c r="U57" s="78"/>
      <c r="V57" s="78"/>
      <c r="W57" s="78"/>
      <c r="X57" s="79"/>
      <c r="Y57" s="103"/>
      <c r="Z57" s="78"/>
      <c r="AA57" s="78"/>
      <c r="AB57" s="78"/>
      <c r="AC57" s="78"/>
      <c r="AD57" s="78"/>
      <c r="AE57" s="78"/>
      <c r="AF57" s="78"/>
      <c r="AG57" s="104"/>
      <c r="AH57" s="78"/>
      <c r="AI57" s="78"/>
      <c r="AJ57" s="78"/>
      <c r="AK57" s="78"/>
      <c r="AL57" s="78"/>
      <c r="AM57" s="78"/>
      <c r="AN57" s="79"/>
      <c r="AO57" s="78" t="str">
        <f>IF(NOT(ISBLANK(テーブル一覧!I116)),#REF!+1,"")</f>
        <v/>
      </c>
      <c r="AP57" s="78"/>
      <c r="AQ57" s="78"/>
      <c r="AR57" s="78"/>
      <c r="AS57" s="78"/>
      <c r="AT57" s="78"/>
      <c r="AU57" s="78"/>
      <c r="AV57" s="78"/>
      <c r="AW57" s="78"/>
      <c r="AX57" s="79"/>
      <c r="AY57" s="42"/>
    </row>
    <row r="58" spans="1:51" ht="15" customHeight="1">
      <c r="A58" s="40"/>
      <c r="B58" s="404" t="str">
        <f>IF(NOT(ISBLANK(Y58)),MAX($B$38:B57)+1,"")</f>
        <v/>
      </c>
      <c r="C58" s="405"/>
      <c r="D58" s="103"/>
      <c r="E58" s="78"/>
      <c r="F58" s="78"/>
      <c r="G58" s="78"/>
      <c r="H58" s="79"/>
      <c r="I58" s="87"/>
      <c r="J58" s="78"/>
      <c r="K58" s="78"/>
      <c r="L58" s="78"/>
      <c r="M58" s="78"/>
      <c r="N58" s="78"/>
      <c r="O58" s="78"/>
      <c r="P58" s="78"/>
      <c r="Q58" s="77"/>
      <c r="R58" s="78"/>
      <c r="S58" s="78"/>
      <c r="T58" s="78"/>
      <c r="U58" s="78"/>
      <c r="V58" s="78"/>
      <c r="W58" s="78"/>
      <c r="X58" s="79"/>
      <c r="Y58" s="87"/>
      <c r="Z58" s="78"/>
      <c r="AA58" s="78"/>
      <c r="AB58" s="78"/>
      <c r="AC58" s="78"/>
      <c r="AD58" s="78"/>
      <c r="AE58" s="78"/>
      <c r="AF58" s="78"/>
      <c r="AG58" s="77"/>
      <c r="AH58" s="78"/>
      <c r="AI58" s="78"/>
      <c r="AJ58" s="78"/>
      <c r="AK58" s="78"/>
      <c r="AL58" s="78"/>
      <c r="AM58" s="78"/>
      <c r="AN58" s="79"/>
      <c r="AO58" s="78" t="str">
        <f>IF(NOT(ISBLANK(テーブル一覧!I117)),AO57+1,"")</f>
        <v/>
      </c>
      <c r="AP58" s="78"/>
      <c r="AQ58" s="78"/>
      <c r="AR58" s="78"/>
      <c r="AS58" s="78"/>
      <c r="AT58" s="78"/>
      <c r="AU58" s="78"/>
      <c r="AV58" s="78"/>
      <c r="AW58" s="78"/>
      <c r="AX58" s="79"/>
      <c r="AY58" s="42"/>
    </row>
    <row r="59" spans="1:51" ht="15" customHeight="1">
      <c r="A59" s="40"/>
      <c r="B59" s="404" t="str">
        <f>IF(NOT(ISBLANK(Y59)),MAX($B$38:B58)+1,"")</f>
        <v/>
      </c>
      <c r="C59" s="405"/>
      <c r="D59" s="87"/>
      <c r="E59" s="78"/>
      <c r="F59" s="78"/>
      <c r="G59" s="78"/>
      <c r="H59" s="79"/>
      <c r="I59" s="87"/>
      <c r="J59" s="78"/>
      <c r="K59" s="78"/>
      <c r="L59" s="78"/>
      <c r="M59" s="78"/>
      <c r="N59" s="78"/>
      <c r="O59" s="78"/>
      <c r="P59" s="78"/>
      <c r="Q59" s="77"/>
      <c r="R59" s="78"/>
      <c r="S59" s="78"/>
      <c r="T59" s="78"/>
      <c r="U59" s="78"/>
      <c r="V59" s="78"/>
      <c r="W59" s="78"/>
      <c r="X59" s="79"/>
      <c r="Y59" s="87"/>
      <c r="Z59" s="78"/>
      <c r="AA59" s="78"/>
      <c r="AB59" s="78"/>
      <c r="AC59" s="78"/>
      <c r="AD59" s="78"/>
      <c r="AE59" s="78"/>
      <c r="AF59" s="78"/>
      <c r="AG59" s="77"/>
      <c r="AH59" s="78"/>
      <c r="AI59" s="78"/>
      <c r="AJ59" s="78"/>
      <c r="AK59" s="78"/>
      <c r="AL59" s="78"/>
      <c r="AM59" s="78"/>
      <c r="AN59" s="79"/>
      <c r="AO59" s="78" t="str">
        <f>IF(NOT(ISBLANK(テーブル一覧!I118)),AO58+1,"")</f>
        <v/>
      </c>
      <c r="AP59" s="78"/>
      <c r="AQ59" s="78"/>
      <c r="AR59" s="78"/>
      <c r="AS59" s="78"/>
      <c r="AT59" s="78"/>
      <c r="AU59" s="78"/>
      <c r="AV59" s="78"/>
      <c r="AW59" s="78"/>
      <c r="AX59" s="79"/>
      <c r="AY59" s="42"/>
    </row>
    <row r="60" spans="1:51" ht="15" customHeight="1">
      <c r="A60" s="40"/>
      <c r="B60" s="404" t="str">
        <f>IF(NOT(ISBLANK(Y60)),MAX($B$38:B59)+1,"")</f>
        <v/>
      </c>
      <c r="C60" s="405"/>
      <c r="D60" s="87"/>
      <c r="E60" s="78"/>
      <c r="F60" s="78"/>
      <c r="G60" s="78"/>
      <c r="H60" s="79"/>
      <c r="I60" s="87"/>
      <c r="J60" s="78"/>
      <c r="K60" s="78"/>
      <c r="L60" s="78"/>
      <c r="M60" s="78"/>
      <c r="N60" s="78"/>
      <c r="O60" s="78"/>
      <c r="P60" s="78"/>
      <c r="Q60" s="77"/>
      <c r="R60" s="78"/>
      <c r="S60" s="78"/>
      <c r="T60" s="78"/>
      <c r="U60" s="78"/>
      <c r="V60" s="78"/>
      <c r="W60" s="78"/>
      <c r="X60" s="79"/>
      <c r="Y60" s="87"/>
      <c r="Z60" s="78"/>
      <c r="AA60" s="78"/>
      <c r="AB60" s="78"/>
      <c r="AC60" s="78"/>
      <c r="AD60" s="78"/>
      <c r="AE60" s="78"/>
      <c r="AF60" s="78"/>
      <c r="AG60" s="77"/>
      <c r="AH60" s="78"/>
      <c r="AI60" s="78"/>
      <c r="AJ60" s="78"/>
      <c r="AK60" s="78"/>
      <c r="AL60" s="78"/>
      <c r="AM60" s="78"/>
      <c r="AN60" s="79"/>
      <c r="AO60" s="78" t="str">
        <f>IF(NOT(ISBLANK(テーブル一覧!I119)),AO59+1,"")</f>
        <v/>
      </c>
      <c r="AP60" s="78"/>
      <c r="AQ60" s="78"/>
      <c r="AR60" s="78"/>
      <c r="AS60" s="78"/>
      <c r="AT60" s="78"/>
      <c r="AU60" s="78"/>
      <c r="AV60" s="78"/>
      <c r="AW60" s="78"/>
      <c r="AX60" s="79"/>
      <c r="AY60" s="42"/>
    </row>
    <row r="61" spans="1:51" ht="15" customHeight="1">
      <c r="A61" s="40"/>
      <c r="B61" s="404" t="str">
        <f>IF(NOT(ISBLANK(Y61)),MAX($B$38:B60)+1,"")</f>
        <v/>
      </c>
      <c r="C61" s="405"/>
      <c r="D61" s="87"/>
      <c r="E61" s="78"/>
      <c r="F61" s="78"/>
      <c r="G61" s="78"/>
      <c r="H61" s="79"/>
      <c r="I61" s="87"/>
      <c r="J61" s="78"/>
      <c r="K61" s="78"/>
      <c r="L61" s="78"/>
      <c r="M61" s="78"/>
      <c r="N61" s="78"/>
      <c r="O61" s="78"/>
      <c r="P61" s="78"/>
      <c r="Q61" s="77"/>
      <c r="R61" s="78"/>
      <c r="S61" s="78"/>
      <c r="T61" s="78"/>
      <c r="U61" s="78"/>
      <c r="V61" s="78"/>
      <c r="W61" s="78"/>
      <c r="X61" s="79"/>
      <c r="Y61" s="87"/>
      <c r="Z61" s="78"/>
      <c r="AA61" s="78"/>
      <c r="AB61" s="78"/>
      <c r="AC61" s="78"/>
      <c r="AD61" s="78"/>
      <c r="AE61" s="78"/>
      <c r="AF61" s="78"/>
      <c r="AG61" s="77"/>
      <c r="AH61" s="78"/>
      <c r="AI61" s="78"/>
      <c r="AJ61" s="78"/>
      <c r="AK61" s="78"/>
      <c r="AL61" s="78"/>
      <c r="AM61" s="78"/>
      <c r="AN61" s="79"/>
      <c r="AO61" s="78" t="str">
        <f>IF(NOT(ISBLANK(テーブル一覧!I120)),AO60+1,"")</f>
        <v/>
      </c>
      <c r="AP61" s="78"/>
      <c r="AQ61" s="78"/>
      <c r="AR61" s="78"/>
      <c r="AS61" s="78"/>
      <c r="AT61" s="78"/>
      <c r="AU61" s="78"/>
      <c r="AV61" s="78"/>
      <c r="AW61" s="78"/>
      <c r="AX61" s="79"/>
      <c r="AY61" s="42"/>
    </row>
    <row r="62" spans="1:51" ht="15" customHeight="1">
      <c r="A62" s="40"/>
      <c r="B62" s="404" t="str">
        <f>IF(NOT(ISBLANK(Y62)),MAX($B$38:B61)+1,"")</f>
        <v/>
      </c>
      <c r="C62" s="405"/>
      <c r="D62" s="87"/>
      <c r="E62" s="78"/>
      <c r="F62" s="78"/>
      <c r="G62" s="78"/>
      <c r="H62" s="79"/>
      <c r="I62" s="87"/>
      <c r="J62" s="78"/>
      <c r="K62" s="78"/>
      <c r="L62" s="78"/>
      <c r="M62" s="78"/>
      <c r="N62" s="78"/>
      <c r="O62" s="78"/>
      <c r="P62" s="78"/>
      <c r="Q62" s="77"/>
      <c r="R62" s="78"/>
      <c r="S62" s="78"/>
      <c r="T62" s="78"/>
      <c r="U62" s="78"/>
      <c r="V62" s="78"/>
      <c r="W62" s="78"/>
      <c r="X62" s="79"/>
      <c r="Y62" s="87"/>
      <c r="Z62" s="78"/>
      <c r="AA62" s="78"/>
      <c r="AB62" s="78"/>
      <c r="AC62" s="78"/>
      <c r="AD62" s="78"/>
      <c r="AE62" s="78"/>
      <c r="AF62" s="78"/>
      <c r="AG62" s="77"/>
      <c r="AH62" s="78"/>
      <c r="AI62" s="78"/>
      <c r="AJ62" s="78"/>
      <c r="AK62" s="78"/>
      <c r="AL62" s="78"/>
      <c r="AM62" s="78"/>
      <c r="AN62" s="79"/>
      <c r="AO62" s="78" t="str">
        <f>IF(NOT(ISBLANK(テーブル一覧!I121)),AO61+1,"")</f>
        <v/>
      </c>
      <c r="AP62" s="78"/>
      <c r="AQ62" s="78"/>
      <c r="AR62" s="78"/>
      <c r="AS62" s="78"/>
      <c r="AT62" s="78"/>
      <c r="AU62" s="78"/>
      <c r="AV62" s="78"/>
      <c r="AW62" s="78"/>
      <c r="AX62" s="79"/>
      <c r="AY62" s="42"/>
    </row>
    <row r="63" spans="1:51" ht="15" customHeight="1">
      <c r="A63" s="40"/>
      <c r="B63" s="402" t="str">
        <f>IF(NOT(ISBLANK(Y63)),MAX($B$38:B62)+1,"")</f>
        <v/>
      </c>
      <c r="C63" s="403"/>
      <c r="D63" s="88"/>
      <c r="E63" s="81"/>
      <c r="F63" s="81"/>
      <c r="G63" s="81"/>
      <c r="H63" s="82"/>
      <c r="I63" s="88"/>
      <c r="J63" s="81"/>
      <c r="K63" s="81"/>
      <c r="L63" s="81"/>
      <c r="M63" s="81"/>
      <c r="N63" s="81"/>
      <c r="O63" s="81"/>
      <c r="P63" s="81"/>
      <c r="Q63" s="80"/>
      <c r="R63" s="81"/>
      <c r="S63" s="81"/>
      <c r="T63" s="81"/>
      <c r="U63" s="81"/>
      <c r="V63" s="81"/>
      <c r="W63" s="81"/>
      <c r="X63" s="82"/>
      <c r="Y63" s="88"/>
      <c r="Z63" s="81"/>
      <c r="AA63" s="81"/>
      <c r="AB63" s="81"/>
      <c r="AC63" s="81"/>
      <c r="AD63" s="81"/>
      <c r="AE63" s="81"/>
      <c r="AF63" s="81"/>
      <c r="AG63" s="80"/>
      <c r="AH63" s="81"/>
      <c r="AI63" s="81"/>
      <c r="AJ63" s="81"/>
      <c r="AK63" s="81"/>
      <c r="AL63" s="81"/>
      <c r="AM63" s="81"/>
      <c r="AN63" s="82"/>
      <c r="AO63" s="81" t="str">
        <f>IF(NOT(ISBLANK(AV63)),MAX($Y$34:Y35)+1,"")</f>
        <v/>
      </c>
      <c r="AP63" s="81"/>
      <c r="AQ63" s="81"/>
      <c r="AR63" s="81"/>
      <c r="AS63" s="81"/>
      <c r="AT63" s="81"/>
      <c r="AU63" s="81"/>
      <c r="AV63" s="81"/>
      <c r="AW63" s="81"/>
      <c r="AX63" s="82"/>
      <c r="AY63" s="42"/>
    </row>
    <row r="64" spans="1:51" ht="15" customHeight="1" thickBot="1">
      <c r="A64" s="92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5"/>
      <c r="AE64" s="84"/>
      <c r="AF64" s="84"/>
      <c r="AG64" s="84"/>
      <c r="AH64" s="84"/>
      <c r="AI64" s="84"/>
      <c r="AJ64" s="84"/>
      <c r="AK64" s="84"/>
      <c r="AL64" s="85"/>
      <c r="AM64" s="84"/>
      <c r="AN64" s="84"/>
      <c r="AO64" s="86"/>
      <c r="AP64" s="86"/>
      <c r="AQ64" s="86"/>
      <c r="AR64" s="84"/>
      <c r="AS64" s="84"/>
      <c r="AT64" s="84"/>
      <c r="AU64" s="84"/>
      <c r="AV64" s="84"/>
      <c r="AW64" s="84"/>
      <c r="AX64" s="84"/>
      <c r="AY64" s="128"/>
    </row>
  </sheetData>
  <mergeCells count="82">
    <mergeCell ref="B63:C63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AB4:AX5"/>
    <mergeCell ref="B36:C37"/>
    <mergeCell ref="D36:H37"/>
    <mergeCell ref="I36:X36"/>
    <mergeCell ref="Y36:AN36"/>
    <mergeCell ref="AO36:AX37"/>
    <mergeCell ref="I37:P37"/>
    <mergeCell ref="Q37:X37"/>
    <mergeCell ref="Y37:AF37"/>
    <mergeCell ref="AG37:AN37"/>
    <mergeCell ref="B12:C12"/>
    <mergeCell ref="B11:C11"/>
    <mergeCell ref="B10:C10"/>
    <mergeCell ref="B4:C5"/>
    <mergeCell ref="L4:AA4"/>
    <mergeCell ref="T5:AA5"/>
    <mergeCell ref="AT1:AU1"/>
    <mergeCell ref="AV1:AY1"/>
    <mergeCell ref="AT2:AU2"/>
    <mergeCell ref="AV2:AY2"/>
    <mergeCell ref="Y1:AA2"/>
    <mergeCell ref="AQ1:AS1"/>
    <mergeCell ref="AQ2:AS2"/>
    <mergeCell ref="L5:S5"/>
    <mergeCell ref="B6:C6"/>
    <mergeCell ref="B9:C9"/>
    <mergeCell ref="B8:C8"/>
    <mergeCell ref="B7:C7"/>
    <mergeCell ref="D4:K5"/>
    <mergeCell ref="B17:C17"/>
    <mergeCell ref="B16:C16"/>
    <mergeCell ref="B15:C15"/>
    <mergeCell ref="B14:C14"/>
    <mergeCell ref="B13:C13"/>
    <mergeCell ref="B22:C22"/>
    <mergeCell ref="B21:C21"/>
    <mergeCell ref="B20:C20"/>
    <mergeCell ref="B19:C19"/>
    <mergeCell ref="B18:C18"/>
    <mergeCell ref="B27:C27"/>
    <mergeCell ref="B26:C26"/>
    <mergeCell ref="B25:C25"/>
    <mergeCell ref="B24:C24"/>
    <mergeCell ref="B23:C23"/>
    <mergeCell ref="B32:C32"/>
    <mergeCell ref="B31:C31"/>
    <mergeCell ref="B30:C30"/>
    <mergeCell ref="B29:C29"/>
    <mergeCell ref="B28:C28"/>
    <mergeCell ref="F2:X2"/>
    <mergeCell ref="F1:X1"/>
    <mergeCell ref="A1:E1"/>
    <mergeCell ref="A2:E2"/>
    <mergeCell ref="AO1:AP1"/>
    <mergeCell ref="AO2:AP2"/>
    <mergeCell ref="AB1:AN2"/>
  </mergeCells>
  <phoneticPr fontId="7"/>
  <dataValidations count="2">
    <dataValidation imeMode="off" allowBlank="1" showInputMessage="1" showErrorMessage="1" sqref="AG38:AN63 D38:R63 D6:H32 T6:AA32"/>
    <dataValidation imeMode="hiragana" allowBlank="1" showInputMessage="1" showErrorMessage="1" sqref="AR6:AX32 Y38:AF63 AO38:AX63 AB6:AN32 L6:S32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33"/>
  <sheetViews>
    <sheetView workbookViewId="0">
      <selection sqref="A1:E1"/>
    </sheetView>
    <sheetView workbookViewId="1">
      <selection activeCell="J11" sqref="J11"/>
    </sheetView>
  </sheetViews>
  <sheetFormatPr defaultColWidth="2.7109375" defaultRowHeight="11.25"/>
  <cols>
    <col min="1" max="16384" width="2.7109375" style="39"/>
  </cols>
  <sheetData>
    <row r="1" spans="1:51" s="34" customFormat="1" ht="18" customHeight="1">
      <c r="A1" s="388" t="s">
        <v>22</v>
      </c>
      <c r="B1" s="389"/>
      <c r="C1" s="389"/>
      <c r="D1" s="389"/>
      <c r="E1" s="390"/>
      <c r="F1" s="385" t="str">
        <f>IF(NOT(ISBLANK(表紙!N16)),表紙!N16,"")</f>
        <v>縦横断システム</v>
      </c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7"/>
      <c r="Y1" s="425" t="s">
        <v>63</v>
      </c>
      <c r="Z1" s="426"/>
      <c r="AA1" s="426"/>
      <c r="AB1" s="396" t="s">
        <v>65</v>
      </c>
      <c r="AC1" s="397"/>
      <c r="AD1" s="397"/>
      <c r="AE1" s="397"/>
      <c r="AF1" s="397"/>
      <c r="AG1" s="397"/>
      <c r="AH1" s="397"/>
      <c r="AI1" s="397"/>
      <c r="AJ1" s="397"/>
      <c r="AK1" s="397"/>
      <c r="AL1" s="397"/>
      <c r="AM1" s="397"/>
      <c r="AN1" s="398"/>
      <c r="AO1" s="368" t="s">
        <v>32</v>
      </c>
      <c r="AP1" s="369"/>
      <c r="AQ1" s="429" t="s">
        <v>175</v>
      </c>
      <c r="AR1" s="430"/>
      <c r="AS1" s="431"/>
      <c r="AT1" s="417" t="s">
        <v>32</v>
      </c>
      <c r="AU1" s="418"/>
      <c r="AV1" s="419">
        <v>44944</v>
      </c>
      <c r="AW1" s="419"/>
      <c r="AX1" s="419"/>
      <c r="AY1" s="420"/>
    </row>
    <row r="2" spans="1:51" s="34" customFormat="1" ht="18" customHeight="1" thickBot="1">
      <c r="A2" s="391" t="s">
        <v>41</v>
      </c>
      <c r="B2" s="392"/>
      <c r="C2" s="392"/>
      <c r="D2" s="392"/>
      <c r="E2" s="393"/>
      <c r="F2" s="382" t="str">
        <f>表紙!$L$9</f>
        <v>データベース設計書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4"/>
      <c r="Y2" s="427"/>
      <c r="Z2" s="428"/>
      <c r="AA2" s="428"/>
      <c r="AB2" s="399"/>
      <c r="AC2" s="400"/>
      <c r="AD2" s="400"/>
      <c r="AE2" s="400"/>
      <c r="AF2" s="400"/>
      <c r="AG2" s="400"/>
      <c r="AH2" s="400"/>
      <c r="AI2" s="400"/>
      <c r="AJ2" s="400"/>
      <c r="AK2" s="400"/>
      <c r="AL2" s="400"/>
      <c r="AM2" s="400"/>
      <c r="AN2" s="401"/>
      <c r="AO2" s="394" t="s">
        <v>174</v>
      </c>
      <c r="AP2" s="395"/>
      <c r="AQ2" s="432"/>
      <c r="AR2" s="433"/>
      <c r="AS2" s="434"/>
      <c r="AT2" s="421" t="s">
        <v>31</v>
      </c>
      <c r="AU2" s="422"/>
      <c r="AV2" s="423"/>
      <c r="AW2" s="423"/>
      <c r="AX2" s="423"/>
      <c r="AY2" s="424"/>
    </row>
    <row r="3" spans="1:51" ht="15" customHeight="1">
      <c r="A3" s="40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R3" s="41"/>
      <c r="AS3" s="41"/>
      <c r="AT3" s="41"/>
      <c r="AU3" s="41"/>
      <c r="AV3" s="41"/>
      <c r="AW3" s="41"/>
      <c r="AX3" s="41"/>
      <c r="AY3" s="42"/>
    </row>
    <row r="4" spans="1:51" ht="15" customHeight="1">
      <c r="A4" s="40"/>
      <c r="B4" s="436" t="s">
        <v>29</v>
      </c>
      <c r="C4" s="437"/>
      <c r="D4" s="438" t="s">
        <v>202</v>
      </c>
      <c r="E4" s="439"/>
      <c r="F4" s="439"/>
      <c r="G4" s="439"/>
      <c r="H4" s="440"/>
      <c r="I4" s="438" t="s">
        <v>66</v>
      </c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  <c r="Z4" s="445"/>
      <c r="AA4" s="445"/>
      <c r="AB4" s="445"/>
      <c r="AC4" s="445"/>
      <c r="AD4" s="446"/>
      <c r="AE4" s="435" t="s">
        <v>8</v>
      </c>
      <c r="AF4" s="412"/>
      <c r="AG4" s="412"/>
      <c r="AH4" s="412"/>
      <c r="AI4" s="412"/>
      <c r="AJ4" s="412"/>
      <c r="AK4" s="412"/>
      <c r="AL4" s="412"/>
      <c r="AM4" s="412"/>
      <c r="AN4" s="412"/>
      <c r="AO4" s="412"/>
      <c r="AP4" s="412"/>
      <c r="AQ4" s="412"/>
      <c r="AR4" s="412"/>
      <c r="AS4" s="412"/>
      <c r="AT4" s="412"/>
      <c r="AU4" s="412"/>
      <c r="AV4" s="412"/>
      <c r="AW4" s="412"/>
      <c r="AX4" s="413"/>
      <c r="AY4" s="42"/>
    </row>
    <row r="5" spans="1:51" ht="15" customHeight="1">
      <c r="A5" s="40"/>
      <c r="B5" s="406"/>
      <c r="C5" s="408"/>
      <c r="D5" s="406"/>
      <c r="E5" s="407"/>
      <c r="F5" s="407"/>
      <c r="G5" s="407"/>
      <c r="H5" s="441"/>
      <c r="I5" s="406" t="s">
        <v>5</v>
      </c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 t="s">
        <v>4</v>
      </c>
      <c r="U5" s="407"/>
      <c r="V5" s="407"/>
      <c r="W5" s="407"/>
      <c r="X5" s="407"/>
      <c r="Y5" s="407"/>
      <c r="Z5" s="407"/>
      <c r="AA5" s="407"/>
      <c r="AB5" s="407"/>
      <c r="AC5" s="407"/>
      <c r="AD5" s="408"/>
      <c r="AE5" s="414"/>
      <c r="AF5" s="415"/>
      <c r="AG5" s="415"/>
      <c r="AH5" s="415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6"/>
      <c r="AY5" s="42"/>
    </row>
    <row r="6" spans="1:51" ht="15" customHeight="1">
      <c r="A6" s="40"/>
      <c r="B6" s="409">
        <f>IF(NOT(ISBLANK(I6)),1,"")</f>
        <v>1</v>
      </c>
      <c r="C6" s="410"/>
      <c r="D6" s="103" t="s">
        <v>588</v>
      </c>
      <c r="E6" s="78"/>
      <c r="F6" s="78"/>
      <c r="G6" s="78"/>
      <c r="H6" s="79"/>
      <c r="I6" s="156" t="s">
        <v>589</v>
      </c>
      <c r="J6" s="131"/>
      <c r="K6" s="131"/>
      <c r="L6" s="131"/>
      <c r="M6" s="131"/>
      <c r="N6" s="131"/>
      <c r="O6" s="131"/>
      <c r="P6" s="131"/>
      <c r="Q6" s="132"/>
      <c r="R6" s="132"/>
      <c r="S6" s="132"/>
      <c r="T6" s="107" t="s">
        <v>591</v>
      </c>
      <c r="U6" s="75"/>
      <c r="V6" s="75"/>
      <c r="W6" s="75"/>
      <c r="X6" s="75"/>
      <c r="Y6" s="75"/>
      <c r="Z6" s="75"/>
      <c r="AA6" s="75"/>
      <c r="AB6" s="89"/>
      <c r="AC6" s="75"/>
      <c r="AD6" s="76"/>
      <c r="AE6" s="109"/>
      <c r="AF6" s="75"/>
      <c r="AG6" s="75"/>
      <c r="AH6" s="75"/>
      <c r="AI6" s="75"/>
      <c r="AJ6" s="75"/>
      <c r="AK6" s="75"/>
      <c r="AL6" s="75"/>
      <c r="AM6" s="75"/>
      <c r="AN6" s="75"/>
      <c r="AO6" s="89"/>
      <c r="AP6" s="89"/>
      <c r="AQ6" s="89"/>
      <c r="AR6" s="75"/>
      <c r="AS6" s="75"/>
      <c r="AT6" s="75"/>
      <c r="AU6" s="75"/>
      <c r="AV6" s="75"/>
      <c r="AW6" s="75"/>
      <c r="AX6" s="76"/>
      <c r="AY6" s="42"/>
    </row>
    <row r="7" spans="1:51" ht="15" customHeight="1">
      <c r="A7" s="40"/>
      <c r="B7" s="404">
        <f>IF(NOT(ISBLANK(I7)),B6+1,"")</f>
        <v>2</v>
      </c>
      <c r="C7" s="405"/>
      <c r="D7" s="103" t="s">
        <v>588</v>
      </c>
      <c r="E7" s="78"/>
      <c r="F7" s="78"/>
      <c r="G7" s="78"/>
      <c r="H7" s="79"/>
      <c r="I7" s="103" t="s">
        <v>590</v>
      </c>
      <c r="J7" s="78"/>
      <c r="K7" s="78"/>
      <c r="L7" s="78"/>
      <c r="M7" s="78"/>
      <c r="N7" s="78"/>
      <c r="O7" s="78"/>
      <c r="P7" s="78"/>
      <c r="Q7" s="90"/>
      <c r="R7" s="90"/>
      <c r="S7" s="90"/>
      <c r="T7" s="104" t="s">
        <v>592</v>
      </c>
      <c r="U7" s="78"/>
      <c r="V7" s="78"/>
      <c r="W7" s="78"/>
      <c r="X7" s="78"/>
      <c r="Y7" s="78"/>
      <c r="Z7" s="78"/>
      <c r="AA7" s="78"/>
      <c r="AB7" s="90"/>
      <c r="AC7" s="78"/>
      <c r="AD7" s="79"/>
      <c r="AE7" s="103"/>
      <c r="AF7" s="78"/>
      <c r="AG7" s="78"/>
      <c r="AH7" s="78"/>
      <c r="AI7" s="78"/>
      <c r="AJ7" s="78"/>
      <c r="AK7" s="78"/>
      <c r="AL7" s="78"/>
      <c r="AM7" s="78"/>
      <c r="AN7" s="78"/>
      <c r="AO7" s="90"/>
      <c r="AP7" s="90"/>
      <c r="AQ7" s="90"/>
      <c r="AR7" s="78"/>
      <c r="AS7" s="78"/>
      <c r="AT7" s="78"/>
      <c r="AU7" s="78"/>
      <c r="AV7" s="78"/>
      <c r="AW7" s="78"/>
      <c r="AX7" s="79"/>
      <c r="AY7" s="42"/>
    </row>
    <row r="8" spans="1:51" ht="15" customHeight="1">
      <c r="A8" s="40"/>
      <c r="B8" s="404" t="str">
        <f>IF(NOT(ISBLANK(I8)),MAX($B$6:B7)+1,"")</f>
        <v/>
      </c>
      <c r="C8" s="405"/>
      <c r="D8" s="103"/>
      <c r="E8" s="78"/>
      <c r="F8" s="78"/>
      <c r="G8" s="78"/>
      <c r="H8" s="79"/>
      <c r="I8" s="103"/>
      <c r="J8" s="78"/>
      <c r="K8" s="78"/>
      <c r="L8" s="78"/>
      <c r="M8" s="78"/>
      <c r="N8" s="78"/>
      <c r="O8" s="78"/>
      <c r="P8" s="78"/>
      <c r="Q8" s="90"/>
      <c r="R8" s="90"/>
      <c r="S8" s="90"/>
      <c r="T8" s="104"/>
      <c r="U8" s="78"/>
      <c r="V8" s="78"/>
      <c r="W8" s="78"/>
      <c r="X8" s="78"/>
      <c r="Y8" s="78"/>
      <c r="Z8" s="78"/>
      <c r="AA8" s="78"/>
      <c r="AB8" s="90"/>
      <c r="AC8" s="78"/>
      <c r="AD8" s="79"/>
      <c r="AE8" s="103"/>
      <c r="AF8" s="78"/>
      <c r="AG8" s="78"/>
      <c r="AH8" s="78"/>
      <c r="AI8" s="78"/>
      <c r="AJ8" s="78"/>
      <c r="AK8" s="78"/>
      <c r="AL8" s="78"/>
      <c r="AM8" s="78"/>
      <c r="AN8" s="78"/>
      <c r="AO8" s="90"/>
      <c r="AP8" s="90"/>
      <c r="AQ8" s="90"/>
      <c r="AR8" s="78"/>
      <c r="AS8" s="78"/>
      <c r="AT8" s="78"/>
      <c r="AU8" s="78"/>
      <c r="AV8" s="78"/>
      <c r="AW8" s="78"/>
      <c r="AX8" s="79"/>
      <c r="AY8" s="42"/>
    </row>
    <row r="9" spans="1:51" ht="15" customHeight="1">
      <c r="A9" s="40"/>
      <c r="B9" s="404" t="str">
        <f>IF(NOT(ISBLANK(I9)),MAX($B$6:B8)+1,"")</f>
        <v/>
      </c>
      <c r="C9" s="405"/>
      <c r="D9" s="103"/>
      <c r="E9" s="78"/>
      <c r="F9" s="78"/>
      <c r="G9" s="78"/>
      <c r="H9" s="79"/>
      <c r="I9" s="103"/>
      <c r="J9" s="78"/>
      <c r="K9" s="78"/>
      <c r="L9" s="78"/>
      <c r="M9" s="78"/>
      <c r="N9" s="78"/>
      <c r="O9" s="78"/>
      <c r="P9" s="78"/>
      <c r="Q9" s="90"/>
      <c r="R9" s="90"/>
      <c r="S9" s="90"/>
      <c r="T9" s="104"/>
      <c r="U9" s="78"/>
      <c r="V9" s="78"/>
      <c r="W9" s="78"/>
      <c r="X9" s="78"/>
      <c r="Y9" s="78"/>
      <c r="Z9" s="78"/>
      <c r="AA9" s="78"/>
      <c r="AB9" s="90"/>
      <c r="AC9" s="78"/>
      <c r="AD9" s="79"/>
      <c r="AE9" s="103"/>
      <c r="AF9" s="78"/>
      <c r="AG9" s="78"/>
      <c r="AH9" s="78"/>
      <c r="AI9" s="78"/>
      <c r="AJ9" s="78"/>
      <c r="AK9" s="78"/>
      <c r="AL9" s="78"/>
      <c r="AM9" s="78"/>
      <c r="AN9" s="78"/>
      <c r="AO9" s="90"/>
      <c r="AP9" s="90"/>
      <c r="AQ9" s="90"/>
      <c r="AR9" s="78"/>
      <c r="AS9" s="78"/>
      <c r="AT9" s="78"/>
      <c r="AU9" s="78"/>
      <c r="AV9" s="78"/>
      <c r="AW9" s="78"/>
      <c r="AX9" s="79"/>
      <c r="AY9" s="42"/>
    </row>
    <row r="10" spans="1:51" ht="15" customHeight="1">
      <c r="A10" s="40"/>
      <c r="B10" s="404" t="str">
        <f>IF(NOT(ISBLANK(I10)),MAX($B$6:B9)+1,"")</f>
        <v/>
      </c>
      <c r="C10" s="405"/>
      <c r="D10" s="103"/>
      <c r="E10" s="78"/>
      <c r="F10" s="78"/>
      <c r="G10" s="78"/>
      <c r="H10" s="79"/>
      <c r="I10" s="103"/>
      <c r="J10" s="78"/>
      <c r="K10" s="78"/>
      <c r="L10" s="78"/>
      <c r="M10" s="78"/>
      <c r="N10" s="78"/>
      <c r="O10" s="78"/>
      <c r="P10" s="78"/>
      <c r="Q10" s="90"/>
      <c r="R10" s="90"/>
      <c r="S10" s="90"/>
      <c r="T10" s="104"/>
      <c r="U10" s="78"/>
      <c r="V10" s="78"/>
      <c r="W10" s="78"/>
      <c r="X10" s="78"/>
      <c r="Y10" s="78"/>
      <c r="Z10" s="78"/>
      <c r="AA10" s="78"/>
      <c r="AB10" s="90"/>
      <c r="AC10" s="78"/>
      <c r="AD10" s="79"/>
      <c r="AE10" s="87"/>
      <c r="AF10" s="78"/>
      <c r="AG10" s="78"/>
      <c r="AH10" s="78"/>
      <c r="AI10" s="78"/>
      <c r="AJ10" s="78"/>
      <c r="AK10" s="78"/>
      <c r="AL10" s="78"/>
      <c r="AM10" s="78"/>
      <c r="AN10" s="78"/>
      <c r="AO10" s="90"/>
      <c r="AP10" s="90"/>
      <c r="AQ10" s="90"/>
      <c r="AR10" s="78"/>
      <c r="AS10" s="78"/>
      <c r="AT10" s="78"/>
      <c r="AU10" s="78"/>
      <c r="AV10" s="78"/>
      <c r="AW10" s="78"/>
      <c r="AX10" s="79"/>
      <c r="AY10" s="42"/>
    </row>
    <row r="11" spans="1:51" ht="15" customHeight="1">
      <c r="A11" s="40"/>
      <c r="B11" s="404" t="str">
        <f>IF(NOT(ISBLANK(I11)),MAX($B$6:B10)+1,"")</f>
        <v/>
      </c>
      <c r="C11" s="405"/>
      <c r="D11" s="103"/>
      <c r="E11" s="78"/>
      <c r="F11" s="78"/>
      <c r="G11" s="78"/>
      <c r="H11" s="79"/>
      <c r="I11" s="103"/>
      <c r="J11" s="78"/>
      <c r="K11" s="78"/>
      <c r="L11" s="78"/>
      <c r="M11" s="78"/>
      <c r="N11" s="78"/>
      <c r="O11" s="78"/>
      <c r="P11" s="78"/>
      <c r="Q11" s="90"/>
      <c r="R11" s="90"/>
      <c r="S11" s="90"/>
      <c r="T11" s="104"/>
      <c r="U11" s="78"/>
      <c r="V11" s="78"/>
      <c r="W11" s="78"/>
      <c r="X11" s="78"/>
      <c r="Y11" s="78"/>
      <c r="Z11" s="78"/>
      <c r="AA11" s="78"/>
      <c r="AB11" s="90"/>
      <c r="AC11" s="78"/>
      <c r="AD11" s="79"/>
      <c r="AE11" s="87"/>
      <c r="AF11" s="78"/>
      <c r="AG11" s="78"/>
      <c r="AH11" s="78"/>
      <c r="AI11" s="78"/>
      <c r="AJ11" s="78"/>
      <c r="AK11" s="78"/>
      <c r="AL11" s="78"/>
      <c r="AM11" s="78"/>
      <c r="AN11" s="78"/>
      <c r="AO11" s="90"/>
      <c r="AP11" s="90"/>
      <c r="AQ11" s="90"/>
      <c r="AR11" s="78"/>
      <c r="AS11" s="78"/>
      <c r="AT11" s="78"/>
      <c r="AU11" s="78"/>
      <c r="AV11" s="78"/>
      <c r="AW11" s="78"/>
      <c r="AX11" s="79"/>
      <c r="AY11" s="42"/>
    </row>
    <row r="12" spans="1:51" ht="15" customHeight="1">
      <c r="A12" s="40"/>
      <c r="B12" s="404" t="str">
        <f>IF(NOT(ISBLANK(I12)),MAX($B$6:B11)+1,"")</f>
        <v/>
      </c>
      <c r="C12" s="405"/>
      <c r="D12" s="103"/>
      <c r="E12" s="78"/>
      <c r="F12" s="78"/>
      <c r="G12" s="78"/>
      <c r="H12" s="79"/>
      <c r="I12" s="103"/>
      <c r="J12" s="78"/>
      <c r="K12" s="78"/>
      <c r="L12" s="78"/>
      <c r="M12" s="78"/>
      <c r="N12" s="78"/>
      <c r="O12" s="78"/>
      <c r="P12" s="78"/>
      <c r="Q12" s="90"/>
      <c r="R12" s="90"/>
      <c r="S12" s="90"/>
      <c r="T12" s="104"/>
      <c r="U12" s="78"/>
      <c r="V12" s="78"/>
      <c r="W12" s="78"/>
      <c r="X12" s="78"/>
      <c r="Y12" s="78"/>
      <c r="Z12" s="78"/>
      <c r="AA12" s="78"/>
      <c r="AB12" s="90"/>
      <c r="AC12" s="78"/>
      <c r="AD12" s="79"/>
      <c r="AE12" s="103"/>
      <c r="AF12" s="78"/>
      <c r="AG12" s="78"/>
      <c r="AH12" s="78"/>
      <c r="AI12" s="78"/>
      <c r="AJ12" s="78"/>
      <c r="AK12" s="78"/>
      <c r="AL12" s="78"/>
      <c r="AM12" s="78"/>
      <c r="AN12" s="78"/>
      <c r="AO12" s="90"/>
      <c r="AP12" s="90"/>
      <c r="AQ12" s="90"/>
      <c r="AR12" s="78"/>
      <c r="AS12" s="78"/>
      <c r="AT12" s="78"/>
      <c r="AU12" s="78"/>
      <c r="AV12" s="78"/>
      <c r="AW12" s="78"/>
      <c r="AX12" s="79"/>
      <c r="AY12" s="42"/>
    </row>
    <row r="13" spans="1:51" ht="15" customHeight="1">
      <c r="A13" s="40"/>
      <c r="B13" s="404" t="str">
        <f>IF(NOT(ISBLANK(I13)),MAX($B$6:B12)+1,"")</f>
        <v/>
      </c>
      <c r="C13" s="405"/>
      <c r="D13" s="103"/>
      <c r="E13" s="78"/>
      <c r="F13" s="78"/>
      <c r="G13" s="78"/>
      <c r="H13" s="79"/>
      <c r="I13" s="103"/>
      <c r="J13" s="78"/>
      <c r="K13" s="78"/>
      <c r="L13" s="78"/>
      <c r="M13" s="78"/>
      <c r="N13" s="78"/>
      <c r="O13" s="78"/>
      <c r="P13" s="78"/>
      <c r="Q13" s="90"/>
      <c r="R13" s="90"/>
      <c r="S13" s="90"/>
      <c r="T13" s="104"/>
      <c r="U13" s="78"/>
      <c r="V13" s="78"/>
      <c r="W13" s="78"/>
      <c r="X13" s="78"/>
      <c r="Y13" s="78"/>
      <c r="Z13" s="78"/>
      <c r="AA13" s="78"/>
      <c r="AB13" s="90"/>
      <c r="AC13" s="78"/>
      <c r="AD13" s="79"/>
      <c r="AE13" s="103"/>
      <c r="AF13" s="78"/>
      <c r="AG13" s="78"/>
      <c r="AH13" s="78"/>
      <c r="AI13" s="78"/>
      <c r="AJ13" s="78"/>
      <c r="AK13" s="78"/>
      <c r="AL13" s="78"/>
      <c r="AM13" s="78"/>
      <c r="AN13" s="78"/>
      <c r="AO13" s="90"/>
      <c r="AP13" s="90"/>
      <c r="AQ13" s="90"/>
      <c r="AR13" s="78"/>
      <c r="AS13" s="78"/>
      <c r="AT13" s="78"/>
      <c r="AU13" s="78"/>
      <c r="AV13" s="78"/>
      <c r="AW13" s="78"/>
      <c r="AX13" s="79"/>
      <c r="AY13" s="42"/>
    </row>
    <row r="14" spans="1:51" ht="15" customHeight="1">
      <c r="A14" s="40"/>
      <c r="B14" s="404" t="str">
        <f>IF(NOT(ISBLANK(I14)),MAX($B$6:B13)+1,"")</f>
        <v/>
      </c>
      <c r="C14" s="405"/>
      <c r="D14" s="103"/>
      <c r="E14" s="78"/>
      <c r="F14" s="78"/>
      <c r="G14" s="78"/>
      <c r="H14" s="79"/>
      <c r="I14" s="103"/>
      <c r="J14" s="78"/>
      <c r="K14" s="78"/>
      <c r="L14" s="78"/>
      <c r="M14" s="78"/>
      <c r="N14" s="78"/>
      <c r="O14" s="78"/>
      <c r="P14" s="78"/>
      <c r="Q14" s="90"/>
      <c r="R14" s="90"/>
      <c r="S14" s="90"/>
      <c r="T14" s="104"/>
      <c r="U14" s="78"/>
      <c r="V14" s="78"/>
      <c r="W14" s="78"/>
      <c r="X14" s="78"/>
      <c r="Y14" s="78"/>
      <c r="Z14" s="78"/>
      <c r="AA14" s="78"/>
      <c r="AB14" s="90"/>
      <c r="AC14" s="78"/>
      <c r="AD14" s="79"/>
      <c r="AE14" s="103"/>
      <c r="AF14" s="78"/>
      <c r="AG14" s="78"/>
      <c r="AH14" s="78"/>
      <c r="AI14" s="78"/>
      <c r="AJ14" s="78"/>
      <c r="AK14" s="78"/>
      <c r="AL14" s="78"/>
      <c r="AM14" s="78"/>
      <c r="AN14" s="78"/>
      <c r="AO14" s="90"/>
      <c r="AP14" s="90"/>
      <c r="AQ14" s="90"/>
      <c r="AR14" s="78"/>
      <c r="AS14" s="78"/>
      <c r="AT14" s="78"/>
      <c r="AU14" s="78"/>
      <c r="AV14" s="78"/>
      <c r="AW14" s="78"/>
      <c r="AX14" s="79"/>
      <c r="AY14" s="42"/>
    </row>
    <row r="15" spans="1:51" ht="15" customHeight="1">
      <c r="A15" s="40"/>
      <c r="B15" s="404" t="str">
        <f>IF(NOT(ISBLANK(I15)),MAX($B$6:B14)+1,"")</f>
        <v/>
      </c>
      <c r="C15" s="405"/>
      <c r="D15" s="103"/>
      <c r="E15" s="78"/>
      <c r="F15" s="78"/>
      <c r="G15" s="78"/>
      <c r="H15" s="79"/>
      <c r="I15" s="103"/>
      <c r="J15" s="78"/>
      <c r="K15" s="78"/>
      <c r="L15" s="78"/>
      <c r="M15" s="78"/>
      <c r="N15" s="78"/>
      <c r="O15" s="78"/>
      <c r="P15" s="78"/>
      <c r="Q15" s="90"/>
      <c r="R15" s="90"/>
      <c r="S15" s="90"/>
      <c r="T15" s="104"/>
      <c r="U15" s="78"/>
      <c r="V15" s="78"/>
      <c r="W15" s="78"/>
      <c r="X15" s="78"/>
      <c r="Y15" s="78"/>
      <c r="Z15" s="78"/>
      <c r="AA15" s="78"/>
      <c r="AB15" s="90"/>
      <c r="AC15" s="78"/>
      <c r="AD15" s="79"/>
      <c r="AE15" s="103"/>
      <c r="AF15" s="78"/>
      <c r="AG15" s="78"/>
      <c r="AH15" s="78"/>
      <c r="AI15" s="78"/>
      <c r="AJ15" s="78"/>
      <c r="AK15" s="78"/>
      <c r="AL15" s="78"/>
      <c r="AM15" s="78"/>
      <c r="AN15" s="78"/>
      <c r="AO15" s="90"/>
      <c r="AP15" s="90"/>
      <c r="AQ15" s="90"/>
      <c r="AR15" s="78"/>
      <c r="AS15" s="78"/>
      <c r="AT15" s="78"/>
      <c r="AU15" s="78"/>
      <c r="AV15" s="78"/>
      <c r="AW15" s="78"/>
      <c r="AX15" s="79"/>
      <c r="AY15" s="42"/>
    </row>
    <row r="16" spans="1:51" ht="15" customHeight="1">
      <c r="A16" s="40"/>
      <c r="B16" s="404" t="str">
        <f>IF(NOT(ISBLANK(I16)),MAX($B$6:B15)+1,"")</f>
        <v/>
      </c>
      <c r="C16" s="405"/>
      <c r="D16" s="103"/>
      <c r="E16" s="78"/>
      <c r="F16" s="78"/>
      <c r="G16" s="78"/>
      <c r="H16" s="79"/>
      <c r="I16" s="103"/>
      <c r="J16" s="78"/>
      <c r="K16" s="78"/>
      <c r="L16" s="78"/>
      <c r="M16" s="78"/>
      <c r="N16" s="78"/>
      <c r="O16" s="78"/>
      <c r="P16" s="78"/>
      <c r="Q16" s="90"/>
      <c r="R16" s="90"/>
      <c r="S16" s="90"/>
      <c r="T16" s="104"/>
      <c r="U16" s="78"/>
      <c r="V16" s="78"/>
      <c r="W16" s="78"/>
      <c r="X16" s="78"/>
      <c r="Y16" s="78"/>
      <c r="Z16" s="78"/>
      <c r="AA16" s="78"/>
      <c r="AB16" s="90"/>
      <c r="AC16" s="78"/>
      <c r="AD16" s="79"/>
      <c r="AE16" s="103"/>
      <c r="AF16" s="78"/>
      <c r="AG16" s="78"/>
      <c r="AH16" s="78"/>
      <c r="AI16" s="78"/>
      <c r="AJ16" s="78"/>
      <c r="AK16" s="78"/>
      <c r="AL16" s="78"/>
      <c r="AM16" s="78"/>
      <c r="AN16" s="78"/>
      <c r="AO16" s="90"/>
      <c r="AP16" s="90"/>
      <c r="AQ16" s="90"/>
      <c r="AR16" s="78"/>
      <c r="AS16" s="78"/>
      <c r="AT16" s="78"/>
      <c r="AU16" s="78"/>
      <c r="AV16" s="78"/>
      <c r="AW16" s="78"/>
      <c r="AX16" s="79"/>
      <c r="AY16" s="42"/>
    </row>
    <row r="17" spans="1:51" ht="15" customHeight="1">
      <c r="A17" s="40"/>
      <c r="B17" s="404" t="str">
        <f>IF(NOT(ISBLANK(I17)),MAX($B$6:B16)+1,"")</f>
        <v/>
      </c>
      <c r="C17" s="405"/>
      <c r="D17" s="103"/>
      <c r="E17" s="78"/>
      <c r="F17" s="78"/>
      <c r="G17" s="78"/>
      <c r="H17" s="79"/>
      <c r="I17" s="103"/>
      <c r="J17" s="78"/>
      <c r="K17" s="78"/>
      <c r="L17" s="78"/>
      <c r="M17" s="78"/>
      <c r="N17" s="78"/>
      <c r="O17" s="78"/>
      <c r="P17" s="78"/>
      <c r="Q17" s="90"/>
      <c r="R17" s="90"/>
      <c r="S17" s="90"/>
      <c r="T17" s="104"/>
      <c r="U17" s="78"/>
      <c r="V17" s="78"/>
      <c r="W17" s="78"/>
      <c r="X17" s="78"/>
      <c r="Y17" s="78"/>
      <c r="Z17" s="78"/>
      <c r="AA17" s="78"/>
      <c r="AB17" s="90"/>
      <c r="AC17" s="78"/>
      <c r="AD17" s="79"/>
      <c r="AE17" s="103"/>
      <c r="AF17" s="78"/>
      <c r="AG17" s="78"/>
      <c r="AH17" s="78"/>
      <c r="AI17" s="78"/>
      <c r="AJ17" s="78"/>
      <c r="AK17" s="78"/>
      <c r="AL17" s="78"/>
      <c r="AM17" s="78"/>
      <c r="AN17" s="78"/>
      <c r="AO17" s="90"/>
      <c r="AP17" s="90"/>
      <c r="AQ17" s="90"/>
      <c r="AR17" s="78"/>
      <c r="AS17" s="78"/>
      <c r="AT17" s="78"/>
      <c r="AU17" s="78"/>
      <c r="AV17" s="78"/>
      <c r="AW17" s="78"/>
      <c r="AX17" s="79"/>
      <c r="AY17" s="42"/>
    </row>
    <row r="18" spans="1:51" ht="15" customHeight="1">
      <c r="A18" s="40"/>
      <c r="B18" s="404" t="str">
        <f>IF(NOT(ISBLANK(I18)),MAX($B$6:B17)+1,"")</f>
        <v/>
      </c>
      <c r="C18" s="405"/>
      <c r="D18" s="103"/>
      <c r="E18" s="78"/>
      <c r="F18" s="78"/>
      <c r="G18" s="78"/>
      <c r="H18" s="79"/>
      <c r="I18" s="103"/>
      <c r="J18" s="78"/>
      <c r="K18" s="78"/>
      <c r="L18" s="78"/>
      <c r="M18" s="78"/>
      <c r="N18" s="78"/>
      <c r="O18" s="78"/>
      <c r="P18" s="78"/>
      <c r="Q18" s="90"/>
      <c r="R18" s="90"/>
      <c r="S18" s="90"/>
      <c r="T18" s="104"/>
      <c r="U18" s="78"/>
      <c r="V18" s="78"/>
      <c r="W18" s="78"/>
      <c r="X18" s="78"/>
      <c r="Y18" s="78"/>
      <c r="Z18" s="78"/>
      <c r="AA18" s="78"/>
      <c r="AB18" s="90"/>
      <c r="AC18" s="78"/>
      <c r="AD18" s="79"/>
      <c r="AE18" s="103"/>
      <c r="AF18" s="78"/>
      <c r="AG18" s="78"/>
      <c r="AH18" s="78"/>
      <c r="AI18" s="78"/>
      <c r="AJ18" s="78"/>
      <c r="AK18" s="78"/>
      <c r="AL18" s="78"/>
      <c r="AM18" s="78"/>
      <c r="AN18" s="78"/>
      <c r="AO18" s="90"/>
      <c r="AP18" s="90"/>
      <c r="AQ18" s="90"/>
      <c r="AR18" s="78"/>
      <c r="AS18" s="78"/>
      <c r="AT18" s="78"/>
      <c r="AU18" s="78"/>
      <c r="AV18" s="78"/>
      <c r="AW18" s="78"/>
      <c r="AX18" s="79"/>
      <c r="AY18" s="42"/>
    </row>
    <row r="19" spans="1:51" ht="15" customHeight="1">
      <c r="A19" s="40"/>
      <c r="B19" s="404" t="str">
        <f>IF(NOT(ISBLANK(I19)),MAX($B$6:B18)+1,"")</f>
        <v/>
      </c>
      <c r="C19" s="405"/>
      <c r="D19" s="103"/>
      <c r="E19" s="78"/>
      <c r="F19" s="78"/>
      <c r="G19" s="78"/>
      <c r="H19" s="79"/>
      <c r="I19" s="103"/>
      <c r="J19" s="78"/>
      <c r="K19" s="78"/>
      <c r="L19" s="78"/>
      <c r="M19" s="78"/>
      <c r="N19" s="78"/>
      <c r="O19" s="78"/>
      <c r="P19" s="78"/>
      <c r="Q19" s="90"/>
      <c r="R19" s="90"/>
      <c r="S19" s="90"/>
      <c r="T19" s="104"/>
      <c r="U19" s="78"/>
      <c r="V19" s="78"/>
      <c r="W19" s="78"/>
      <c r="X19" s="78"/>
      <c r="Y19" s="78"/>
      <c r="Z19" s="78"/>
      <c r="AA19" s="78"/>
      <c r="AB19" s="90"/>
      <c r="AC19" s="78"/>
      <c r="AD19" s="79"/>
      <c r="AE19" s="103"/>
      <c r="AF19" s="78"/>
      <c r="AG19" s="78"/>
      <c r="AH19" s="78"/>
      <c r="AI19" s="78"/>
      <c r="AJ19" s="78"/>
      <c r="AK19" s="78"/>
      <c r="AL19" s="78"/>
      <c r="AM19" s="78"/>
      <c r="AN19" s="78"/>
      <c r="AO19" s="90"/>
      <c r="AP19" s="90"/>
      <c r="AQ19" s="90"/>
      <c r="AR19" s="78"/>
      <c r="AS19" s="78"/>
      <c r="AT19" s="78"/>
      <c r="AU19" s="78"/>
      <c r="AV19" s="78"/>
      <c r="AW19" s="78"/>
      <c r="AX19" s="79"/>
      <c r="AY19" s="42"/>
    </row>
    <row r="20" spans="1:51" ht="15" customHeight="1">
      <c r="A20" s="40"/>
      <c r="B20" s="404" t="str">
        <f>IF(NOT(ISBLANK(I20)),MAX($B$6:B19)+1,"")</f>
        <v/>
      </c>
      <c r="C20" s="405"/>
      <c r="D20" s="103"/>
      <c r="E20" s="78"/>
      <c r="F20" s="78"/>
      <c r="G20" s="78"/>
      <c r="H20" s="79"/>
      <c r="I20" s="87"/>
      <c r="J20" s="78"/>
      <c r="K20" s="78"/>
      <c r="L20" s="78"/>
      <c r="M20" s="78"/>
      <c r="N20" s="78"/>
      <c r="O20" s="78"/>
      <c r="P20" s="78"/>
      <c r="Q20" s="90"/>
      <c r="R20" s="90"/>
      <c r="S20" s="90"/>
      <c r="T20" s="77"/>
      <c r="U20" s="78"/>
      <c r="V20" s="78"/>
      <c r="W20" s="78"/>
      <c r="X20" s="78"/>
      <c r="Y20" s="78"/>
      <c r="Z20" s="78"/>
      <c r="AA20" s="78"/>
      <c r="AB20" s="90"/>
      <c r="AC20" s="78"/>
      <c r="AD20" s="79"/>
      <c r="AE20" s="87"/>
      <c r="AF20" s="78"/>
      <c r="AG20" s="78"/>
      <c r="AH20" s="78"/>
      <c r="AI20" s="78"/>
      <c r="AJ20" s="78"/>
      <c r="AK20" s="78"/>
      <c r="AL20" s="78"/>
      <c r="AM20" s="78"/>
      <c r="AN20" s="78"/>
      <c r="AO20" s="90"/>
      <c r="AP20" s="90"/>
      <c r="AQ20" s="90"/>
      <c r="AR20" s="78"/>
      <c r="AS20" s="78"/>
      <c r="AT20" s="78"/>
      <c r="AU20" s="78"/>
      <c r="AV20" s="78"/>
      <c r="AW20" s="78"/>
      <c r="AX20" s="79"/>
      <c r="AY20" s="42"/>
    </row>
    <row r="21" spans="1:51" ht="15" customHeight="1">
      <c r="A21" s="40"/>
      <c r="B21" s="404" t="str">
        <f>IF(NOT(ISBLANK(I21)),MAX($B$6:B20)+1,"")</f>
        <v/>
      </c>
      <c r="C21" s="405"/>
      <c r="D21" s="103"/>
      <c r="E21" s="78"/>
      <c r="F21" s="78"/>
      <c r="G21" s="78"/>
      <c r="H21" s="79"/>
      <c r="I21" s="87"/>
      <c r="J21" s="78"/>
      <c r="K21" s="78"/>
      <c r="L21" s="78"/>
      <c r="M21" s="78"/>
      <c r="N21" s="78"/>
      <c r="O21" s="78"/>
      <c r="P21" s="78"/>
      <c r="Q21" s="90"/>
      <c r="R21" s="90"/>
      <c r="S21" s="90"/>
      <c r="T21" s="77"/>
      <c r="U21" s="78"/>
      <c r="V21" s="78"/>
      <c r="W21" s="78"/>
      <c r="X21" s="78"/>
      <c r="Y21" s="78"/>
      <c r="Z21" s="78"/>
      <c r="AA21" s="78"/>
      <c r="AB21" s="90"/>
      <c r="AC21" s="78"/>
      <c r="AD21" s="79"/>
      <c r="AE21" s="87"/>
      <c r="AF21" s="78"/>
      <c r="AG21" s="78"/>
      <c r="AH21" s="78"/>
      <c r="AI21" s="78"/>
      <c r="AJ21" s="78"/>
      <c r="AK21" s="78"/>
      <c r="AL21" s="78"/>
      <c r="AM21" s="78"/>
      <c r="AN21" s="78"/>
      <c r="AO21" s="90"/>
      <c r="AP21" s="90"/>
      <c r="AQ21" s="90"/>
      <c r="AR21" s="78"/>
      <c r="AS21" s="78"/>
      <c r="AT21" s="78"/>
      <c r="AU21" s="78"/>
      <c r="AV21" s="78"/>
      <c r="AW21" s="78"/>
      <c r="AX21" s="79"/>
      <c r="AY21" s="42"/>
    </row>
    <row r="22" spans="1:51" ht="15" customHeight="1">
      <c r="A22" s="40"/>
      <c r="B22" s="404" t="str">
        <f>IF(NOT(ISBLANK(I22)),MAX($B$6:B21)+1,"")</f>
        <v/>
      </c>
      <c r="C22" s="405"/>
      <c r="D22" s="103"/>
      <c r="E22" s="78"/>
      <c r="F22" s="78"/>
      <c r="G22" s="78"/>
      <c r="H22" s="79"/>
      <c r="I22" s="87"/>
      <c r="J22" s="78"/>
      <c r="K22" s="78"/>
      <c r="L22" s="78"/>
      <c r="M22" s="78"/>
      <c r="N22" s="78"/>
      <c r="O22" s="78"/>
      <c r="P22" s="78"/>
      <c r="Q22" s="90"/>
      <c r="R22" s="90"/>
      <c r="S22" s="90"/>
      <c r="T22" s="77"/>
      <c r="U22" s="78"/>
      <c r="V22" s="78"/>
      <c r="W22" s="78"/>
      <c r="X22" s="78"/>
      <c r="Y22" s="78"/>
      <c r="Z22" s="78"/>
      <c r="AA22" s="78"/>
      <c r="AB22" s="90"/>
      <c r="AC22" s="78"/>
      <c r="AD22" s="79"/>
      <c r="AE22" s="87"/>
      <c r="AF22" s="78"/>
      <c r="AG22" s="78"/>
      <c r="AH22" s="78"/>
      <c r="AI22" s="78"/>
      <c r="AJ22" s="78"/>
      <c r="AK22" s="78"/>
      <c r="AL22" s="78"/>
      <c r="AM22" s="78"/>
      <c r="AN22" s="78"/>
      <c r="AO22" s="90"/>
      <c r="AP22" s="90"/>
      <c r="AQ22" s="90"/>
      <c r="AR22" s="78"/>
      <c r="AS22" s="78"/>
      <c r="AT22" s="78"/>
      <c r="AU22" s="78"/>
      <c r="AV22" s="78"/>
      <c r="AW22" s="78"/>
      <c r="AX22" s="79"/>
      <c r="AY22" s="42"/>
    </row>
    <row r="23" spans="1:51" ht="15" customHeight="1">
      <c r="A23" s="40"/>
      <c r="B23" s="404" t="str">
        <f>IF(NOT(ISBLANK(I23)),MAX($B$6:B22)+1,"")</f>
        <v/>
      </c>
      <c r="C23" s="405"/>
      <c r="D23" s="103"/>
      <c r="E23" s="78"/>
      <c r="F23" s="78"/>
      <c r="G23" s="78"/>
      <c r="H23" s="79"/>
      <c r="I23" s="87"/>
      <c r="J23" s="78"/>
      <c r="K23" s="78"/>
      <c r="L23" s="78"/>
      <c r="M23" s="78"/>
      <c r="N23" s="78"/>
      <c r="O23" s="78"/>
      <c r="P23" s="78"/>
      <c r="Q23" s="90"/>
      <c r="R23" s="90"/>
      <c r="S23" s="90"/>
      <c r="T23" s="104"/>
      <c r="U23" s="78"/>
      <c r="V23" s="78"/>
      <c r="W23" s="78"/>
      <c r="X23" s="78"/>
      <c r="Y23" s="78"/>
      <c r="Z23" s="78"/>
      <c r="AA23" s="78"/>
      <c r="AB23" s="90"/>
      <c r="AC23" s="78"/>
      <c r="AD23" s="79"/>
      <c r="AE23" s="87"/>
      <c r="AF23" s="78"/>
      <c r="AG23" s="78"/>
      <c r="AH23" s="78"/>
      <c r="AI23" s="78"/>
      <c r="AJ23" s="78"/>
      <c r="AK23" s="78"/>
      <c r="AL23" s="78"/>
      <c r="AM23" s="78"/>
      <c r="AN23" s="78"/>
      <c r="AO23" s="90"/>
      <c r="AP23" s="90"/>
      <c r="AQ23" s="90"/>
      <c r="AR23" s="78"/>
      <c r="AS23" s="78"/>
      <c r="AT23" s="78"/>
      <c r="AU23" s="78"/>
      <c r="AV23" s="78"/>
      <c r="AW23" s="78"/>
      <c r="AX23" s="79"/>
      <c r="AY23" s="42"/>
    </row>
    <row r="24" spans="1:51" ht="15" customHeight="1">
      <c r="A24" s="40"/>
      <c r="B24" s="404" t="str">
        <f>IF(NOT(ISBLANK(I24)),MAX($B$6:B23)+1,"")</f>
        <v/>
      </c>
      <c r="C24" s="405"/>
      <c r="D24" s="103"/>
      <c r="E24" s="78"/>
      <c r="F24" s="78"/>
      <c r="G24" s="78"/>
      <c r="H24" s="79"/>
      <c r="I24" s="103"/>
      <c r="J24" s="78"/>
      <c r="K24" s="78"/>
      <c r="L24" s="78"/>
      <c r="M24" s="78"/>
      <c r="N24" s="78"/>
      <c r="O24" s="78"/>
      <c r="P24" s="78"/>
      <c r="Q24" s="90"/>
      <c r="R24" s="90"/>
      <c r="S24" s="90"/>
      <c r="T24" s="104"/>
      <c r="U24" s="78"/>
      <c r="V24" s="78"/>
      <c r="W24" s="78"/>
      <c r="X24" s="78"/>
      <c r="Y24" s="78"/>
      <c r="Z24" s="78"/>
      <c r="AA24" s="78"/>
      <c r="AB24" s="90"/>
      <c r="AC24" s="78"/>
      <c r="AD24" s="79"/>
      <c r="AE24" s="87"/>
      <c r="AF24" s="78"/>
      <c r="AG24" s="78"/>
      <c r="AH24" s="78"/>
      <c r="AI24" s="78"/>
      <c r="AJ24" s="78"/>
      <c r="AK24" s="78"/>
      <c r="AL24" s="78"/>
      <c r="AM24" s="78"/>
      <c r="AN24" s="78"/>
      <c r="AO24" s="90"/>
      <c r="AP24" s="90"/>
      <c r="AQ24" s="90"/>
      <c r="AR24" s="78"/>
      <c r="AS24" s="78"/>
      <c r="AT24" s="78"/>
      <c r="AU24" s="78"/>
      <c r="AV24" s="78"/>
      <c r="AW24" s="78"/>
      <c r="AX24" s="79"/>
      <c r="AY24" s="42"/>
    </row>
    <row r="25" spans="1:51" ht="15" customHeight="1">
      <c r="A25" s="40"/>
      <c r="B25" s="404" t="str">
        <f>IF(NOT(ISBLANK(I25)),MAX($B$6:B24)+1,"")</f>
        <v/>
      </c>
      <c r="C25" s="405"/>
      <c r="D25" s="103"/>
      <c r="E25" s="78"/>
      <c r="F25" s="78"/>
      <c r="G25" s="78"/>
      <c r="H25" s="79"/>
      <c r="I25" s="103"/>
      <c r="J25" s="78"/>
      <c r="K25" s="78"/>
      <c r="L25" s="78"/>
      <c r="M25" s="78"/>
      <c r="N25" s="78"/>
      <c r="O25" s="78"/>
      <c r="P25" s="78"/>
      <c r="Q25" s="90"/>
      <c r="R25" s="90"/>
      <c r="S25" s="90"/>
      <c r="T25" s="104"/>
      <c r="U25" s="78"/>
      <c r="V25" s="78"/>
      <c r="W25" s="78"/>
      <c r="X25" s="78"/>
      <c r="Y25" s="78"/>
      <c r="Z25" s="78"/>
      <c r="AA25" s="78"/>
      <c r="AB25" s="90"/>
      <c r="AC25" s="78"/>
      <c r="AD25" s="79"/>
      <c r="AE25" s="87"/>
      <c r="AF25" s="78"/>
      <c r="AG25" s="78"/>
      <c r="AH25" s="78"/>
      <c r="AI25" s="78"/>
      <c r="AJ25" s="78"/>
      <c r="AK25" s="78"/>
      <c r="AL25" s="78"/>
      <c r="AM25" s="78"/>
      <c r="AN25" s="78"/>
      <c r="AO25" s="90"/>
      <c r="AP25" s="90"/>
      <c r="AQ25" s="90"/>
      <c r="AR25" s="78"/>
      <c r="AS25" s="78"/>
      <c r="AT25" s="78"/>
      <c r="AU25" s="78"/>
      <c r="AV25" s="78"/>
      <c r="AW25" s="78"/>
      <c r="AX25" s="79"/>
      <c r="AY25" s="42"/>
    </row>
    <row r="26" spans="1:51" ht="15" customHeight="1">
      <c r="A26" s="40"/>
      <c r="B26" s="404" t="str">
        <f>IF(NOT(ISBLANK(I26)),MAX($B$6:B25)+1,"")</f>
        <v/>
      </c>
      <c r="C26" s="405"/>
      <c r="D26" s="103"/>
      <c r="E26" s="78"/>
      <c r="F26" s="78"/>
      <c r="G26" s="78"/>
      <c r="H26" s="79"/>
      <c r="I26" s="103"/>
      <c r="J26" s="78"/>
      <c r="K26" s="78"/>
      <c r="L26" s="78"/>
      <c r="M26" s="78"/>
      <c r="N26" s="78"/>
      <c r="O26" s="78"/>
      <c r="P26" s="78"/>
      <c r="Q26" s="90"/>
      <c r="R26" s="90"/>
      <c r="S26" s="90"/>
      <c r="T26" s="104"/>
      <c r="U26" s="78"/>
      <c r="V26" s="78"/>
      <c r="W26" s="78"/>
      <c r="X26" s="78"/>
      <c r="Y26" s="78"/>
      <c r="Z26" s="78"/>
      <c r="AA26" s="78"/>
      <c r="AB26" s="90"/>
      <c r="AC26" s="78"/>
      <c r="AD26" s="79"/>
      <c r="AE26" s="87"/>
      <c r="AF26" s="78"/>
      <c r="AG26" s="78"/>
      <c r="AH26" s="78"/>
      <c r="AI26" s="78"/>
      <c r="AJ26" s="78"/>
      <c r="AK26" s="78"/>
      <c r="AL26" s="78"/>
      <c r="AM26" s="78"/>
      <c r="AN26" s="78"/>
      <c r="AO26" s="90"/>
      <c r="AP26" s="90"/>
      <c r="AQ26" s="90"/>
      <c r="AR26" s="78"/>
      <c r="AS26" s="78"/>
      <c r="AT26" s="78"/>
      <c r="AU26" s="78"/>
      <c r="AV26" s="78"/>
      <c r="AW26" s="78"/>
      <c r="AX26" s="79"/>
      <c r="AY26" s="42"/>
    </row>
    <row r="27" spans="1:51" ht="15" customHeight="1">
      <c r="A27" s="40"/>
      <c r="B27" s="404" t="str">
        <f>IF(NOT(ISBLANK(I27)),MAX($B$6:B26)+1,"")</f>
        <v/>
      </c>
      <c r="C27" s="405"/>
      <c r="D27" s="103"/>
      <c r="E27" s="78"/>
      <c r="F27" s="78"/>
      <c r="G27" s="78"/>
      <c r="H27" s="79"/>
      <c r="I27" s="103"/>
      <c r="J27" s="78"/>
      <c r="K27" s="78"/>
      <c r="L27" s="78"/>
      <c r="M27" s="78"/>
      <c r="N27" s="78"/>
      <c r="O27" s="78"/>
      <c r="P27" s="78"/>
      <c r="Q27" s="90"/>
      <c r="R27" s="90"/>
      <c r="S27" s="90"/>
      <c r="T27" s="104"/>
      <c r="U27" s="78"/>
      <c r="V27" s="78"/>
      <c r="W27" s="78"/>
      <c r="X27" s="78"/>
      <c r="Y27" s="78"/>
      <c r="Z27" s="78"/>
      <c r="AA27" s="78"/>
      <c r="AB27" s="90"/>
      <c r="AC27" s="78"/>
      <c r="AD27" s="79"/>
      <c r="AE27" s="87"/>
      <c r="AF27" s="78"/>
      <c r="AG27" s="78"/>
      <c r="AH27" s="78"/>
      <c r="AI27" s="78"/>
      <c r="AJ27" s="78"/>
      <c r="AK27" s="78"/>
      <c r="AL27" s="78"/>
      <c r="AM27" s="78"/>
      <c r="AN27" s="78"/>
      <c r="AO27" s="90"/>
      <c r="AP27" s="90"/>
      <c r="AQ27" s="90"/>
      <c r="AR27" s="78"/>
      <c r="AS27" s="78"/>
      <c r="AT27" s="78"/>
      <c r="AU27" s="78"/>
      <c r="AV27" s="78"/>
      <c r="AW27" s="78"/>
      <c r="AX27" s="79"/>
      <c r="AY27" s="42"/>
    </row>
    <row r="28" spans="1:51" ht="15" customHeight="1">
      <c r="A28" s="40"/>
      <c r="B28" s="404" t="str">
        <f>IF(NOT(ISBLANK(I28)),MAX($B$6:B27)+1,"")</f>
        <v/>
      </c>
      <c r="C28" s="405"/>
      <c r="D28" s="103"/>
      <c r="E28" s="78"/>
      <c r="F28" s="78"/>
      <c r="G28" s="78"/>
      <c r="H28" s="79"/>
      <c r="I28" s="103"/>
      <c r="J28" s="78"/>
      <c r="K28" s="78"/>
      <c r="L28" s="78"/>
      <c r="M28" s="78"/>
      <c r="N28" s="78"/>
      <c r="O28" s="78"/>
      <c r="P28" s="78"/>
      <c r="Q28" s="90"/>
      <c r="R28" s="90"/>
      <c r="S28" s="90"/>
      <c r="T28" s="104"/>
      <c r="U28" s="78"/>
      <c r="V28" s="78"/>
      <c r="W28" s="78"/>
      <c r="X28" s="78"/>
      <c r="Y28" s="78"/>
      <c r="Z28" s="78"/>
      <c r="AA28" s="78"/>
      <c r="AB28" s="90"/>
      <c r="AC28" s="78"/>
      <c r="AD28" s="79"/>
      <c r="AE28" s="87"/>
      <c r="AF28" s="78"/>
      <c r="AG28" s="78"/>
      <c r="AH28" s="78"/>
      <c r="AI28" s="78"/>
      <c r="AJ28" s="78"/>
      <c r="AK28" s="78"/>
      <c r="AL28" s="78"/>
      <c r="AM28" s="78"/>
      <c r="AN28" s="78"/>
      <c r="AO28" s="90"/>
      <c r="AP28" s="90"/>
      <c r="AQ28" s="90"/>
      <c r="AR28" s="78"/>
      <c r="AS28" s="78"/>
      <c r="AT28" s="78"/>
      <c r="AU28" s="78"/>
      <c r="AV28" s="78"/>
      <c r="AW28" s="78"/>
      <c r="AX28" s="79"/>
      <c r="AY28" s="42"/>
    </row>
    <row r="29" spans="1:51" ht="15" customHeight="1">
      <c r="A29" s="40"/>
      <c r="B29" s="404" t="str">
        <f>IF(NOT(ISBLANK(I29)),MAX($B$6:B28)+1,"")</f>
        <v/>
      </c>
      <c r="C29" s="405"/>
      <c r="D29" s="103"/>
      <c r="E29" s="78"/>
      <c r="F29" s="78"/>
      <c r="G29" s="78"/>
      <c r="H29" s="79"/>
      <c r="I29" s="103"/>
      <c r="J29" s="78"/>
      <c r="K29" s="78"/>
      <c r="L29" s="78"/>
      <c r="M29" s="78"/>
      <c r="N29" s="78"/>
      <c r="O29" s="78"/>
      <c r="P29" s="78"/>
      <c r="Q29" s="90"/>
      <c r="R29" s="90"/>
      <c r="S29" s="90"/>
      <c r="T29" s="104"/>
      <c r="U29" s="78"/>
      <c r="V29" s="78"/>
      <c r="W29" s="78"/>
      <c r="X29" s="78"/>
      <c r="Y29" s="78"/>
      <c r="Z29" s="78"/>
      <c r="AA29" s="78"/>
      <c r="AB29" s="90"/>
      <c r="AC29" s="78"/>
      <c r="AD29" s="79"/>
      <c r="AE29" s="87"/>
      <c r="AF29" s="78"/>
      <c r="AG29" s="78"/>
      <c r="AH29" s="78"/>
      <c r="AI29" s="78"/>
      <c r="AJ29" s="78"/>
      <c r="AK29" s="78"/>
      <c r="AL29" s="78"/>
      <c r="AM29" s="78"/>
      <c r="AN29" s="78"/>
      <c r="AO29" s="90"/>
      <c r="AP29" s="90"/>
      <c r="AQ29" s="90"/>
      <c r="AR29" s="78"/>
      <c r="AS29" s="78"/>
      <c r="AT29" s="78"/>
      <c r="AU29" s="78"/>
      <c r="AV29" s="78"/>
      <c r="AW29" s="78"/>
      <c r="AX29" s="79"/>
      <c r="AY29" s="42"/>
    </row>
    <row r="30" spans="1:51" ht="15" customHeight="1">
      <c r="A30" s="40"/>
      <c r="B30" s="404" t="str">
        <f>IF(NOT(ISBLANK(I30)),MAX($B$6:B29)+1,"")</f>
        <v/>
      </c>
      <c r="C30" s="405"/>
      <c r="D30" s="103"/>
      <c r="E30" s="78"/>
      <c r="F30" s="78"/>
      <c r="G30" s="78"/>
      <c r="H30" s="79"/>
      <c r="I30" s="103"/>
      <c r="J30" s="78"/>
      <c r="K30" s="78"/>
      <c r="L30" s="78"/>
      <c r="M30" s="78"/>
      <c r="N30" s="78"/>
      <c r="O30" s="78"/>
      <c r="P30" s="78"/>
      <c r="Q30" s="90"/>
      <c r="R30" s="90"/>
      <c r="S30" s="90"/>
      <c r="T30" s="104"/>
      <c r="U30" s="78"/>
      <c r="V30" s="78"/>
      <c r="W30" s="78"/>
      <c r="X30" s="78"/>
      <c r="Y30" s="78"/>
      <c r="Z30" s="78"/>
      <c r="AA30" s="78"/>
      <c r="AB30" s="90"/>
      <c r="AC30" s="78"/>
      <c r="AD30" s="79"/>
      <c r="AE30" s="87"/>
      <c r="AF30" s="78"/>
      <c r="AG30" s="78"/>
      <c r="AH30" s="78"/>
      <c r="AI30" s="78"/>
      <c r="AJ30" s="78"/>
      <c r="AK30" s="78"/>
      <c r="AL30" s="78"/>
      <c r="AM30" s="78"/>
      <c r="AN30" s="78"/>
      <c r="AO30" s="90"/>
      <c r="AP30" s="90"/>
      <c r="AQ30" s="90"/>
      <c r="AR30" s="78"/>
      <c r="AS30" s="78"/>
      <c r="AT30" s="78"/>
      <c r="AU30" s="78"/>
      <c r="AV30" s="78"/>
      <c r="AW30" s="78"/>
      <c r="AX30" s="79"/>
      <c r="AY30" s="42"/>
    </row>
    <row r="31" spans="1:51" ht="15" customHeight="1">
      <c r="A31" s="40"/>
      <c r="B31" s="447" t="str">
        <f>IF(NOT(ISBLANK(I31)),MAX($B$6:B30)+1,"")</f>
        <v/>
      </c>
      <c r="C31" s="448"/>
      <c r="D31" s="158"/>
      <c r="E31" s="140"/>
      <c r="F31" s="140"/>
      <c r="G31" s="140"/>
      <c r="H31" s="141"/>
      <c r="I31" s="158"/>
      <c r="J31" s="140"/>
      <c r="K31" s="140"/>
      <c r="L31" s="140"/>
      <c r="M31" s="140"/>
      <c r="N31" s="140"/>
      <c r="O31" s="140"/>
      <c r="P31" s="140"/>
      <c r="Q31" s="137"/>
      <c r="R31" s="137"/>
      <c r="S31" s="137"/>
      <c r="T31" s="183"/>
      <c r="U31" s="140"/>
      <c r="V31" s="140"/>
      <c r="W31" s="140"/>
      <c r="X31" s="140"/>
      <c r="Y31" s="140"/>
      <c r="Z31" s="140"/>
      <c r="AA31" s="140"/>
      <c r="AB31" s="137"/>
      <c r="AC31" s="140"/>
      <c r="AD31" s="141"/>
      <c r="AE31" s="158"/>
      <c r="AF31" s="140"/>
      <c r="AG31" s="140"/>
      <c r="AH31" s="140"/>
      <c r="AI31" s="140"/>
      <c r="AJ31" s="140"/>
      <c r="AK31" s="140"/>
      <c r="AL31" s="140"/>
      <c r="AM31" s="140"/>
      <c r="AN31" s="140"/>
      <c r="AO31" s="137"/>
      <c r="AP31" s="137"/>
      <c r="AQ31" s="137"/>
      <c r="AR31" s="140"/>
      <c r="AS31" s="140"/>
      <c r="AT31" s="140"/>
      <c r="AU31" s="140"/>
      <c r="AV31" s="140"/>
      <c r="AW31" s="140"/>
      <c r="AX31" s="141"/>
      <c r="AY31" s="42"/>
    </row>
    <row r="32" spans="1:51" ht="15" customHeight="1">
      <c r="A32" s="40"/>
      <c r="B32" s="402" t="str">
        <f>IF(NOT(ISBLANK(I32)),MAX($B$6:B31)+1,"")</f>
        <v/>
      </c>
      <c r="C32" s="403"/>
      <c r="D32" s="152"/>
      <c r="E32" s="81"/>
      <c r="F32" s="81"/>
      <c r="G32" s="81"/>
      <c r="H32" s="82"/>
      <c r="I32" s="152"/>
      <c r="J32" s="81"/>
      <c r="K32" s="81"/>
      <c r="L32" s="81"/>
      <c r="M32" s="81"/>
      <c r="N32" s="81"/>
      <c r="O32" s="81"/>
      <c r="P32" s="81"/>
      <c r="Q32" s="91"/>
      <c r="R32" s="91"/>
      <c r="S32" s="91"/>
      <c r="T32" s="153"/>
      <c r="U32" s="81"/>
      <c r="V32" s="81"/>
      <c r="W32" s="81"/>
      <c r="X32" s="81"/>
      <c r="Y32" s="81"/>
      <c r="Z32" s="81"/>
      <c r="AA32" s="81"/>
      <c r="AB32" s="91"/>
      <c r="AC32" s="81"/>
      <c r="AD32" s="82"/>
      <c r="AE32" s="152"/>
      <c r="AF32" s="81"/>
      <c r="AG32" s="81"/>
      <c r="AH32" s="81"/>
      <c r="AI32" s="81"/>
      <c r="AJ32" s="81"/>
      <c r="AK32" s="81"/>
      <c r="AL32" s="81"/>
      <c r="AM32" s="81"/>
      <c r="AN32" s="81"/>
      <c r="AO32" s="91"/>
      <c r="AP32" s="91"/>
      <c r="AQ32" s="91"/>
      <c r="AR32" s="81"/>
      <c r="AS32" s="81"/>
      <c r="AT32" s="81"/>
      <c r="AU32" s="81"/>
      <c r="AV32" s="81"/>
      <c r="AW32" s="81"/>
      <c r="AX32" s="82"/>
      <c r="AY32" s="42"/>
    </row>
    <row r="33" spans="1:51" ht="15" customHeight="1" thickBot="1">
      <c r="A33" s="92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5"/>
      <c r="AE33" s="84"/>
      <c r="AF33" s="84"/>
      <c r="AG33" s="84"/>
      <c r="AH33" s="84"/>
      <c r="AI33" s="84"/>
      <c r="AJ33" s="84"/>
      <c r="AK33" s="84"/>
      <c r="AL33" s="85"/>
      <c r="AM33" s="84"/>
      <c r="AN33" s="84"/>
      <c r="AO33" s="86"/>
      <c r="AP33" s="86"/>
      <c r="AQ33" s="86"/>
      <c r="AR33" s="84"/>
      <c r="AS33" s="84"/>
      <c r="AT33" s="84"/>
      <c r="AU33" s="84"/>
      <c r="AV33" s="84"/>
      <c r="AW33" s="84"/>
      <c r="AX33" s="84"/>
      <c r="AY33" s="128"/>
    </row>
  </sheetData>
  <mergeCells count="47">
    <mergeCell ref="AT1:AU1"/>
    <mergeCell ref="B4:C5"/>
    <mergeCell ref="B32:C32"/>
    <mergeCell ref="AV1:AY1"/>
    <mergeCell ref="A2:E2"/>
    <mergeCell ref="F2:X2"/>
    <mergeCell ref="AO2:AP2"/>
    <mergeCell ref="AQ2:AS2"/>
    <mergeCell ref="AT2:AU2"/>
    <mergeCell ref="AV2:AY2"/>
    <mergeCell ref="A1:E1"/>
    <mergeCell ref="F1:X1"/>
    <mergeCell ref="Y1:AA2"/>
    <mergeCell ref="AB1:AN2"/>
    <mergeCell ref="AO1:AP1"/>
    <mergeCell ref="AQ1:AS1"/>
    <mergeCell ref="B6:C6"/>
    <mergeCell ref="B7:C7"/>
    <mergeCell ref="B12:C12"/>
    <mergeCell ref="B13:C13"/>
    <mergeCell ref="B31:C31"/>
    <mergeCell ref="B29:C29"/>
    <mergeCell ref="B30:C30"/>
    <mergeCell ref="B23:C23"/>
    <mergeCell ref="B17:C17"/>
    <mergeCell ref="B21:C21"/>
    <mergeCell ref="B11:C11"/>
    <mergeCell ref="B16:C16"/>
    <mergeCell ref="B26:C26"/>
    <mergeCell ref="B27:C27"/>
    <mergeCell ref="B28:C28"/>
    <mergeCell ref="AE4:AX5"/>
    <mergeCell ref="I4:AD4"/>
    <mergeCell ref="T5:AD5"/>
    <mergeCell ref="B24:C24"/>
    <mergeCell ref="B25:C25"/>
    <mergeCell ref="B18:C18"/>
    <mergeCell ref="B19:C19"/>
    <mergeCell ref="B20:C20"/>
    <mergeCell ref="B8:C8"/>
    <mergeCell ref="B9:C9"/>
    <mergeCell ref="D4:H5"/>
    <mergeCell ref="I5:S5"/>
    <mergeCell ref="B10:C10"/>
    <mergeCell ref="B22:C22"/>
    <mergeCell ref="B14:C14"/>
    <mergeCell ref="B15:C15"/>
  </mergeCells>
  <phoneticPr fontId="46"/>
  <dataValidations count="2">
    <dataValidation imeMode="off" allowBlank="1" showInputMessage="1" showErrorMessage="1" sqref="D6:H32 T6:AA32"/>
    <dataValidation imeMode="hiragana" allowBlank="1" showInputMessage="1" showErrorMessage="1" sqref="AR6:AX32 I6:P32 AC6:AN32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G1064"/>
  <sheetViews>
    <sheetView workbookViewId="0">
      <selection sqref="A1:E1"/>
    </sheetView>
    <sheetView showGridLines="0" tabSelected="1" workbookViewId="1">
      <selection activeCell="X24" sqref="X24"/>
    </sheetView>
  </sheetViews>
  <sheetFormatPr defaultColWidth="2.7109375" defaultRowHeight="15" outlineLevelRow="1"/>
  <cols>
    <col min="1" max="27" width="2.7109375" style="39"/>
    <col min="28" max="28" width="2.7109375" style="39" customWidth="1"/>
    <col min="29" max="52" width="2.7109375" style="39"/>
    <col min="53" max="53" width="2.7109375" style="41"/>
    <col min="54" max="54" width="2.7109375" style="39"/>
    <col min="55" max="55" width="2.7109375" style="41"/>
    <col min="56" max="56" width="2.7109375" style="154"/>
    <col min="57" max="114" width="2.7109375" style="39"/>
    <col min="115" max="115" width="3.42578125" style="39" bestFit="1" customWidth="1"/>
    <col min="116" max="16384" width="2.7109375" style="39"/>
  </cols>
  <sheetData>
    <row r="1" spans="1:85" s="34" customFormat="1" ht="18" customHeight="1">
      <c r="A1" s="388" t="s">
        <v>22</v>
      </c>
      <c r="B1" s="389"/>
      <c r="C1" s="389"/>
      <c r="D1" s="389"/>
      <c r="E1" s="390"/>
      <c r="F1" s="385" t="str">
        <f>IF(NOT(ISBLANK(表紙!N16)),表紙!N16,"")</f>
        <v>縦横断システム</v>
      </c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7"/>
      <c r="Y1" s="425" t="s">
        <v>63</v>
      </c>
      <c r="Z1" s="426"/>
      <c r="AA1" s="426"/>
      <c r="AB1" s="467" t="s">
        <v>67</v>
      </c>
      <c r="AC1" s="468"/>
      <c r="AD1" s="468"/>
      <c r="AE1" s="468"/>
      <c r="AF1" s="468"/>
      <c r="AG1" s="468"/>
      <c r="AH1" s="468"/>
      <c r="AI1" s="468"/>
      <c r="AJ1" s="468"/>
      <c r="AK1" s="468"/>
      <c r="AL1" s="468"/>
      <c r="AM1" s="468"/>
      <c r="AN1" s="469"/>
      <c r="AO1" s="368" t="s">
        <v>32</v>
      </c>
      <c r="AP1" s="369"/>
      <c r="AQ1" s="473" t="s">
        <v>175</v>
      </c>
      <c r="AR1" s="430"/>
      <c r="AS1" s="431"/>
      <c r="AT1" s="417" t="s">
        <v>32</v>
      </c>
      <c r="AU1" s="418"/>
      <c r="AV1" s="419">
        <v>44944</v>
      </c>
      <c r="AW1" s="419"/>
      <c r="AX1" s="419"/>
      <c r="AY1" s="420"/>
      <c r="BA1" s="147"/>
      <c r="BC1" s="147"/>
      <c r="BD1" s="184"/>
    </row>
    <row r="2" spans="1:85" s="34" customFormat="1" ht="18" customHeight="1" thickBot="1">
      <c r="A2" s="391" t="s">
        <v>41</v>
      </c>
      <c r="B2" s="392"/>
      <c r="C2" s="392"/>
      <c r="D2" s="392"/>
      <c r="E2" s="393"/>
      <c r="F2" s="382" t="str">
        <f>表紙!$L$9</f>
        <v>データベース設計書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4"/>
      <c r="Y2" s="427"/>
      <c r="Z2" s="428"/>
      <c r="AA2" s="428"/>
      <c r="AB2" s="470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1"/>
      <c r="AN2" s="472"/>
      <c r="AO2" s="394" t="s">
        <v>174</v>
      </c>
      <c r="AP2" s="395"/>
      <c r="AQ2" s="466"/>
      <c r="AR2" s="433"/>
      <c r="AS2" s="434"/>
      <c r="AT2" s="421" t="s">
        <v>31</v>
      </c>
      <c r="AU2" s="422"/>
      <c r="AV2" s="423"/>
      <c r="AW2" s="423"/>
      <c r="AX2" s="423"/>
      <c r="AY2" s="424"/>
      <c r="BA2" s="147"/>
      <c r="BC2" s="147"/>
      <c r="BD2" s="184"/>
    </row>
    <row r="3" spans="1:85" ht="15" customHeight="1">
      <c r="A3" s="40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R3" s="41"/>
      <c r="AS3" s="41"/>
      <c r="AT3" s="41"/>
      <c r="AU3" s="41"/>
      <c r="AV3" s="41"/>
      <c r="AW3" s="41"/>
      <c r="AX3" s="41"/>
      <c r="AY3" s="42"/>
      <c r="BD3" s="184"/>
      <c r="BE3" s="34"/>
      <c r="BF3" s="34"/>
      <c r="BG3" s="34"/>
      <c r="BH3" s="34"/>
    </row>
    <row r="4" spans="1:85" ht="15" customHeight="1">
      <c r="A4" s="40"/>
      <c r="B4" s="435" t="s">
        <v>29</v>
      </c>
      <c r="C4" s="413"/>
      <c r="D4" s="436" t="s">
        <v>66</v>
      </c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40"/>
      <c r="AA4" s="435" t="s">
        <v>60</v>
      </c>
      <c r="AB4" s="412"/>
      <c r="AC4" s="412"/>
      <c r="AD4" s="412"/>
      <c r="AE4" s="412"/>
      <c r="AF4" s="412"/>
      <c r="AG4" s="412"/>
      <c r="AH4" s="412"/>
      <c r="AI4" s="412"/>
      <c r="AJ4" s="412"/>
      <c r="AK4" s="412"/>
      <c r="AL4" s="412"/>
      <c r="AM4" s="412"/>
      <c r="AN4" s="412"/>
      <c r="AO4" s="412"/>
      <c r="AP4" s="412"/>
      <c r="AQ4" s="412"/>
      <c r="AR4" s="412"/>
      <c r="AS4" s="412"/>
      <c r="AT4" s="412"/>
      <c r="AU4" s="412"/>
      <c r="AV4" s="412"/>
      <c r="AW4" s="412"/>
      <c r="AX4" s="413"/>
      <c r="AY4" s="42"/>
      <c r="BD4" s="185"/>
    </row>
    <row r="5" spans="1:85" ht="15" customHeight="1">
      <c r="A5" s="40"/>
      <c r="B5" s="414"/>
      <c r="C5" s="416"/>
      <c r="D5" s="406" t="s">
        <v>5</v>
      </c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8" t="s">
        <v>4</v>
      </c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9"/>
      <c r="AA5" s="414"/>
      <c r="AB5" s="415"/>
      <c r="AC5" s="415"/>
      <c r="AD5" s="415"/>
      <c r="AE5" s="415"/>
      <c r="AF5" s="415"/>
      <c r="AG5" s="415"/>
      <c r="AH5" s="415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6"/>
      <c r="AY5" s="42"/>
      <c r="BD5" s="185"/>
    </row>
    <row r="6" spans="1:85" ht="15" customHeight="1">
      <c r="A6" s="40"/>
      <c r="B6" s="474">
        <v>1</v>
      </c>
      <c r="C6" s="475"/>
      <c r="D6" s="476" t="str">
        <f>IF(ISERROR(VLOOKUP(B6,ビュー一覧!$B$6:$T$100,8,FALSE)),"",VLOOKUP(B6,ビュー一覧!$B$6:$T$100,8,FALSE))</f>
        <v>工事情報取得</v>
      </c>
      <c r="E6" s="477"/>
      <c r="F6" s="477"/>
      <c r="G6" s="477"/>
      <c r="H6" s="477"/>
      <c r="I6" s="477"/>
      <c r="J6" s="477"/>
      <c r="K6" s="477"/>
      <c r="L6" s="477"/>
      <c r="M6" s="477"/>
      <c r="N6" s="477"/>
      <c r="O6" s="206" t="str">
        <f>IF(ISERROR(VLOOKUP($B6,ビュー一覧!$B$6:$T$100,19,FALSE)),"",VLOOKUP($B6,ビュー一覧!$B$6:$T$100,3,FALSE)&amp;"."&amp;VLOOKUP($B6,ビュー一覧!$B$6:$T$100,19,FALSE))</f>
        <v>juou.v_inf_kouji</v>
      </c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8"/>
      <c r="AA6" s="455">
        <f>IF(ISERROR(VLOOKUP($B6,ビュー一覧!$B$6:$AE$100,30,FALSE)),"",VLOOKUP($B6,ビュー一覧!$B$6:$AE$100,30,FALSE))</f>
        <v>0</v>
      </c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  <c r="AO6" s="456"/>
      <c r="AP6" s="456"/>
      <c r="AQ6" s="456"/>
      <c r="AR6" s="456"/>
      <c r="AS6" s="456"/>
      <c r="AT6" s="456"/>
      <c r="AU6" s="456"/>
      <c r="AV6" s="456"/>
      <c r="AW6" s="456"/>
      <c r="AX6" s="457"/>
      <c r="AY6" s="42"/>
      <c r="BD6" s="219" t="str">
        <f>IF($O6&lt;&gt;"","CREATE VIEW "&amp;$O6&amp;" AS ","")</f>
        <v xml:space="preserve">CREATE VIEW juou.v_inf_kouji AS </v>
      </c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</row>
    <row r="7" spans="1:85" outlineLevel="1">
      <c r="A7" s="40"/>
      <c r="B7" s="129"/>
      <c r="C7" s="130"/>
      <c r="D7" s="463" t="s">
        <v>68</v>
      </c>
      <c r="E7" s="464"/>
      <c r="F7" s="465"/>
      <c r="G7" s="458" t="s">
        <v>85</v>
      </c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459"/>
      <c r="AH7" s="459"/>
      <c r="AI7" s="459"/>
      <c r="AJ7" s="459"/>
      <c r="AK7" s="459"/>
      <c r="AL7" s="461" t="s">
        <v>86</v>
      </c>
      <c r="AM7" s="459"/>
      <c r="AN7" s="459"/>
      <c r="AO7" s="459"/>
      <c r="AP7" s="459"/>
      <c r="AQ7" s="459"/>
      <c r="AR7" s="459"/>
      <c r="AS7" s="459"/>
      <c r="AT7" s="459"/>
      <c r="AU7" s="459"/>
      <c r="AV7" s="459"/>
      <c r="AW7" s="459"/>
      <c r="AX7" s="462"/>
      <c r="AY7" s="42"/>
      <c r="BD7" s="220" t="s">
        <v>208</v>
      </c>
    </row>
    <row r="8" spans="1:85" ht="15" customHeight="1" outlineLevel="1">
      <c r="A8" s="40"/>
      <c r="B8" s="129"/>
      <c r="C8" s="130"/>
      <c r="D8" s="449"/>
      <c r="E8" s="450"/>
      <c r="F8" s="451"/>
      <c r="G8" s="131" t="s">
        <v>156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75" t="s">
        <v>76</v>
      </c>
      <c r="X8" s="75"/>
      <c r="Y8" s="131"/>
      <c r="Z8" s="131"/>
      <c r="AA8" s="131"/>
      <c r="AB8" s="131"/>
      <c r="AC8" s="131"/>
      <c r="AD8" s="131"/>
      <c r="AE8" s="131" t="s">
        <v>55</v>
      </c>
      <c r="AF8" s="131"/>
      <c r="AG8" s="131"/>
      <c r="AH8" s="131"/>
      <c r="AI8" s="131"/>
      <c r="AJ8" s="131"/>
      <c r="AK8" s="131"/>
      <c r="AL8" s="157" t="s">
        <v>76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3"/>
      <c r="AY8" s="42"/>
      <c r="BD8" s="220" t="str">
        <f>IF($D9&lt;&gt;"",$AL8,$AL8&amp;", ")</f>
        <v xml:space="preserve">data_id, </v>
      </c>
      <c r="CA8" s="155"/>
    </row>
    <row r="9" spans="1:85" ht="15" customHeight="1" outlineLevel="1">
      <c r="A9" s="40"/>
      <c r="B9" s="129"/>
      <c r="C9" s="130"/>
      <c r="D9" s="173"/>
      <c r="E9" s="174"/>
      <c r="F9" s="175"/>
      <c r="G9" s="131" t="s">
        <v>433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78" t="s">
        <v>595</v>
      </c>
      <c r="X9" s="78"/>
      <c r="Y9" s="131"/>
      <c r="Z9" s="131"/>
      <c r="AA9" s="131"/>
      <c r="AB9" s="131"/>
      <c r="AC9" s="131"/>
      <c r="AD9" s="131"/>
      <c r="AE9" s="131" t="s">
        <v>596</v>
      </c>
      <c r="AF9" s="131"/>
      <c r="AG9" s="131"/>
      <c r="AH9" s="131"/>
      <c r="AI9" s="131"/>
      <c r="AJ9" s="131"/>
      <c r="AK9" s="131"/>
      <c r="AL9" s="157" t="s">
        <v>595</v>
      </c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3"/>
      <c r="AY9" s="42"/>
      <c r="BD9" s="220" t="str">
        <f t="shared" ref="BD9:BD15" si="0">IF($D43&lt;&gt;"",$AL9,$AL9&amp;", ")</f>
        <v>kj_nam</v>
      </c>
      <c r="CA9" s="155"/>
    </row>
    <row r="10" spans="1:85" ht="15" customHeight="1" outlineLevel="1">
      <c r="A10" s="40"/>
      <c r="B10" s="129"/>
      <c r="C10" s="130"/>
      <c r="D10" s="251"/>
      <c r="E10" s="252"/>
      <c r="F10" s="253"/>
      <c r="G10" s="131" t="s">
        <v>434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78" t="s">
        <v>597</v>
      </c>
      <c r="X10" s="78"/>
      <c r="Y10" s="131"/>
      <c r="Z10" s="131"/>
      <c r="AA10" s="131"/>
      <c r="AB10" s="131"/>
      <c r="AC10" s="131"/>
      <c r="AD10" s="131"/>
      <c r="AE10" s="131" t="s">
        <v>596</v>
      </c>
      <c r="AF10" s="131"/>
      <c r="AG10" s="131"/>
      <c r="AH10" s="131"/>
      <c r="AI10" s="131"/>
      <c r="AJ10" s="131"/>
      <c r="AK10" s="131"/>
      <c r="AL10" s="157" t="s">
        <v>597</v>
      </c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3"/>
      <c r="AY10" s="42"/>
      <c r="BD10" s="220" t="str">
        <f t="shared" si="0"/>
        <v>kj_plc</v>
      </c>
      <c r="CA10" s="155"/>
    </row>
    <row r="11" spans="1:85" ht="15" customHeight="1" outlineLevel="1">
      <c r="A11" s="40"/>
      <c r="B11" s="129"/>
      <c r="C11" s="130"/>
      <c r="D11" s="251"/>
      <c r="E11" s="252"/>
      <c r="F11" s="253"/>
      <c r="G11" s="131" t="s">
        <v>435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78" t="s">
        <v>598</v>
      </c>
      <c r="X11" s="78"/>
      <c r="Y11" s="131"/>
      <c r="Z11" s="131"/>
      <c r="AA11" s="131"/>
      <c r="AB11" s="131"/>
      <c r="AC11" s="131"/>
      <c r="AD11" s="131"/>
      <c r="AE11" s="131" t="s">
        <v>596</v>
      </c>
      <c r="AF11" s="131"/>
      <c r="AG11" s="131"/>
      <c r="AH11" s="131"/>
      <c r="AI11" s="131"/>
      <c r="AJ11" s="131"/>
      <c r="AK11" s="131"/>
      <c r="AL11" s="157" t="s">
        <v>598</v>
      </c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3"/>
      <c r="AY11" s="42"/>
      <c r="BD11" s="220" t="str">
        <f t="shared" si="0"/>
        <v xml:space="preserve">mmt_plc, </v>
      </c>
      <c r="CA11" s="155"/>
    </row>
    <row r="12" spans="1:85" ht="15" customHeight="1" outlineLevel="1">
      <c r="A12" s="40"/>
      <c r="B12" s="129"/>
      <c r="C12" s="130"/>
      <c r="D12" s="251"/>
      <c r="E12" s="252"/>
      <c r="F12" s="253"/>
      <c r="G12" s="131" t="s">
        <v>436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78" t="s">
        <v>599</v>
      </c>
      <c r="X12" s="78"/>
      <c r="Y12" s="131"/>
      <c r="Z12" s="131"/>
      <c r="AA12" s="131"/>
      <c r="AB12" s="131"/>
      <c r="AC12" s="131"/>
      <c r="AD12" s="131"/>
      <c r="AE12" s="131" t="s">
        <v>600</v>
      </c>
      <c r="AF12" s="131"/>
      <c r="AG12" s="131"/>
      <c r="AH12" s="131"/>
      <c r="AI12" s="131"/>
      <c r="AJ12" s="131"/>
      <c r="AK12" s="131"/>
      <c r="AL12" s="157" t="s">
        <v>599</v>
      </c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3"/>
      <c r="AY12" s="42"/>
      <c r="BD12" s="220" t="str">
        <f t="shared" si="0"/>
        <v>witness</v>
      </c>
      <c r="CA12" s="155"/>
    </row>
    <row r="13" spans="1:85" ht="15" customHeight="1" outlineLevel="1">
      <c r="A13" s="40"/>
      <c r="B13" s="129"/>
      <c r="C13" s="130"/>
      <c r="D13" s="251"/>
      <c r="E13" s="252"/>
      <c r="F13" s="253"/>
      <c r="G13" s="131" t="s">
        <v>437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78" t="s">
        <v>601</v>
      </c>
      <c r="X13" s="78"/>
      <c r="Y13" s="131"/>
      <c r="Z13" s="131"/>
      <c r="AA13" s="131"/>
      <c r="AB13" s="131"/>
      <c r="AC13" s="131"/>
      <c r="AD13" s="131"/>
      <c r="AE13" s="131" t="s">
        <v>210</v>
      </c>
      <c r="AF13" s="131"/>
      <c r="AG13" s="131"/>
      <c r="AH13" s="131"/>
      <c r="AI13" s="131"/>
      <c r="AJ13" s="131"/>
      <c r="AK13" s="131"/>
      <c r="AL13" s="157" t="s">
        <v>601</v>
      </c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3"/>
      <c r="AY13" s="42"/>
      <c r="BD13" s="220" t="str">
        <f t="shared" si="0"/>
        <v>mmt_day</v>
      </c>
      <c r="CA13" s="155"/>
    </row>
    <row r="14" spans="1:85" ht="15" customHeight="1" outlineLevel="1">
      <c r="A14" s="40"/>
      <c r="B14" s="129"/>
      <c r="C14" s="130"/>
      <c r="D14" s="251"/>
      <c r="E14" s="252"/>
      <c r="F14" s="253"/>
      <c r="G14" s="131" t="s">
        <v>438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78" t="s">
        <v>602</v>
      </c>
      <c r="X14" s="78"/>
      <c r="Y14" s="131"/>
      <c r="Z14" s="131"/>
      <c r="AA14" s="131"/>
      <c r="AB14" s="131"/>
      <c r="AC14" s="131"/>
      <c r="AD14" s="131"/>
      <c r="AE14" s="131" t="s">
        <v>209</v>
      </c>
      <c r="AF14" s="131"/>
      <c r="AG14" s="131"/>
      <c r="AH14" s="131"/>
      <c r="AI14" s="131"/>
      <c r="AJ14" s="131"/>
      <c r="AK14" s="131"/>
      <c r="AL14" s="157" t="s">
        <v>602</v>
      </c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3"/>
      <c r="AY14" s="42"/>
      <c r="BD14" s="220" t="str">
        <f t="shared" si="0"/>
        <v xml:space="preserve">p_knd_id, </v>
      </c>
      <c r="CA14" s="155"/>
    </row>
    <row r="15" spans="1:85" ht="15" customHeight="1" outlineLevel="1">
      <c r="A15" s="40"/>
      <c r="B15" s="129"/>
      <c r="C15" s="130"/>
      <c r="D15" s="251"/>
      <c r="E15" s="252"/>
      <c r="F15" s="253"/>
      <c r="G15" s="131" t="s">
        <v>462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78" t="s">
        <v>485</v>
      </c>
      <c r="X15" s="78"/>
      <c r="Y15" s="131"/>
      <c r="Z15" s="131"/>
      <c r="AA15" s="131"/>
      <c r="AB15" s="131"/>
      <c r="AC15" s="131"/>
      <c r="AD15" s="131"/>
      <c r="AE15" s="131" t="s">
        <v>239</v>
      </c>
      <c r="AF15" s="131"/>
      <c r="AG15" s="131"/>
      <c r="AH15" s="131"/>
      <c r="AI15" s="131"/>
      <c r="AJ15" s="131"/>
      <c r="AK15" s="131"/>
      <c r="AL15" s="157" t="s">
        <v>485</v>
      </c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3"/>
      <c r="AY15" s="42"/>
      <c r="BD15" s="220" t="str">
        <f t="shared" si="0"/>
        <v xml:space="preserve">j_scl_y, </v>
      </c>
      <c r="CA15" s="155"/>
    </row>
    <row r="16" spans="1:85" ht="15" customHeight="1" outlineLevel="1">
      <c r="A16" s="40"/>
      <c r="B16" s="129"/>
      <c r="C16" s="130"/>
      <c r="D16" s="251"/>
      <c r="E16" s="252"/>
      <c r="F16" s="253"/>
      <c r="G16" s="131" t="s">
        <v>463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78" t="s">
        <v>486</v>
      </c>
      <c r="X16" s="78"/>
      <c r="Y16" s="131"/>
      <c r="Z16" s="131"/>
      <c r="AA16" s="131"/>
      <c r="AB16" s="131"/>
      <c r="AC16" s="131"/>
      <c r="AD16" s="131"/>
      <c r="AE16" s="131" t="s">
        <v>239</v>
      </c>
      <c r="AF16" s="131"/>
      <c r="AG16" s="131"/>
      <c r="AH16" s="131"/>
      <c r="AI16" s="131"/>
      <c r="AJ16" s="131"/>
      <c r="AK16" s="131"/>
      <c r="AL16" s="157" t="s">
        <v>486</v>
      </c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3"/>
      <c r="AY16" s="42"/>
      <c r="BD16" s="220" t="str">
        <f>IF($D67&lt;&gt;"",$AL16,$AL16&amp;", ")</f>
        <v>j_scl_x</v>
      </c>
      <c r="CA16" s="155"/>
    </row>
    <row r="17" spans="1:79" ht="15" customHeight="1" outlineLevel="1">
      <c r="A17" s="40"/>
      <c r="B17" s="129"/>
      <c r="C17" s="130"/>
      <c r="D17" s="251"/>
      <c r="E17" s="252"/>
      <c r="F17" s="253"/>
      <c r="G17" s="131" t="s">
        <v>442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78" t="s">
        <v>603</v>
      </c>
      <c r="X17" s="78"/>
      <c r="Y17" s="131"/>
      <c r="Z17" s="131"/>
      <c r="AA17" s="131"/>
      <c r="AB17" s="131"/>
      <c r="AC17" s="131"/>
      <c r="AD17" s="131"/>
      <c r="AE17" s="131" t="s">
        <v>209</v>
      </c>
      <c r="AF17" s="131"/>
      <c r="AG17" s="131"/>
      <c r="AH17" s="131"/>
      <c r="AI17" s="131"/>
      <c r="AJ17" s="131"/>
      <c r="AK17" s="131"/>
      <c r="AL17" s="157" t="s">
        <v>603</v>
      </c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3"/>
      <c r="AY17" s="42"/>
      <c r="BD17" s="220" t="str">
        <f t="shared" ref="BD17:BD23" si="1">IF($D70&lt;&gt;"",$AL17,$AL17&amp;", ")</f>
        <v>j_mmt_dtc</v>
      </c>
      <c r="CA17" s="155"/>
    </row>
    <row r="18" spans="1:79" ht="15" customHeight="1" outlineLevel="1">
      <c r="A18" s="40"/>
      <c r="B18" s="129"/>
      <c r="C18" s="130"/>
      <c r="D18" s="251"/>
      <c r="E18" s="252"/>
      <c r="F18" s="253"/>
      <c r="G18" s="131" t="s">
        <v>439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78" t="s">
        <v>604</v>
      </c>
      <c r="X18" s="78"/>
      <c r="Y18" s="131"/>
      <c r="Z18" s="131"/>
      <c r="AA18" s="131"/>
      <c r="AB18" s="131"/>
      <c r="AC18" s="131"/>
      <c r="AD18" s="131"/>
      <c r="AE18" s="131" t="s">
        <v>584</v>
      </c>
      <c r="AF18" s="131"/>
      <c r="AG18" s="131"/>
      <c r="AH18" s="131"/>
      <c r="AI18" s="131"/>
      <c r="AJ18" s="131"/>
      <c r="AK18" s="131"/>
      <c r="AL18" s="157" t="s">
        <v>604</v>
      </c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3"/>
      <c r="AY18" s="42"/>
      <c r="BD18" s="220" t="str">
        <f t="shared" si="1"/>
        <v xml:space="preserve">j_prn_flg, </v>
      </c>
      <c r="CA18" s="155"/>
    </row>
    <row r="19" spans="1:79" ht="15" customHeight="1" outlineLevel="1">
      <c r="A19" s="40"/>
      <c r="B19" s="129"/>
      <c r="C19" s="130"/>
      <c r="D19" s="251"/>
      <c r="E19" s="252"/>
      <c r="F19" s="253"/>
      <c r="G19" s="131" t="s">
        <v>464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78" t="s">
        <v>487</v>
      </c>
      <c r="X19" s="78"/>
      <c r="Y19" s="131"/>
      <c r="Z19" s="131"/>
      <c r="AA19" s="131"/>
      <c r="AB19" s="131"/>
      <c r="AC19" s="131"/>
      <c r="AD19" s="131"/>
      <c r="AE19" s="131" t="s">
        <v>239</v>
      </c>
      <c r="AF19" s="131"/>
      <c r="AG19" s="131"/>
      <c r="AH19" s="131"/>
      <c r="AI19" s="131"/>
      <c r="AJ19" s="131"/>
      <c r="AK19" s="131"/>
      <c r="AL19" s="157" t="s">
        <v>487</v>
      </c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3"/>
      <c r="AY19" s="42"/>
      <c r="BD19" s="220" t="str">
        <f t="shared" si="1"/>
        <v xml:space="preserve">o_scl_y, </v>
      </c>
      <c r="CA19" s="155"/>
    </row>
    <row r="20" spans="1:79" ht="15" customHeight="1" outlineLevel="1">
      <c r="A20" s="40"/>
      <c r="B20" s="129"/>
      <c r="C20" s="130"/>
      <c r="D20" s="251"/>
      <c r="E20" s="252"/>
      <c r="F20" s="253"/>
      <c r="G20" s="131" t="s">
        <v>468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78" t="s">
        <v>488</v>
      </c>
      <c r="X20" s="78"/>
      <c r="Y20" s="131"/>
      <c r="Z20" s="131"/>
      <c r="AA20" s="131"/>
      <c r="AB20" s="131"/>
      <c r="AC20" s="131"/>
      <c r="AD20" s="131"/>
      <c r="AE20" s="131" t="s">
        <v>239</v>
      </c>
      <c r="AF20" s="131"/>
      <c r="AG20" s="131"/>
      <c r="AH20" s="131"/>
      <c r="AI20" s="131"/>
      <c r="AJ20" s="131"/>
      <c r="AK20" s="131"/>
      <c r="AL20" s="157" t="s">
        <v>488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3"/>
      <c r="AY20" s="42"/>
      <c r="BD20" s="220" t="str">
        <f t="shared" si="1"/>
        <v>o_scl_x</v>
      </c>
      <c r="CA20" s="155"/>
    </row>
    <row r="21" spans="1:79" ht="15" customHeight="1" outlineLevel="1">
      <c r="A21" s="40"/>
      <c r="B21" s="129"/>
      <c r="C21" s="130"/>
      <c r="D21" s="251"/>
      <c r="E21" s="252"/>
      <c r="F21" s="253"/>
      <c r="G21" s="131" t="s">
        <v>443</v>
      </c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78" t="s">
        <v>605</v>
      </c>
      <c r="X21" s="78"/>
      <c r="Y21" s="131"/>
      <c r="Z21" s="131"/>
      <c r="AA21" s="131"/>
      <c r="AB21" s="131"/>
      <c r="AC21" s="131"/>
      <c r="AD21" s="131"/>
      <c r="AE21" s="131" t="s">
        <v>209</v>
      </c>
      <c r="AF21" s="131"/>
      <c r="AG21" s="131"/>
      <c r="AH21" s="131"/>
      <c r="AI21" s="131"/>
      <c r="AJ21" s="131"/>
      <c r="AK21" s="131"/>
      <c r="AL21" s="157" t="s">
        <v>605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3"/>
      <c r="AY21" s="42"/>
      <c r="BD21" s="220" t="str">
        <f t="shared" si="1"/>
        <v xml:space="preserve">o_lp_value, </v>
      </c>
      <c r="CA21" s="155"/>
    </row>
    <row r="22" spans="1:79" ht="15" customHeight="1" outlineLevel="1">
      <c r="A22" s="40"/>
      <c r="B22" s="129"/>
      <c r="C22" s="130"/>
      <c r="D22" s="251"/>
      <c r="E22" s="252"/>
      <c r="F22" s="253"/>
      <c r="G22" s="131" t="s">
        <v>444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78" t="s">
        <v>606</v>
      </c>
      <c r="X22" s="78"/>
      <c r="Y22" s="131"/>
      <c r="Z22" s="131"/>
      <c r="AA22" s="131"/>
      <c r="AB22" s="131"/>
      <c r="AC22" s="131"/>
      <c r="AD22" s="131"/>
      <c r="AE22" s="131" t="s">
        <v>209</v>
      </c>
      <c r="AF22" s="131"/>
      <c r="AG22" s="131"/>
      <c r="AH22" s="131"/>
      <c r="AI22" s="131"/>
      <c r="AJ22" s="131"/>
      <c r="AK22" s="131"/>
      <c r="AL22" s="157" t="s">
        <v>606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3"/>
      <c r="AY22" s="42"/>
      <c r="BD22" s="220" t="str">
        <f t="shared" si="1"/>
        <v xml:space="preserve">o_rp_value, </v>
      </c>
      <c r="CA22" s="155"/>
    </row>
    <row r="23" spans="1:79" ht="15" customHeight="1" outlineLevel="1">
      <c r="A23" s="40"/>
      <c r="B23" s="129"/>
      <c r="C23" s="130"/>
      <c r="D23" s="251"/>
      <c r="E23" s="252"/>
      <c r="F23" s="253"/>
      <c r="G23" s="131" t="s">
        <v>440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78" t="s">
        <v>607</v>
      </c>
      <c r="X23" s="78"/>
      <c r="Y23" s="131"/>
      <c r="Z23" s="131"/>
      <c r="AA23" s="131"/>
      <c r="AB23" s="131"/>
      <c r="AC23" s="131"/>
      <c r="AD23" s="131"/>
      <c r="AE23" s="131" t="s">
        <v>584</v>
      </c>
      <c r="AF23" s="131"/>
      <c r="AG23" s="131"/>
      <c r="AH23" s="131"/>
      <c r="AI23" s="131"/>
      <c r="AJ23" s="131"/>
      <c r="AK23" s="131"/>
      <c r="AL23" s="157" t="s">
        <v>607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3"/>
      <c r="AY23" s="42"/>
      <c r="BD23" s="220" t="str">
        <f t="shared" si="1"/>
        <v>o_prn_flg</v>
      </c>
      <c r="CA23" s="155"/>
    </row>
    <row r="24" spans="1:79" ht="15" customHeight="1" outlineLevel="1">
      <c r="A24" s="40"/>
      <c r="B24" s="129"/>
      <c r="C24" s="130"/>
      <c r="D24" s="251"/>
      <c r="E24" s="252"/>
      <c r="F24" s="253"/>
      <c r="G24" s="131" t="s">
        <v>447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78" t="s">
        <v>608</v>
      </c>
      <c r="X24" s="78"/>
      <c r="Y24" s="131"/>
      <c r="Z24" s="131"/>
      <c r="AA24" s="131"/>
      <c r="AB24" s="131"/>
      <c r="AC24" s="131"/>
      <c r="AD24" s="131"/>
      <c r="AE24" s="131" t="s">
        <v>351</v>
      </c>
      <c r="AF24" s="131"/>
      <c r="AG24" s="131"/>
      <c r="AH24" s="131"/>
      <c r="AI24" s="131"/>
      <c r="AJ24" s="131"/>
      <c r="AK24" s="131"/>
      <c r="AL24" s="157" t="s">
        <v>608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3"/>
      <c r="AY24" s="42"/>
      <c r="BD24" s="220" t="str">
        <f t="shared" ref="BD24:BD42" si="2">IF($D77&lt;&gt;"",$AL24,$AL24&amp;", ")</f>
        <v>o_bnc_scl</v>
      </c>
      <c r="CA24" s="155"/>
    </row>
    <row r="25" spans="1:79" ht="15" customHeight="1" outlineLevel="1">
      <c r="A25" s="40"/>
      <c r="B25" s="129"/>
      <c r="C25" s="130"/>
      <c r="D25" s="251"/>
      <c r="E25" s="252"/>
      <c r="F25" s="253"/>
      <c r="G25" s="131" t="s">
        <v>465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78" t="s">
        <v>489</v>
      </c>
      <c r="X25" s="78"/>
      <c r="Y25" s="131"/>
      <c r="Z25" s="131"/>
      <c r="AA25" s="131"/>
      <c r="AB25" s="131"/>
      <c r="AC25" s="131"/>
      <c r="AD25" s="131"/>
      <c r="AE25" s="131" t="s">
        <v>239</v>
      </c>
      <c r="AF25" s="131"/>
      <c r="AG25" s="131"/>
      <c r="AH25" s="131"/>
      <c r="AI25" s="131"/>
      <c r="AJ25" s="131"/>
      <c r="AK25" s="131"/>
      <c r="AL25" s="157" t="s">
        <v>489</v>
      </c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3"/>
      <c r="AY25" s="42"/>
      <c r="BD25" s="220" t="str">
        <f t="shared" si="2"/>
        <v xml:space="preserve">s_scl_y, </v>
      </c>
      <c r="CA25" s="155"/>
    </row>
    <row r="26" spans="1:79" ht="15" customHeight="1" outlineLevel="1">
      <c r="A26" s="40"/>
      <c r="B26" s="129"/>
      <c r="C26" s="130"/>
      <c r="D26" s="251"/>
      <c r="E26" s="252"/>
      <c r="F26" s="253"/>
      <c r="G26" s="131" t="s">
        <v>469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78" t="s">
        <v>490</v>
      </c>
      <c r="X26" s="78"/>
      <c r="Y26" s="131"/>
      <c r="Z26" s="131"/>
      <c r="AA26" s="131"/>
      <c r="AB26" s="131"/>
      <c r="AC26" s="131"/>
      <c r="AD26" s="131"/>
      <c r="AE26" s="131" t="s">
        <v>239</v>
      </c>
      <c r="AF26" s="131"/>
      <c r="AG26" s="131"/>
      <c r="AH26" s="131"/>
      <c r="AI26" s="131"/>
      <c r="AJ26" s="131"/>
      <c r="AK26" s="131"/>
      <c r="AL26" s="157" t="s">
        <v>490</v>
      </c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3"/>
      <c r="AY26" s="42"/>
      <c r="BD26" s="220" t="str">
        <f t="shared" si="2"/>
        <v xml:space="preserve">s_scl_x, </v>
      </c>
      <c r="CA26" s="155"/>
    </row>
    <row r="27" spans="1:79" ht="15" customHeight="1" outlineLevel="1">
      <c r="A27" s="40"/>
      <c r="B27" s="129"/>
      <c r="C27" s="130"/>
      <c r="D27" s="251"/>
      <c r="E27" s="252"/>
      <c r="F27" s="253"/>
      <c r="G27" s="131" t="s">
        <v>445</v>
      </c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78" t="s">
        <v>609</v>
      </c>
      <c r="X27" s="78"/>
      <c r="Y27" s="131"/>
      <c r="Z27" s="131"/>
      <c r="AA27" s="131"/>
      <c r="AB27" s="131"/>
      <c r="AC27" s="131"/>
      <c r="AD27" s="131"/>
      <c r="AE27" s="131" t="s">
        <v>209</v>
      </c>
      <c r="AF27" s="131"/>
      <c r="AG27" s="131"/>
      <c r="AH27" s="131"/>
      <c r="AI27" s="131"/>
      <c r="AJ27" s="131"/>
      <c r="AK27" s="131"/>
      <c r="AL27" s="157" t="s">
        <v>609</v>
      </c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3"/>
      <c r="AY27" s="42"/>
      <c r="BD27" s="220" t="str">
        <f t="shared" si="2"/>
        <v>s_lp_value</v>
      </c>
      <c r="CA27" s="155"/>
    </row>
    <row r="28" spans="1:79" ht="15" customHeight="1" outlineLevel="1">
      <c r="A28" s="40"/>
      <c r="B28" s="129"/>
      <c r="C28" s="130"/>
      <c r="D28" s="251"/>
      <c r="E28" s="252"/>
      <c r="F28" s="253"/>
      <c r="G28" s="131" t="s">
        <v>446</v>
      </c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78" t="s">
        <v>610</v>
      </c>
      <c r="X28" s="78"/>
      <c r="Y28" s="131"/>
      <c r="Z28" s="131"/>
      <c r="AA28" s="131"/>
      <c r="AB28" s="131"/>
      <c r="AC28" s="131"/>
      <c r="AD28" s="131"/>
      <c r="AE28" s="131" t="s">
        <v>209</v>
      </c>
      <c r="AF28" s="131"/>
      <c r="AG28" s="131"/>
      <c r="AH28" s="131"/>
      <c r="AI28" s="131"/>
      <c r="AJ28" s="131"/>
      <c r="AK28" s="131"/>
      <c r="AL28" s="157" t="s">
        <v>610</v>
      </c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3"/>
      <c r="AY28" s="42"/>
      <c r="BD28" s="220" t="str">
        <f t="shared" si="2"/>
        <v xml:space="preserve">s_rp_value, </v>
      </c>
      <c r="CA28" s="155"/>
    </row>
    <row r="29" spans="1:79" ht="15" customHeight="1" outlineLevel="1">
      <c r="A29" s="40"/>
      <c r="B29" s="129"/>
      <c r="C29" s="130"/>
      <c r="D29" s="251"/>
      <c r="E29" s="252"/>
      <c r="F29" s="253"/>
      <c r="G29" s="131" t="s">
        <v>441</v>
      </c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78" t="s">
        <v>611</v>
      </c>
      <c r="X29" s="78"/>
      <c r="Y29" s="131"/>
      <c r="Z29" s="131"/>
      <c r="AA29" s="131"/>
      <c r="AB29" s="131"/>
      <c r="AC29" s="131"/>
      <c r="AD29" s="131"/>
      <c r="AE29" s="131" t="s">
        <v>584</v>
      </c>
      <c r="AF29" s="131"/>
      <c r="AG29" s="131"/>
      <c r="AH29" s="131"/>
      <c r="AI29" s="131"/>
      <c r="AJ29" s="131"/>
      <c r="AK29" s="131"/>
      <c r="AL29" s="157" t="s">
        <v>611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3"/>
      <c r="AY29" s="42"/>
      <c r="BD29" s="220" t="str">
        <f t="shared" si="2"/>
        <v xml:space="preserve">s_prn_flg, </v>
      </c>
      <c r="CA29" s="155"/>
    </row>
    <row r="30" spans="1:79" ht="15" customHeight="1" outlineLevel="1">
      <c r="A30" s="40"/>
      <c r="B30" s="129"/>
      <c r="C30" s="130"/>
      <c r="D30" s="251"/>
      <c r="E30" s="252"/>
      <c r="F30" s="253"/>
      <c r="G30" s="131" t="s">
        <v>448</v>
      </c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78" t="s">
        <v>612</v>
      </c>
      <c r="X30" s="78"/>
      <c r="Y30" s="131"/>
      <c r="Z30" s="131"/>
      <c r="AA30" s="131"/>
      <c r="AB30" s="131"/>
      <c r="AC30" s="131"/>
      <c r="AD30" s="131"/>
      <c r="AE30" s="131" t="s">
        <v>351</v>
      </c>
      <c r="AF30" s="131"/>
      <c r="AG30" s="131"/>
      <c r="AH30" s="131"/>
      <c r="AI30" s="131"/>
      <c r="AJ30" s="131"/>
      <c r="AK30" s="131"/>
      <c r="AL30" s="157" t="s">
        <v>612</v>
      </c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3"/>
      <c r="AY30" s="42"/>
      <c r="BD30" s="220" t="str">
        <f t="shared" si="2"/>
        <v xml:space="preserve">s_bnc_scl, </v>
      </c>
      <c r="CA30" s="155"/>
    </row>
    <row r="31" spans="1:79" ht="15" customHeight="1" outlineLevel="1">
      <c r="A31" s="40"/>
      <c r="B31" s="129"/>
      <c r="C31" s="130"/>
      <c r="D31" s="251"/>
      <c r="E31" s="252"/>
      <c r="F31" s="253"/>
      <c r="G31" s="131" t="s">
        <v>466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78" t="s">
        <v>491</v>
      </c>
      <c r="X31" s="78"/>
      <c r="Y31" s="131"/>
      <c r="Z31" s="131"/>
      <c r="AA31" s="131"/>
      <c r="AB31" s="131"/>
      <c r="AC31" s="131"/>
      <c r="AD31" s="131"/>
      <c r="AE31" s="131" t="s">
        <v>239</v>
      </c>
      <c r="AF31" s="131"/>
      <c r="AG31" s="131"/>
      <c r="AH31" s="131"/>
      <c r="AI31" s="131"/>
      <c r="AJ31" s="131"/>
      <c r="AK31" s="131"/>
      <c r="AL31" s="157" t="s">
        <v>491</v>
      </c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3"/>
      <c r="AY31" s="42"/>
      <c r="BD31" s="220" t="str">
        <f t="shared" si="2"/>
        <v xml:space="preserve">ol_scl_y, </v>
      </c>
      <c r="CA31" s="155"/>
    </row>
    <row r="32" spans="1:79" ht="15" customHeight="1" outlineLevel="1">
      <c r="A32" s="40"/>
      <c r="B32" s="129"/>
      <c r="C32" s="130"/>
      <c r="D32" s="251"/>
      <c r="E32" s="252"/>
      <c r="F32" s="253"/>
      <c r="G32" s="131" t="s">
        <v>470</v>
      </c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78" t="s">
        <v>492</v>
      </c>
      <c r="X32" s="78"/>
      <c r="Y32" s="131"/>
      <c r="Z32" s="131"/>
      <c r="AA32" s="131"/>
      <c r="AB32" s="131"/>
      <c r="AC32" s="131"/>
      <c r="AD32" s="131"/>
      <c r="AE32" s="131" t="s">
        <v>239</v>
      </c>
      <c r="AF32" s="131"/>
      <c r="AG32" s="131"/>
      <c r="AH32" s="131"/>
      <c r="AI32" s="131"/>
      <c r="AJ32" s="131"/>
      <c r="AK32" s="131"/>
      <c r="AL32" s="157" t="s">
        <v>492</v>
      </c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3"/>
      <c r="AY32" s="42"/>
      <c r="BD32" s="220" t="str">
        <f t="shared" si="2"/>
        <v>ol_scl_x</v>
      </c>
      <c r="CA32" s="155"/>
    </row>
    <row r="33" spans="1:85" ht="15" customHeight="1" outlineLevel="1">
      <c r="A33" s="40"/>
      <c r="B33" s="129"/>
      <c r="C33" s="130"/>
      <c r="D33" s="251"/>
      <c r="E33" s="252"/>
      <c r="F33" s="253"/>
      <c r="G33" s="131" t="s">
        <v>449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78" t="s">
        <v>613</v>
      </c>
      <c r="X33" s="78"/>
      <c r="Y33" s="131"/>
      <c r="Z33" s="131"/>
      <c r="AA33" s="131"/>
      <c r="AB33" s="131"/>
      <c r="AC33" s="131"/>
      <c r="AD33" s="131"/>
      <c r="AE33" s="131" t="s">
        <v>209</v>
      </c>
      <c r="AF33" s="131"/>
      <c r="AG33" s="131"/>
      <c r="AH33" s="131"/>
      <c r="AI33" s="131"/>
      <c r="AJ33" s="131"/>
      <c r="AK33" s="131"/>
      <c r="AL33" s="157" t="s">
        <v>613</v>
      </c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3"/>
      <c r="AY33" s="42"/>
      <c r="BD33" s="220" t="str">
        <f t="shared" si="2"/>
        <v xml:space="preserve">ol_lp_value, </v>
      </c>
      <c r="CA33" s="155"/>
    </row>
    <row r="34" spans="1:85" ht="15" customHeight="1" outlineLevel="1">
      <c r="A34" s="40"/>
      <c r="B34" s="129"/>
      <c r="C34" s="130"/>
      <c r="D34" s="251"/>
      <c r="E34" s="252"/>
      <c r="F34" s="253"/>
      <c r="G34" s="131" t="s">
        <v>450</v>
      </c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78" t="s">
        <v>614</v>
      </c>
      <c r="X34" s="78"/>
      <c r="Y34" s="131"/>
      <c r="Z34" s="131"/>
      <c r="AA34" s="131"/>
      <c r="AB34" s="131"/>
      <c r="AC34" s="131"/>
      <c r="AD34" s="131"/>
      <c r="AE34" s="131" t="s">
        <v>209</v>
      </c>
      <c r="AF34" s="131"/>
      <c r="AG34" s="131"/>
      <c r="AH34" s="131"/>
      <c r="AI34" s="131"/>
      <c r="AJ34" s="131"/>
      <c r="AK34" s="131"/>
      <c r="AL34" s="157" t="s">
        <v>614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3"/>
      <c r="AY34" s="42"/>
      <c r="BD34" s="220" t="str">
        <f t="shared" si="2"/>
        <v xml:space="preserve">ol_rp_value, </v>
      </c>
      <c r="CA34" s="155"/>
    </row>
    <row r="35" spans="1:85" ht="15" customHeight="1" outlineLevel="1">
      <c r="A35" s="40"/>
      <c r="B35" s="129"/>
      <c r="C35" s="130"/>
      <c r="D35" s="251"/>
      <c r="E35" s="252"/>
      <c r="F35" s="253"/>
      <c r="G35" s="131" t="s">
        <v>451</v>
      </c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78" t="s">
        <v>615</v>
      </c>
      <c r="X35" s="78"/>
      <c r="Y35" s="131"/>
      <c r="Z35" s="131"/>
      <c r="AA35" s="131"/>
      <c r="AB35" s="131"/>
      <c r="AC35" s="131"/>
      <c r="AD35" s="131"/>
      <c r="AE35" s="131" t="s">
        <v>584</v>
      </c>
      <c r="AF35" s="131"/>
      <c r="AG35" s="131"/>
      <c r="AH35" s="131"/>
      <c r="AI35" s="131"/>
      <c r="AJ35" s="131"/>
      <c r="AK35" s="131"/>
      <c r="AL35" s="157" t="s">
        <v>615</v>
      </c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3"/>
      <c r="AY35" s="42"/>
      <c r="BD35" s="220" t="str">
        <f t="shared" si="2"/>
        <v xml:space="preserve">ol_prn_flg, </v>
      </c>
      <c r="CA35" s="155"/>
    </row>
    <row r="36" spans="1:85" ht="15" customHeight="1" outlineLevel="1">
      <c r="A36" s="40"/>
      <c r="B36" s="129"/>
      <c r="C36" s="130"/>
      <c r="D36" s="251"/>
      <c r="E36" s="252"/>
      <c r="F36" s="253"/>
      <c r="G36" s="131" t="s">
        <v>452</v>
      </c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78" t="s">
        <v>616</v>
      </c>
      <c r="X36" s="78"/>
      <c r="Y36" s="131"/>
      <c r="Z36" s="131"/>
      <c r="AA36" s="131"/>
      <c r="AB36" s="131"/>
      <c r="AC36" s="131"/>
      <c r="AD36" s="131"/>
      <c r="AE36" s="131" t="s">
        <v>351</v>
      </c>
      <c r="AF36" s="131"/>
      <c r="AG36" s="131"/>
      <c r="AH36" s="131"/>
      <c r="AI36" s="131"/>
      <c r="AJ36" s="131"/>
      <c r="AK36" s="131"/>
      <c r="AL36" s="157" t="s">
        <v>616</v>
      </c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3"/>
      <c r="AY36" s="42"/>
      <c r="BD36" s="220" t="str">
        <f t="shared" si="2"/>
        <v xml:space="preserve">ol_bnc_scl, </v>
      </c>
      <c r="CA36" s="155"/>
    </row>
    <row r="37" spans="1:85" ht="15" customHeight="1" outlineLevel="1">
      <c r="A37" s="40"/>
      <c r="B37" s="129"/>
      <c r="C37" s="130"/>
      <c r="D37" s="251"/>
      <c r="E37" s="252"/>
      <c r="F37" s="253"/>
      <c r="G37" s="131" t="s">
        <v>467</v>
      </c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78" t="s">
        <v>617</v>
      </c>
      <c r="X37" s="78"/>
      <c r="Y37" s="131"/>
      <c r="Z37" s="131"/>
      <c r="AA37" s="131"/>
      <c r="AB37" s="131"/>
      <c r="AC37" s="131"/>
      <c r="AD37" s="131"/>
      <c r="AE37" s="131" t="s">
        <v>239</v>
      </c>
      <c r="AF37" s="131"/>
      <c r="AG37" s="131"/>
      <c r="AH37" s="131"/>
      <c r="AI37" s="131"/>
      <c r="AJ37" s="131"/>
      <c r="AK37" s="131"/>
      <c r="AL37" s="157" t="s">
        <v>617</v>
      </c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3"/>
      <c r="AY37" s="42"/>
      <c r="BD37" s="220" t="str">
        <f t="shared" si="2"/>
        <v xml:space="preserve">k_scl_y, </v>
      </c>
      <c r="CA37" s="155"/>
    </row>
    <row r="38" spans="1:85" ht="15" customHeight="1" outlineLevel="1">
      <c r="A38" s="40"/>
      <c r="B38" s="129"/>
      <c r="C38" s="130"/>
      <c r="D38" s="251"/>
      <c r="E38" s="252"/>
      <c r="F38" s="253"/>
      <c r="G38" s="131" t="s">
        <v>471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78" t="s">
        <v>618</v>
      </c>
      <c r="X38" s="78"/>
      <c r="Y38" s="131"/>
      <c r="Z38" s="131"/>
      <c r="AA38" s="131"/>
      <c r="AB38" s="131"/>
      <c r="AC38" s="131"/>
      <c r="AD38" s="131"/>
      <c r="AE38" s="131" t="s">
        <v>239</v>
      </c>
      <c r="AF38" s="131"/>
      <c r="AG38" s="131"/>
      <c r="AH38" s="131"/>
      <c r="AI38" s="131"/>
      <c r="AJ38" s="131"/>
      <c r="AK38" s="131"/>
      <c r="AL38" s="157" t="s">
        <v>618</v>
      </c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3"/>
      <c r="AY38" s="42"/>
      <c r="BD38" s="220" t="str">
        <f t="shared" si="2"/>
        <v xml:space="preserve">k_scl_x, </v>
      </c>
      <c r="CA38" s="155"/>
    </row>
    <row r="39" spans="1:85" ht="15" customHeight="1" outlineLevel="1">
      <c r="A39" s="40"/>
      <c r="B39" s="129"/>
      <c r="C39" s="130"/>
      <c r="D39" s="251"/>
      <c r="E39" s="252"/>
      <c r="F39" s="253"/>
      <c r="G39" s="131" t="s">
        <v>453</v>
      </c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78" t="s">
        <v>619</v>
      </c>
      <c r="X39" s="78"/>
      <c r="Y39" s="131"/>
      <c r="Z39" s="131"/>
      <c r="AA39" s="131"/>
      <c r="AB39" s="131"/>
      <c r="AC39" s="131"/>
      <c r="AD39" s="131"/>
      <c r="AE39" s="131" t="s">
        <v>209</v>
      </c>
      <c r="AF39" s="131"/>
      <c r="AG39" s="131"/>
      <c r="AH39" s="131"/>
      <c r="AI39" s="131"/>
      <c r="AJ39" s="131"/>
      <c r="AK39" s="131"/>
      <c r="AL39" s="157" t="s">
        <v>619</v>
      </c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3"/>
      <c r="AY39" s="42"/>
      <c r="BD39" s="220" t="str">
        <f t="shared" si="2"/>
        <v xml:space="preserve">k_lp_value, </v>
      </c>
      <c r="CA39" s="155"/>
    </row>
    <row r="40" spans="1:85" ht="15" customHeight="1" outlineLevel="1">
      <c r="A40" s="40"/>
      <c r="B40" s="129"/>
      <c r="C40" s="130"/>
      <c r="D40" s="251"/>
      <c r="E40" s="252"/>
      <c r="F40" s="253"/>
      <c r="G40" s="131" t="s">
        <v>454</v>
      </c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78" t="s">
        <v>620</v>
      </c>
      <c r="X40" s="78"/>
      <c r="Y40" s="131"/>
      <c r="Z40" s="131"/>
      <c r="AA40" s="131"/>
      <c r="AB40" s="131"/>
      <c r="AC40" s="131"/>
      <c r="AD40" s="131"/>
      <c r="AE40" s="131" t="s">
        <v>209</v>
      </c>
      <c r="AF40" s="131"/>
      <c r="AG40" s="131"/>
      <c r="AH40" s="131"/>
      <c r="AI40" s="131"/>
      <c r="AJ40" s="131"/>
      <c r="AK40" s="131"/>
      <c r="AL40" s="157" t="s">
        <v>620</v>
      </c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3"/>
      <c r="AY40" s="42"/>
      <c r="BD40" s="220" t="str">
        <f t="shared" si="2"/>
        <v xml:space="preserve">k_rp_value, </v>
      </c>
      <c r="CA40" s="155"/>
    </row>
    <row r="41" spans="1:85" ht="15" customHeight="1" outlineLevel="1">
      <c r="A41" s="40"/>
      <c r="B41" s="129"/>
      <c r="C41" s="130"/>
      <c r="D41" s="251"/>
      <c r="E41" s="252"/>
      <c r="F41" s="253"/>
      <c r="G41" s="131" t="s">
        <v>456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78" t="s">
        <v>621</v>
      </c>
      <c r="X41" s="78"/>
      <c r="Y41" s="131"/>
      <c r="Z41" s="131"/>
      <c r="AA41" s="131"/>
      <c r="AB41" s="131"/>
      <c r="AC41" s="131"/>
      <c r="AD41" s="131"/>
      <c r="AE41" s="131" t="s">
        <v>584</v>
      </c>
      <c r="AF41" s="131"/>
      <c r="AG41" s="131"/>
      <c r="AH41" s="131"/>
      <c r="AI41" s="131"/>
      <c r="AJ41" s="131"/>
      <c r="AK41" s="131"/>
      <c r="AL41" s="157" t="s">
        <v>621</v>
      </c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3"/>
      <c r="AY41" s="42"/>
      <c r="BD41" s="220" t="str">
        <f t="shared" si="2"/>
        <v xml:space="preserve">k_prn_flg, </v>
      </c>
      <c r="CA41" s="155"/>
    </row>
    <row r="42" spans="1:85" ht="15" customHeight="1" outlineLevel="1">
      <c r="A42" s="40"/>
      <c r="B42" s="129"/>
      <c r="C42" s="130"/>
      <c r="D42" s="251"/>
      <c r="E42" s="252"/>
      <c r="F42" s="253"/>
      <c r="G42" s="131" t="s">
        <v>455</v>
      </c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78" t="s">
        <v>622</v>
      </c>
      <c r="X42" s="78"/>
      <c r="Y42" s="131"/>
      <c r="Z42" s="131"/>
      <c r="AA42" s="131"/>
      <c r="AB42" s="131"/>
      <c r="AC42" s="131"/>
      <c r="AD42" s="131"/>
      <c r="AE42" s="131" t="s">
        <v>351</v>
      </c>
      <c r="AF42" s="131"/>
      <c r="AG42" s="131"/>
      <c r="AH42" s="131"/>
      <c r="AI42" s="131"/>
      <c r="AJ42" s="131"/>
      <c r="AK42" s="131"/>
      <c r="AL42" s="157" t="s">
        <v>622</v>
      </c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3"/>
      <c r="AY42" s="42"/>
      <c r="BD42" s="220" t="str">
        <f t="shared" si="2"/>
        <v xml:space="preserve">k_bnc_scl, </v>
      </c>
      <c r="CA42" s="155"/>
    </row>
    <row r="43" spans="1:85" ht="15" customHeight="1" outlineLevel="1">
      <c r="A43" s="40"/>
      <c r="B43" s="129"/>
      <c r="C43" s="130"/>
      <c r="D43" s="488" t="s">
        <v>206</v>
      </c>
      <c r="E43" s="489"/>
      <c r="F43" s="490"/>
      <c r="G43" s="131" t="s">
        <v>593</v>
      </c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78"/>
      <c r="V43" s="78"/>
      <c r="W43" s="78"/>
      <c r="X43" s="78"/>
      <c r="Y43" s="78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04" t="s">
        <v>624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9"/>
      <c r="AY43" s="42"/>
      <c r="BD43" s="220" t="str">
        <f t="shared" ref="BD43:BD44" si="3">IF($D43="参照先","FROM ",IF($D43="抽出条件","WHERE ",""))&amp;AL43</f>
        <v>FROM juou.inf_kouji</v>
      </c>
      <c r="BZ43" s="155"/>
      <c r="CA43" s="155"/>
    </row>
    <row r="44" spans="1:85" ht="15" customHeight="1" outlineLevel="1">
      <c r="A44" s="40"/>
      <c r="B44" s="129"/>
      <c r="C44" s="130"/>
      <c r="D44" s="452" t="s">
        <v>70</v>
      </c>
      <c r="E44" s="453"/>
      <c r="F44" s="454"/>
      <c r="G44" s="131" t="s">
        <v>594</v>
      </c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00" t="s">
        <v>84</v>
      </c>
      <c r="X44" s="100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53" t="s">
        <v>623</v>
      </c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2"/>
      <c r="AY44" s="42"/>
      <c r="BD44" s="220" t="str">
        <f t="shared" si="3"/>
        <v>WHERE delete_date IS NULL</v>
      </c>
    </row>
    <row r="45" spans="1:85" ht="15" customHeight="1">
      <c r="A45" s="40"/>
      <c r="B45" s="134"/>
      <c r="C45" s="134"/>
      <c r="D45" s="151"/>
      <c r="E45" s="151"/>
      <c r="F45" s="151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5"/>
      <c r="AP45" s="135"/>
      <c r="AQ45" s="135"/>
      <c r="AR45" s="134"/>
      <c r="AS45" s="134"/>
      <c r="AT45" s="134"/>
      <c r="AU45" s="134"/>
      <c r="AV45" s="134"/>
      <c r="AW45" s="134"/>
      <c r="AX45" s="134"/>
      <c r="AY45" s="42"/>
      <c r="BD45" s="185"/>
    </row>
    <row r="46" spans="1:85" ht="15" customHeight="1">
      <c r="A46" s="40"/>
      <c r="B46" s="480">
        <f>MAX(B$6:B45)+1</f>
        <v>2</v>
      </c>
      <c r="C46" s="481"/>
      <c r="D46" s="476" t="str">
        <f>IF(ISERROR(VLOOKUP(B46,ビュー一覧!$B$6:$T$100,8,FALSE)),"",VLOOKUP(B46,ビュー一覧!$B$6:$T$100,8,FALSE))</f>
        <v>縦断図測定値情報取得</v>
      </c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206" t="str">
        <f>IF(ISERROR(VLOOKUP($B46,ビュー一覧!$B$6:$T$100,19,FALSE)),"",VLOOKUP($B46,ビュー一覧!$B$6:$T$100,3,FALSE)&amp;"."&amp;VLOOKUP($B46,ビュー一覧!$B$6:$T$100,19,FALSE))</f>
        <v>juou.v_inf_jdn_mmt</v>
      </c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8"/>
      <c r="AA46" s="455">
        <f>IF(ISERROR(VLOOKUP($B46,ビュー一覧!$B$6:$AE$100,30,FALSE)),"",VLOOKUP($B46,ビュー一覧!$B$6:$AE$100,30,FALSE))</f>
        <v>0</v>
      </c>
      <c r="AB46" s="456"/>
      <c r="AC46" s="456"/>
      <c r="AD46" s="456"/>
      <c r="AE46" s="456"/>
      <c r="AF46" s="456"/>
      <c r="AG46" s="456"/>
      <c r="AH46" s="456"/>
      <c r="AI46" s="456"/>
      <c r="AJ46" s="456"/>
      <c r="AK46" s="456"/>
      <c r="AL46" s="456"/>
      <c r="AM46" s="456"/>
      <c r="AN46" s="456"/>
      <c r="AO46" s="456"/>
      <c r="AP46" s="456"/>
      <c r="AQ46" s="456"/>
      <c r="AR46" s="456"/>
      <c r="AS46" s="456"/>
      <c r="AT46" s="456"/>
      <c r="AU46" s="456"/>
      <c r="AV46" s="456"/>
      <c r="AW46" s="456"/>
      <c r="AX46" s="457"/>
      <c r="AY46" s="42"/>
      <c r="BD46" s="219" t="str">
        <f>IF($O46&lt;&gt;"","CREATE VIEW "&amp;SUBSTITUTE($O46,"UPK.","")&amp;" AS ","")</f>
        <v xml:space="preserve">CREATE VIEW juou.v_inf_jdn_mmt AS </v>
      </c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</row>
    <row r="47" spans="1:85" outlineLevel="1">
      <c r="A47" s="40"/>
      <c r="B47" s="129"/>
      <c r="C47" s="130"/>
      <c r="D47" s="463" t="s">
        <v>68</v>
      </c>
      <c r="E47" s="464"/>
      <c r="F47" s="465"/>
      <c r="G47" s="458" t="s">
        <v>85</v>
      </c>
      <c r="H47" s="459"/>
      <c r="I47" s="459"/>
      <c r="J47" s="459"/>
      <c r="K47" s="459"/>
      <c r="L47" s="459"/>
      <c r="M47" s="459"/>
      <c r="N47" s="459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  <c r="AA47" s="459"/>
      <c r="AB47" s="459"/>
      <c r="AC47" s="459"/>
      <c r="AD47" s="459"/>
      <c r="AE47" s="459"/>
      <c r="AF47" s="459"/>
      <c r="AG47" s="459"/>
      <c r="AH47" s="459"/>
      <c r="AI47" s="459"/>
      <c r="AJ47" s="459"/>
      <c r="AK47" s="460"/>
      <c r="AL47" s="461" t="s">
        <v>86</v>
      </c>
      <c r="AM47" s="459"/>
      <c r="AN47" s="459"/>
      <c r="AO47" s="459"/>
      <c r="AP47" s="459"/>
      <c r="AQ47" s="459"/>
      <c r="AR47" s="459"/>
      <c r="AS47" s="459"/>
      <c r="AT47" s="459"/>
      <c r="AU47" s="459"/>
      <c r="AV47" s="459"/>
      <c r="AW47" s="459"/>
      <c r="AX47" s="462"/>
      <c r="AY47" s="42"/>
      <c r="BD47" s="220" t="s">
        <v>208</v>
      </c>
    </row>
    <row r="48" spans="1:85" ht="15" customHeight="1" outlineLevel="1">
      <c r="A48" s="40"/>
      <c r="B48" s="129"/>
      <c r="C48" s="130"/>
      <c r="D48" s="449"/>
      <c r="E48" s="450"/>
      <c r="F48" s="451"/>
      <c r="G48" s="159" t="s">
        <v>632</v>
      </c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75" t="s">
        <v>76</v>
      </c>
      <c r="X48" s="75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07" t="s">
        <v>207</v>
      </c>
      <c r="AM48" s="131"/>
      <c r="AN48" s="131"/>
      <c r="AO48" s="131"/>
      <c r="AP48" s="131"/>
      <c r="AQ48" s="75"/>
      <c r="AR48" s="131"/>
      <c r="AS48" s="131"/>
      <c r="AT48" s="131"/>
      <c r="AU48" s="131"/>
      <c r="AV48" s="131"/>
      <c r="AW48" s="131"/>
      <c r="AX48" s="133"/>
      <c r="AY48" s="42"/>
      <c r="BD48" s="220" t="str">
        <f t="shared" ref="BD48:BD66" si="4">IF($D49&lt;&gt;"",$AL48,$AL48&amp;", ")</f>
        <v xml:space="preserve">TBL_A.data_id, </v>
      </c>
      <c r="BZ48" s="155"/>
      <c r="CA48" s="155"/>
    </row>
    <row r="49" spans="1:79" ht="15" customHeight="1" outlineLevel="1">
      <c r="A49" s="40"/>
      <c r="B49" s="129"/>
      <c r="C49" s="130"/>
      <c r="D49" s="173"/>
      <c r="E49" s="174"/>
      <c r="F49" s="175"/>
      <c r="G49" s="159" t="s">
        <v>633</v>
      </c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78" t="s">
        <v>535</v>
      </c>
      <c r="X49" s="78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60" t="s">
        <v>653</v>
      </c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3"/>
      <c r="AY49" s="42"/>
      <c r="BD49" s="220" t="str">
        <f t="shared" si="4"/>
        <v xml:space="preserve">TBL_A.kj_data_id, </v>
      </c>
      <c r="BZ49" s="155"/>
      <c r="CA49" s="155"/>
    </row>
    <row r="50" spans="1:79" ht="15" customHeight="1" outlineLevel="1">
      <c r="A50" s="40"/>
      <c r="B50" s="129"/>
      <c r="C50" s="130"/>
      <c r="D50" s="251"/>
      <c r="E50" s="252"/>
      <c r="F50" s="253"/>
      <c r="G50" s="159" t="s">
        <v>631</v>
      </c>
      <c r="H50" s="131"/>
      <c r="I50" s="131"/>
      <c r="J50" s="131"/>
      <c r="K50" s="131"/>
      <c r="L50" s="131"/>
      <c r="M50" s="131"/>
      <c r="N50" s="131"/>
      <c r="O50" s="159"/>
      <c r="P50" s="131"/>
      <c r="Q50" s="131"/>
      <c r="R50" s="131"/>
      <c r="S50" s="131"/>
      <c r="T50" s="131"/>
      <c r="U50" s="131"/>
      <c r="V50" s="131"/>
      <c r="W50" s="78" t="s">
        <v>595</v>
      </c>
      <c r="X50" s="78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60" t="s">
        <v>654</v>
      </c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3"/>
      <c r="AY50" s="42"/>
      <c r="BD50" s="220" t="str">
        <f t="shared" si="4"/>
        <v xml:space="preserve">TBL_B.kj_nam, </v>
      </c>
      <c r="BZ50" s="155"/>
      <c r="CA50" s="155"/>
    </row>
    <row r="51" spans="1:79" ht="15" customHeight="1" outlineLevel="1">
      <c r="A51" s="40"/>
      <c r="B51" s="129"/>
      <c r="C51" s="130"/>
      <c r="D51" s="251"/>
      <c r="E51" s="252"/>
      <c r="F51" s="253"/>
      <c r="G51" s="159" t="s">
        <v>634</v>
      </c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78" t="s">
        <v>554</v>
      </c>
      <c r="X51" s="78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60" t="s">
        <v>655</v>
      </c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3"/>
      <c r="AY51" s="42"/>
      <c r="BD51" s="220" t="str">
        <f t="shared" si="4"/>
        <v xml:space="preserve">TBL_A.lin_no, </v>
      </c>
      <c r="BZ51" s="155"/>
      <c r="CA51" s="155"/>
    </row>
    <row r="52" spans="1:79" ht="15" customHeight="1" outlineLevel="1">
      <c r="A52" s="40"/>
      <c r="B52" s="129"/>
      <c r="C52" s="130"/>
      <c r="D52" s="251"/>
      <c r="E52" s="252"/>
      <c r="F52" s="253"/>
      <c r="G52" s="159" t="s">
        <v>635</v>
      </c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78" t="s">
        <v>537</v>
      </c>
      <c r="X52" s="78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60" t="s">
        <v>656</v>
      </c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3"/>
      <c r="AY52" s="42"/>
      <c r="BD52" s="220" t="str">
        <f t="shared" si="4"/>
        <v xml:space="preserve">TBL_A.jbn_auto, </v>
      </c>
      <c r="BZ52" s="155"/>
      <c r="CA52" s="155"/>
    </row>
    <row r="53" spans="1:79" ht="15" customHeight="1" outlineLevel="1">
      <c r="A53" s="40"/>
      <c r="B53" s="129"/>
      <c r="C53" s="130"/>
      <c r="D53" s="251"/>
      <c r="E53" s="252"/>
      <c r="F53" s="253"/>
      <c r="G53" s="159" t="s">
        <v>636</v>
      </c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78" t="s">
        <v>556</v>
      </c>
      <c r="X53" s="78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60" t="s">
        <v>657</v>
      </c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3"/>
      <c r="AY53" s="42"/>
      <c r="BD53" s="220" t="str">
        <f t="shared" si="4"/>
        <v xml:space="preserve">TBL_A.point_no, </v>
      </c>
      <c r="BZ53" s="155"/>
      <c r="CA53" s="155"/>
    </row>
    <row r="54" spans="1:79" ht="15" customHeight="1" outlineLevel="1">
      <c r="A54" s="40"/>
      <c r="B54" s="129"/>
      <c r="C54" s="130"/>
      <c r="D54" s="251"/>
      <c r="E54" s="252"/>
      <c r="F54" s="253"/>
      <c r="G54" s="159" t="s">
        <v>637</v>
      </c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78" t="s">
        <v>558</v>
      </c>
      <c r="X54" s="78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60" t="s">
        <v>658</v>
      </c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3"/>
      <c r="AY54" s="42"/>
      <c r="BD54" s="220" t="str">
        <f t="shared" si="4"/>
        <v xml:space="preserve">TBL_A.dtc, </v>
      </c>
      <c r="BZ54" s="155"/>
      <c r="CA54" s="155"/>
    </row>
    <row r="55" spans="1:79" ht="15" customHeight="1" outlineLevel="1">
      <c r="A55" s="40"/>
      <c r="B55" s="129"/>
      <c r="C55" s="130"/>
      <c r="D55" s="251"/>
      <c r="E55" s="252"/>
      <c r="F55" s="253"/>
      <c r="G55" s="159" t="s">
        <v>638</v>
      </c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78" t="s">
        <v>560</v>
      </c>
      <c r="X55" s="78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60" t="s">
        <v>659</v>
      </c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3"/>
      <c r="AY55" s="42"/>
      <c r="BD55" s="220" t="str">
        <f t="shared" si="4"/>
        <v xml:space="preserve">TBL_A.jbn_h, </v>
      </c>
      <c r="BZ55" s="155"/>
      <c r="CA55" s="155"/>
    </row>
    <row r="56" spans="1:79" ht="15" customHeight="1" outlineLevel="1">
      <c r="A56" s="40"/>
      <c r="B56" s="129"/>
      <c r="C56" s="130"/>
      <c r="D56" s="251"/>
      <c r="E56" s="252"/>
      <c r="F56" s="253"/>
      <c r="G56" s="159" t="s">
        <v>639</v>
      </c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78" t="s">
        <v>562</v>
      </c>
      <c r="X56" s="78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60" t="s">
        <v>660</v>
      </c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3"/>
      <c r="AY56" s="42"/>
      <c r="BD56" s="220" t="str">
        <f t="shared" si="4"/>
        <v xml:space="preserve">TBL_A.sti_h, </v>
      </c>
      <c r="BZ56" s="155"/>
      <c r="CA56" s="155"/>
    </row>
    <row r="57" spans="1:79" ht="15" customHeight="1" outlineLevel="1">
      <c r="A57" s="40"/>
      <c r="B57" s="129"/>
      <c r="C57" s="130"/>
      <c r="D57" s="251"/>
      <c r="E57" s="252"/>
      <c r="F57" s="253"/>
      <c r="G57" s="159" t="s">
        <v>640</v>
      </c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78" t="s">
        <v>564</v>
      </c>
      <c r="X57" s="78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60" t="s">
        <v>661</v>
      </c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3"/>
      <c r="AY57" s="42"/>
      <c r="BD57" s="220" t="str">
        <f t="shared" si="4"/>
        <v xml:space="preserve">TBL_A.kkk_h, </v>
      </c>
      <c r="BZ57" s="155"/>
      <c r="CA57" s="155"/>
    </row>
    <row r="58" spans="1:79" ht="15" customHeight="1" outlineLevel="1">
      <c r="A58" s="40"/>
      <c r="B58" s="129"/>
      <c r="C58" s="130"/>
      <c r="D58" s="251"/>
      <c r="E58" s="252"/>
      <c r="F58" s="253"/>
      <c r="G58" s="159" t="s">
        <v>641</v>
      </c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78" t="s">
        <v>566</v>
      </c>
      <c r="X58" s="78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60" t="s">
        <v>662</v>
      </c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3"/>
      <c r="AY58" s="42"/>
      <c r="BD58" s="220" t="str">
        <f t="shared" si="4"/>
        <v xml:space="preserve">TBL_A.vcl, </v>
      </c>
      <c r="BZ58" s="155"/>
      <c r="CA58" s="155"/>
    </row>
    <row r="59" spans="1:79" ht="15" customHeight="1" outlineLevel="1">
      <c r="A59" s="40"/>
      <c r="B59" s="129"/>
      <c r="C59" s="130"/>
      <c r="D59" s="251"/>
      <c r="E59" s="252"/>
      <c r="F59" s="253"/>
      <c r="G59" s="159" t="s">
        <v>642</v>
      </c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78" t="s">
        <v>568</v>
      </c>
      <c r="X59" s="78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60" t="s">
        <v>663</v>
      </c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3"/>
      <c r="AY59" s="42"/>
      <c r="BD59" s="220" t="str">
        <f t="shared" si="4"/>
        <v xml:space="preserve">TBL_A.krm_h, </v>
      </c>
      <c r="BZ59" s="155"/>
      <c r="CA59" s="155"/>
    </row>
    <row r="60" spans="1:79" ht="15" customHeight="1" outlineLevel="1">
      <c r="A60" s="40"/>
      <c r="B60" s="129"/>
      <c r="C60" s="130"/>
      <c r="D60" s="251"/>
      <c r="E60" s="252"/>
      <c r="F60" s="253"/>
      <c r="G60" s="159" t="s">
        <v>643</v>
      </c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78" t="s">
        <v>570</v>
      </c>
      <c r="X60" s="78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60" t="s">
        <v>664</v>
      </c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3"/>
      <c r="AY60" s="42"/>
      <c r="BD60" s="220" t="str">
        <f t="shared" si="4"/>
        <v xml:space="preserve">TBL_A.jbn_gen, </v>
      </c>
      <c r="BZ60" s="155"/>
      <c r="CA60" s="155"/>
    </row>
    <row r="61" spans="1:79" ht="15" customHeight="1" outlineLevel="1">
      <c r="A61" s="40"/>
      <c r="B61" s="129"/>
      <c r="C61" s="130"/>
      <c r="D61" s="251"/>
      <c r="E61" s="252"/>
      <c r="F61" s="253"/>
      <c r="G61" s="159" t="s">
        <v>644</v>
      </c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78" t="s">
        <v>572</v>
      </c>
      <c r="X61" s="78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60" t="s">
        <v>665</v>
      </c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3"/>
      <c r="AY61" s="42"/>
      <c r="BD61" s="220" t="str">
        <f t="shared" si="4"/>
        <v xml:space="preserve">TBL_A.kkk_gen, </v>
      </c>
      <c r="BZ61" s="155"/>
      <c r="CA61" s="155"/>
    </row>
    <row r="62" spans="1:79" ht="15" customHeight="1" outlineLevel="1">
      <c r="A62" s="40"/>
      <c r="B62" s="129"/>
      <c r="C62" s="130"/>
      <c r="D62" s="251"/>
      <c r="E62" s="252"/>
      <c r="F62" s="253"/>
      <c r="G62" s="159" t="s">
        <v>645</v>
      </c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78" t="s">
        <v>574</v>
      </c>
      <c r="X62" s="78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60" t="s">
        <v>666</v>
      </c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3"/>
      <c r="AY62" s="42"/>
      <c r="BD62" s="220" t="str">
        <f t="shared" si="4"/>
        <v xml:space="preserve">TBL_A.ttl_dtc, </v>
      </c>
      <c r="BZ62" s="155"/>
      <c r="CA62" s="155"/>
    </row>
    <row r="63" spans="1:79" ht="15" customHeight="1" outlineLevel="1">
      <c r="A63" s="40"/>
      <c r="B63" s="129"/>
      <c r="C63" s="130"/>
      <c r="D63" s="251"/>
      <c r="E63" s="252"/>
      <c r="F63" s="253"/>
      <c r="G63" s="159" t="s">
        <v>646</v>
      </c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78" t="s">
        <v>576</v>
      </c>
      <c r="X63" s="78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60" t="s">
        <v>667</v>
      </c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3"/>
      <c r="AY63" s="42"/>
      <c r="BD63" s="220" t="str">
        <f t="shared" si="4"/>
        <v xml:space="preserve">TBL_A.vcl_no, </v>
      </c>
      <c r="BZ63" s="155"/>
      <c r="CA63" s="155"/>
    </row>
    <row r="64" spans="1:79" ht="15" customHeight="1" outlineLevel="1">
      <c r="A64" s="40"/>
      <c r="B64" s="129"/>
      <c r="C64" s="130"/>
      <c r="D64" s="251"/>
      <c r="E64" s="252"/>
      <c r="F64" s="253"/>
      <c r="G64" s="159" t="s">
        <v>647</v>
      </c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78" t="s">
        <v>578</v>
      </c>
      <c r="X64" s="78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60" t="s">
        <v>668</v>
      </c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3"/>
      <c r="AY64" s="42"/>
      <c r="BD64" s="220" t="str">
        <f t="shared" si="4"/>
        <v xml:space="preserve">TBL_A.sti_gen, </v>
      </c>
      <c r="BZ64" s="155"/>
      <c r="CA64" s="155"/>
    </row>
    <row r="65" spans="1:85" ht="15" customHeight="1" outlineLevel="1">
      <c r="A65" s="40"/>
      <c r="B65" s="129"/>
      <c r="C65" s="130"/>
      <c r="D65" s="251"/>
      <c r="E65" s="252"/>
      <c r="F65" s="253"/>
      <c r="G65" s="159" t="s">
        <v>648</v>
      </c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78" t="s">
        <v>580</v>
      </c>
      <c r="X65" s="78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60" t="s">
        <v>669</v>
      </c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3"/>
      <c r="AY65" s="42"/>
      <c r="BD65" s="220" t="str">
        <f t="shared" si="4"/>
        <v xml:space="preserve">TBL_A.bak_kkk_h, </v>
      </c>
      <c r="BZ65" s="155"/>
      <c r="CA65" s="155"/>
    </row>
    <row r="66" spans="1:85" ht="15" customHeight="1" outlineLevel="1">
      <c r="A66" s="40"/>
      <c r="B66" s="129"/>
      <c r="C66" s="130"/>
      <c r="D66" s="251"/>
      <c r="E66" s="252"/>
      <c r="F66" s="253"/>
      <c r="G66" s="159" t="s">
        <v>649</v>
      </c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78" t="s">
        <v>582</v>
      </c>
      <c r="X66" s="78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60" t="s">
        <v>670</v>
      </c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3"/>
      <c r="AY66" s="42"/>
      <c r="BD66" s="220" t="str">
        <f t="shared" si="4"/>
        <v>TBL_A.bak_kkk_gen</v>
      </c>
      <c r="BZ66" s="155"/>
      <c r="CA66" s="155"/>
    </row>
    <row r="67" spans="1:85" ht="15" customHeight="1" outlineLevel="1">
      <c r="A67" s="40"/>
      <c r="B67" s="129"/>
      <c r="C67" s="130"/>
      <c r="D67" s="485" t="s">
        <v>206</v>
      </c>
      <c r="E67" s="486"/>
      <c r="F67" s="487"/>
      <c r="G67" s="159" t="s">
        <v>625</v>
      </c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217"/>
      <c r="X67" s="140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04" t="s">
        <v>650</v>
      </c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9"/>
      <c r="AY67" s="42"/>
      <c r="BD67" s="220" t="str">
        <f t="shared" ref="BD67:BD69" si="5">IF($D67="参照先","FROM ",IF($D67="抽出条件","WHERE ",""))&amp;AL67</f>
        <v>FROM juou.inf_jdn_mmt AS TBL_A</v>
      </c>
      <c r="BZ67" s="155"/>
      <c r="CA67" s="155"/>
    </row>
    <row r="68" spans="1:85" ht="15" customHeight="1" outlineLevel="1">
      <c r="A68" s="40"/>
      <c r="B68" s="129"/>
      <c r="C68" s="130"/>
      <c r="D68" s="222"/>
      <c r="E68" s="260"/>
      <c r="F68" s="223"/>
      <c r="G68" s="159" t="s">
        <v>626</v>
      </c>
      <c r="H68" s="131"/>
      <c r="I68" s="131"/>
      <c r="J68" s="131"/>
      <c r="K68" s="159" t="s">
        <v>627</v>
      </c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40"/>
      <c r="X68" s="140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04" t="str">
        <f>G68&amp;" juou.v_inf_kouji AS TBL_B"</f>
        <v>LEFT JOIN juou.v_inf_kouji AS TBL_B</v>
      </c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9"/>
      <c r="AY68" s="42"/>
      <c r="BD68" s="220" t="str">
        <f t="shared" si="5"/>
        <v>LEFT JOIN juou.v_inf_kouji AS TBL_B</v>
      </c>
      <c r="BZ68" s="155"/>
      <c r="CA68" s="155"/>
    </row>
    <row r="69" spans="1:85" ht="15" customHeight="1" outlineLevel="1">
      <c r="A69" s="40"/>
      <c r="B69" s="129"/>
      <c r="C69" s="130"/>
      <c r="D69" s="261"/>
      <c r="E69" s="262"/>
      <c r="F69" s="263"/>
      <c r="G69" s="159"/>
      <c r="H69" s="159" t="s">
        <v>628</v>
      </c>
      <c r="I69" s="131"/>
      <c r="J69" s="131"/>
      <c r="K69" s="159" t="s">
        <v>629</v>
      </c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40"/>
      <c r="X69" s="140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04" t="s">
        <v>651</v>
      </c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9"/>
      <c r="AY69" s="42"/>
      <c r="BD69" s="220" t="str">
        <f t="shared" si="5"/>
        <v>ON TBL_A.kj_data_id = TBL_B.data_id</v>
      </c>
      <c r="BZ69" s="155"/>
      <c r="CA69" s="155"/>
    </row>
    <row r="70" spans="1:85" ht="15" customHeight="1" outlineLevel="1">
      <c r="A70" s="40"/>
      <c r="B70" s="129"/>
      <c r="C70" s="130"/>
      <c r="D70" s="482" t="s">
        <v>70</v>
      </c>
      <c r="E70" s="483"/>
      <c r="F70" s="484"/>
      <c r="G70" s="103" t="s">
        <v>630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81"/>
      <c r="X70" s="81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153" t="s">
        <v>652</v>
      </c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2"/>
      <c r="AY70" s="179"/>
      <c r="BD70" s="220" t="str">
        <f>"WHERE "&amp;$AL70</f>
        <v>WHERE TBL_A.delete_date IS NULL</v>
      </c>
    </row>
    <row r="71" spans="1:85" ht="15" customHeight="1">
      <c r="A71" s="40"/>
      <c r="B71" s="134"/>
      <c r="C71" s="134"/>
      <c r="D71" s="151"/>
      <c r="E71" s="151"/>
      <c r="F71" s="151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5"/>
      <c r="AP71" s="135"/>
      <c r="AQ71" s="135"/>
      <c r="AR71" s="134"/>
      <c r="AS71" s="134"/>
      <c r="AT71" s="134"/>
      <c r="AU71" s="134"/>
      <c r="AV71" s="134"/>
      <c r="AW71" s="134"/>
      <c r="AX71" s="134"/>
      <c r="AY71" s="42"/>
      <c r="BD71" s="185"/>
    </row>
    <row r="72" spans="1:85" ht="15" customHeight="1">
      <c r="A72" s="40"/>
      <c r="B72" s="480">
        <f>MAX(B$6:B71)+1</f>
        <v>3</v>
      </c>
      <c r="C72" s="481"/>
      <c r="D72" s="476" t="str">
        <f>IF(ISERROR(VLOOKUP(B72,ビュー一覧!$B$6:$T$100,8,FALSE)),"",VLOOKUP(B72,ビュー一覧!$B$6:$T$100,8,FALSE))</f>
        <v/>
      </c>
      <c r="E72" s="477"/>
      <c r="F72" s="477"/>
      <c r="G72" s="477"/>
      <c r="H72" s="477"/>
      <c r="I72" s="477"/>
      <c r="J72" s="477"/>
      <c r="K72" s="477"/>
      <c r="L72" s="477"/>
      <c r="M72" s="477"/>
      <c r="N72" s="477"/>
      <c r="O72" s="206" t="str">
        <f>IF(ISERROR(VLOOKUP($B72,ビュー一覧!$B$6:$T$100,19,FALSE)),"",VLOOKUP($B72,ビュー一覧!$B$6:$T$100,3,FALSE)&amp;"."&amp;VLOOKUP($B72,ビュー一覧!$B$6:$T$100,19,FALSE))</f>
        <v/>
      </c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8"/>
      <c r="AA72" s="455" t="str">
        <f>IF(ISERROR(VLOOKUP($B72,ビュー一覧!$B$6:$AE$100,30,FALSE)),"",VLOOKUP($B72,ビュー一覧!$B$6:$AE$100,30,FALSE))</f>
        <v/>
      </c>
      <c r="AB72" s="456"/>
      <c r="AC72" s="456"/>
      <c r="AD72" s="456"/>
      <c r="AE72" s="456"/>
      <c r="AF72" s="456"/>
      <c r="AG72" s="456"/>
      <c r="AH72" s="456"/>
      <c r="AI72" s="456"/>
      <c r="AJ72" s="456"/>
      <c r="AK72" s="456"/>
      <c r="AL72" s="456"/>
      <c r="AM72" s="456"/>
      <c r="AN72" s="456"/>
      <c r="AO72" s="456"/>
      <c r="AP72" s="456"/>
      <c r="AQ72" s="456"/>
      <c r="AR72" s="456"/>
      <c r="AS72" s="456"/>
      <c r="AT72" s="456"/>
      <c r="AU72" s="456"/>
      <c r="AV72" s="456"/>
      <c r="AW72" s="456"/>
      <c r="AX72" s="457"/>
      <c r="AY72" s="42"/>
      <c r="BD72" s="219" t="str">
        <f>IF($O72&lt;&gt;"","CREATE VIEW "&amp;SUBSTITUTE($O72,"UPK.","")&amp;" AS ","")</f>
        <v/>
      </c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</row>
    <row r="73" spans="1:85" outlineLevel="1">
      <c r="A73" s="40"/>
      <c r="B73" s="129"/>
      <c r="C73" s="130"/>
      <c r="D73" s="463" t="s">
        <v>68</v>
      </c>
      <c r="E73" s="464"/>
      <c r="F73" s="465"/>
      <c r="G73" s="458" t="s">
        <v>85</v>
      </c>
      <c r="H73" s="459"/>
      <c r="I73" s="459"/>
      <c r="J73" s="459"/>
      <c r="K73" s="459"/>
      <c r="L73" s="459"/>
      <c r="M73" s="459"/>
      <c r="N73" s="459"/>
      <c r="O73" s="459"/>
      <c r="P73" s="459"/>
      <c r="Q73" s="459"/>
      <c r="R73" s="459"/>
      <c r="S73" s="459"/>
      <c r="T73" s="459"/>
      <c r="U73" s="459"/>
      <c r="V73" s="459"/>
      <c r="W73" s="459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60"/>
      <c r="AL73" s="461" t="s">
        <v>86</v>
      </c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62"/>
      <c r="AY73" s="42"/>
      <c r="BD73" s="220" t="s">
        <v>208</v>
      </c>
    </row>
    <row r="74" spans="1:85" ht="15" customHeight="1" outlineLevel="1">
      <c r="A74" s="40"/>
      <c r="B74" s="129"/>
      <c r="C74" s="130"/>
      <c r="D74" s="251"/>
      <c r="E74" s="264"/>
      <c r="F74" s="253"/>
      <c r="G74" s="159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90"/>
      <c r="X74" s="90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59"/>
      <c r="AJ74" s="131"/>
      <c r="AK74" s="131"/>
      <c r="AL74" s="160"/>
      <c r="AM74" s="131"/>
      <c r="AN74" s="131"/>
      <c r="AO74" s="131"/>
      <c r="AP74" s="132"/>
      <c r="AQ74" s="131"/>
      <c r="AR74" s="131"/>
      <c r="AS74" s="131"/>
      <c r="AT74" s="131"/>
      <c r="AU74" s="131"/>
      <c r="AV74" s="131"/>
      <c r="AW74" s="131"/>
      <c r="AX74" s="133"/>
      <c r="AY74" s="42"/>
      <c r="BD74" s="220" t="str">
        <f t="shared" ref="BD74:BD75" si="6">IF($D75&lt;&gt;"",$AL74,$AL74&amp;", ")</f>
        <v xml:space="preserve">, </v>
      </c>
      <c r="BZ74" s="155"/>
      <c r="CA74" s="155"/>
    </row>
    <row r="75" spans="1:85" ht="15" customHeight="1" outlineLevel="1">
      <c r="A75" s="40"/>
      <c r="B75" s="129"/>
      <c r="C75" s="130"/>
      <c r="D75" s="251"/>
      <c r="E75" s="264"/>
      <c r="F75" s="253"/>
      <c r="G75" s="159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90"/>
      <c r="X75" s="90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59"/>
      <c r="AJ75" s="131"/>
      <c r="AK75" s="131"/>
      <c r="AL75" s="160"/>
      <c r="AM75" s="131"/>
      <c r="AN75" s="131"/>
      <c r="AO75" s="131"/>
      <c r="AP75" s="132"/>
      <c r="AQ75" s="131"/>
      <c r="AR75" s="131"/>
      <c r="AS75" s="131"/>
      <c r="AT75" s="131"/>
      <c r="AU75" s="131"/>
      <c r="AV75" s="131"/>
      <c r="AW75" s="131"/>
      <c r="AX75" s="133"/>
      <c r="AY75" s="42"/>
      <c r="BD75" s="220">
        <f t="shared" si="6"/>
        <v>0</v>
      </c>
      <c r="BZ75" s="155"/>
      <c r="CA75" s="155"/>
    </row>
    <row r="76" spans="1:85" ht="15" customHeight="1" outlineLevel="1">
      <c r="A76" s="40"/>
      <c r="B76" s="129"/>
      <c r="C76" s="130"/>
      <c r="D76" s="485" t="s">
        <v>206</v>
      </c>
      <c r="E76" s="486"/>
      <c r="F76" s="487"/>
      <c r="G76" s="159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40"/>
      <c r="X76" s="140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04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9"/>
      <c r="AY76" s="42"/>
      <c r="BD76" s="220" t="str">
        <f t="shared" ref="BD76:BD77" si="7">IF($D76="参照先","FROM ",IF($D76="抽出条件","WHERE ",""))&amp;AL76</f>
        <v xml:space="preserve">FROM </v>
      </c>
      <c r="BZ76" s="155"/>
      <c r="CA76" s="155"/>
    </row>
    <row r="77" spans="1:85" ht="15" customHeight="1" outlineLevel="1">
      <c r="A77" s="40"/>
      <c r="B77" s="216"/>
      <c r="C77" s="101"/>
      <c r="D77" s="491" t="s">
        <v>70</v>
      </c>
      <c r="E77" s="492"/>
      <c r="F77" s="493"/>
      <c r="G77" s="152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153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2"/>
      <c r="AY77" s="179"/>
      <c r="BD77" s="220" t="str">
        <f t="shared" si="7"/>
        <v xml:space="preserve">WHERE </v>
      </c>
    </row>
    <row r="78" spans="1:85" ht="15" customHeight="1">
      <c r="A78" s="40"/>
      <c r="B78" s="136"/>
      <c r="C78" s="136"/>
      <c r="D78" s="200"/>
      <c r="E78" s="200"/>
      <c r="F78" s="200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8"/>
      <c r="AP78" s="138"/>
      <c r="AQ78" s="138"/>
      <c r="AR78" s="136"/>
      <c r="AS78" s="136"/>
      <c r="AT78" s="136"/>
      <c r="AU78" s="136"/>
      <c r="AV78" s="136"/>
      <c r="AW78" s="136"/>
      <c r="AX78" s="136"/>
      <c r="AY78" s="179"/>
      <c r="BD78" s="185"/>
      <c r="BZ78" s="155"/>
      <c r="CA78" s="155"/>
    </row>
    <row r="79" spans="1:85" ht="15" customHeight="1">
      <c r="A79" s="40"/>
      <c r="B79" s="474">
        <f>MAX(B$6:B78)+1</f>
        <v>4</v>
      </c>
      <c r="C79" s="475"/>
      <c r="D79" s="476" t="str">
        <f>IF(ISERROR(VLOOKUP(B79,ビュー一覧!$B$6:$T$100,8,FALSE)),"",VLOOKUP(B79,ビュー一覧!$B$6:$T$100,8,FALSE))</f>
        <v/>
      </c>
      <c r="E79" s="477"/>
      <c r="F79" s="477"/>
      <c r="G79" s="477"/>
      <c r="H79" s="477"/>
      <c r="I79" s="477"/>
      <c r="J79" s="477"/>
      <c r="K79" s="477"/>
      <c r="L79" s="477"/>
      <c r="M79" s="477"/>
      <c r="N79" s="494"/>
      <c r="O79" s="206" t="str">
        <f>IF(ISERROR(VLOOKUP(B79,ビュー一覧!$B$6:$T$100,19,FALSE)),"",VLOOKUP(B79,ビュー一覧!$B$6:$T$100,19,FALSE))</f>
        <v/>
      </c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8"/>
      <c r="AA79" s="455" t="str">
        <f>IF(ISERROR(VLOOKUP($B79,ビュー一覧!$B$6:$AE$100,30,FALSE)),"",VLOOKUP($B79,ビュー一覧!$B$6:$AE$100,30,FALSE))</f>
        <v/>
      </c>
      <c r="AB79" s="456"/>
      <c r="AC79" s="456"/>
      <c r="AD79" s="456"/>
      <c r="AE79" s="456"/>
      <c r="AF79" s="456"/>
      <c r="AG79" s="456"/>
      <c r="AH79" s="456"/>
      <c r="AI79" s="456"/>
      <c r="AJ79" s="456"/>
      <c r="AK79" s="456"/>
      <c r="AL79" s="456"/>
      <c r="AM79" s="456"/>
      <c r="AN79" s="456"/>
      <c r="AO79" s="456"/>
      <c r="AP79" s="456"/>
      <c r="AQ79" s="456"/>
      <c r="AR79" s="456"/>
      <c r="AS79" s="456"/>
      <c r="AT79" s="456"/>
      <c r="AU79" s="456"/>
      <c r="AV79" s="456"/>
      <c r="AW79" s="456"/>
      <c r="AX79" s="457"/>
      <c r="AY79" s="179"/>
      <c r="BD79" s="185"/>
      <c r="BZ79" s="155"/>
      <c r="CA79" s="155"/>
    </row>
    <row r="80" spans="1:85" ht="15" customHeight="1">
      <c r="A80" s="40"/>
      <c r="B80" s="129"/>
      <c r="C80" s="130"/>
      <c r="D80" s="463" t="s">
        <v>68</v>
      </c>
      <c r="E80" s="464"/>
      <c r="F80" s="465"/>
      <c r="G80" s="458" t="s">
        <v>85</v>
      </c>
      <c r="H80" s="459"/>
      <c r="I80" s="459"/>
      <c r="J80" s="459"/>
      <c r="K80" s="459"/>
      <c r="L80" s="459"/>
      <c r="M80" s="459"/>
      <c r="N80" s="459"/>
      <c r="O80" s="459"/>
      <c r="P80" s="459"/>
      <c r="Q80" s="459"/>
      <c r="R80" s="459"/>
      <c r="S80" s="459"/>
      <c r="T80" s="459"/>
      <c r="U80" s="459"/>
      <c r="V80" s="459"/>
      <c r="W80" s="459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60"/>
      <c r="AL80" s="461" t="s">
        <v>86</v>
      </c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62"/>
      <c r="AY80" s="179"/>
      <c r="BD80" s="185"/>
      <c r="BZ80" s="155"/>
      <c r="CA80" s="155"/>
    </row>
    <row r="81" spans="1:79" ht="15" customHeight="1">
      <c r="A81" s="40"/>
      <c r="B81" s="129"/>
      <c r="C81" s="130"/>
      <c r="D81" s="449"/>
      <c r="E81" s="450"/>
      <c r="F81" s="451"/>
      <c r="G81" s="159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89"/>
      <c r="X81" s="89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07"/>
      <c r="AM81" s="131"/>
      <c r="AN81" s="131"/>
      <c r="AO81" s="131"/>
      <c r="AP81" s="132"/>
      <c r="AQ81" s="75"/>
      <c r="AR81" s="131"/>
      <c r="AS81" s="131"/>
      <c r="AT81" s="131"/>
      <c r="AU81" s="131"/>
      <c r="AV81" s="131"/>
      <c r="AW81" s="131"/>
      <c r="AX81" s="133"/>
      <c r="AY81" s="179"/>
      <c r="BD81" s="185"/>
      <c r="BZ81" s="155"/>
      <c r="CA81" s="155"/>
    </row>
    <row r="82" spans="1:79" ht="15" customHeight="1">
      <c r="A82" s="40"/>
      <c r="B82" s="129"/>
      <c r="C82" s="130"/>
      <c r="D82" s="173"/>
      <c r="E82" s="174"/>
      <c r="F82" s="175"/>
      <c r="G82" s="159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90"/>
      <c r="X82" s="90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60"/>
      <c r="AM82" s="131"/>
      <c r="AN82" s="131"/>
      <c r="AO82" s="131"/>
      <c r="AP82" s="132"/>
      <c r="AQ82" s="131"/>
      <c r="AR82" s="131"/>
      <c r="AS82" s="131"/>
      <c r="AT82" s="131"/>
      <c r="AU82" s="131"/>
      <c r="AV82" s="131"/>
      <c r="AW82" s="131"/>
      <c r="AX82" s="133"/>
      <c r="AY82" s="179"/>
      <c r="BD82" s="185"/>
      <c r="BZ82" s="155"/>
      <c r="CA82" s="155"/>
    </row>
    <row r="83" spans="1:79" ht="15" customHeight="1">
      <c r="A83" s="40"/>
      <c r="B83" s="129"/>
      <c r="C83" s="130"/>
      <c r="D83" s="173"/>
      <c r="E83" s="174"/>
      <c r="F83" s="175"/>
      <c r="G83" s="159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90"/>
      <c r="X83" s="90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60"/>
      <c r="AM83" s="131"/>
      <c r="AN83" s="131"/>
      <c r="AO83" s="131"/>
      <c r="AP83" s="132"/>
      <c r="AQ83" s="131"/>
      <c r="AR83" s="131"/>
      <c r="AS83" s="131"/>
      <c r="AT83" s="131"/>
      <c r="AU83" s="131"/>
      <c r="AV83" s="131"/>
      <c r="AW83" s="131"/>
      <c r="AX83" s="133"/>
      <c r="AY83" s="179"/>
      <c r="BD83" s="185"/>
      <c r="BZ83" s="155"/>
      <c r="CA83" s="155"/>
    </row>
    <row r="84" spans="1:79" ht="15" customHeight="1">
      <c r="A84" s="40"/>
      <c r="B84" s="129"/>
      <c r="C84" s="130"/>
      <c r="D84" s="173"/>
      <c r="E84" s="174"/>
      <c r="F84" s="175"/>
      <c r="G84" s="159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90"/>
      <c r="X84" s="90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60"/>
      <c r="AM84" s="131"/>
      <c r="AN84" s="131"/>
      <c r="AO84" s="131"/>
      <c r="AP84" s="132"/>
      <c r="AQ84" s="131"/>
      <c r="AR84" s="131"/>
      <c r="AS84" s="131"/>
      <c r="AT84" s="131"/>
      <c r="AU84" s="131"/>
      <c r="AV84" s="131"/>
      <c r="AW84" s="131"/>
      <c r="AX84" s="133"/>
      <c r="AY84" s="179"/>
      <c r="BD84" s="185"/>
      <c r="BZ84" s="155"/>
      <c r="CA84" s="155"/>
    </row>
    <row r="85" spans="1:79" ht="15" customHeight="1">
      <c r="A85" s="40"/>
      <c r="B85" s="129"/>
      <c r="C85" s="130"/>
      <c r="D85" s="485" t="s">
        <v>206</v>
      </c>
      <c r="E85" s="486"/>
      <c r="F85" s="487"/>
      <c r="G85" s="159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40"/>
      <c r="X85" s="140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04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9"/>
      <c r="AY85" s="179"/>
      <c r="BD85" s="185"/>
      <c r="BZ85" s="155"/>
      <c r="CA85" s="155"/>
    </row>
    <row r="86" spans="1:79" ht="15" customHeight="1">
      <c r="A86" s="40"/>
      <c r="B86" s="129"/>
      <c r="C86" s="130"/>
      <c r="D86" s="173"/>
      <c r="E86" s="174"/>
      <c r="F86" s="175"/>
      <c r="G86" s="159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90"/>
      <c r="X86" s="90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04"/>
      <c r="AM86" s="78"/>
      <c r="AN86" s="78"/>
      <c r="AO86" s="78"/>
      <c r="AP86" s="90"/>
      <c r="AQ86" s="78"/>
      <c r="AR86" s="78"/>
      <c r="AS86" s="78"/>
      <c r="AT86" s="78"/>
      <c r="AU86" s="78"/>
      <c r="AV86" s="78"/>
      <c r="AW86" s="78"/>
      <c r="AX86" s="79"/>
      <c r="AY86" s="179"/>
      <c r="BD86" s="185"/>
      <c r="BZ86" s="155"/>
      <c r="CA86" s="155"/>
    </row>
    <row r="87" spans="1:79" ht="15" customHeight="1">
      <c r="A87" s="40"/>
      <c r="B87" s="129"/>
      <c r="C87" s="130"/>
      <c r="D87" s="173"/>
      <c r="E87" s="174"/>
      <c r="F87" s="175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90"/>
      <c r="X87" s="90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57"/>
      <c r="AM87" s="131"/>
      <c r="AN87" s="131"/>
      <c r="AO87" s="131"/>
      <c r="AP87" s="132"/>
      <c r="AQ87" s="131"/>
      <c r="AR87" s="131"/>
      <c r="AS87" s="131"/>
      <c r="AT87" s="131"/>
      <c r="AU87" s="131"/>
      <c r="AV87" s="131"/>
      <c r="AW87" s="131"/>
      <c r="AX87" s="133"/>
      <c r="AY87" s="179"/>
      <c r="BD87" s="185"/>
      <c r="BZ87" s="155"/>
      <c r="CA87" s="155"/>
    </row>
    <row r="88" spans="1:79" ht="15" customHeight="1">
      <c r="A88" s="40"/>
      <c r="B88" s="129"/>
      <c r="C88" s="130"/>
      <c r="D88" s="173"/>
      <c r="E88" s="174"/>
      <c r="F88" s="175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90"/>
      <c r="X88" s="90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57"/>
      <c r="AM88" s="131"/>
      <c r="AN88" s="131"/>
      <c r="AO88" s="131"/>
      <c r="AP88" s="132"/>
      <c r="AQ88" s="131"/>
      <c r="AR88" s="131"/>
      <c r="AS88" s="131"/>
      <c r="AT88" s="131"/>
      <c r="AU88" s="131"/>
      <c r="AV88" s="131"/>
      <c r="AW88" s="131"/>
      <c r="AX88" s="133"/>
      <c r="AY88" s="179"/>
      <c r="BD88" s="185"/>
      <c r="BZ88" s="155"/>
      <c r="CA88" s="155"/>
    </row>
    <row r="89" spans="1:79" ht="15" customHeight="1">
      <c r="A89" s="40"/>
      <c r="B89" s="129"/>
      <c r="C89" s="130"/>
      <c r="D89" s="173"/>
      <c r="E89" s="174"/>
      <c r="F89" s="175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90"/>
      <c r="X89" s="90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57"/>
      <c r="AM89" s="131"/>
      <c r="AN89" s="131"/>
      <c r="AO89" s="131"/>
      <c r="AP89" s="132"/>
      <c r="AQ89" s="131"/>
      <c r="AR89" s="131"/>
      <c r="AS89" s="131"/>
      <c r="AT89" s="131"/>
      <c r="AU89" s="131"/>
      <c r="AV89" s="131"/>
      <c r="AW89" s="131"/>
      <c r="AX89" s="133"/>
      <c r="AY89" s="179"/>
      <c r="BD89" s="185"/>
      <c r="BZ89" s="155"/>
      <c r="CA89" s="155"/>
    </row>
    <row r="90" spans="1:79" ht="15" customHeight="1">
      <c r="A90" s="40"/>
      <c r="B90" s="129"/>
      <c r="C90" s="130"/>
      <c r="D90" s="173"/>
      <c r="E90" s="174"/>
      <c r="F90" s="175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90"/>
      <c r="X90" s="90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57"/>
      <c r="AM90" s="131"/>
      <c r="AN90" s="131"/>
      <c r="AO90" s="131"/>
      <c r="AP90" s="132"/>
      <c r="AQ90" s="131"/>
      <c r="AR90" s="131"/>
      <c r="AS90" s="131"/>
      <c r="AT90" s="131"/>
      <c r="AU90" s="131"/>
      <c r="AV90" s="131"/>
      <c r="AW90" s="131"/>
      <c r="AX90" s="133"/>
      <c r="AY90" s="179"/>
      <c r="BD90" s="185"/>
      <c r="BZ90" s="155"/>
      <c r="CA90" s="155"/>
    </row>
    <row r="91" spans="1:79" ht="15" customHeight="1">
      <c r="A91" s="40"/>
      <c r="B91" s="129"/>
      <c r="C91" s="130"/>
      <c r="D91" s="173"/>
      <c r="E91" s="174"/>
      <c r="F91" s="175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90"/>
      <c r="X91" s="90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57"/>
      <c r="AM91" s="131"/>
      <c r="AN91" s="131"/>
      <c r="AO91" s="131"/>
      <c r="AP91" s="132"/>
      <c r="AQ91" s="131"/>
      <c r="AR91" s="131"/>
      <c r="AS91" s="131"/>
      <c r="AT91" s="131"/>
      <c r="AU91" s="131"/>
      <c r="AV91" s="131"/>
      <c r="AW91" s="131"/>
      <c r="AX91" s="133"/>
      <c r="AY91" s="179"/>
      <c r="BD91" s="185"/>
      <c r="BZ91" s="155"/>
      <c r="CA91" s="155"/>
    </row>
    <row r="92" spans="1:79" ht="15" customHeight="1">
      <c r="A92" s="40"/>
      <c r="B92" s="129"/>
      <c r="C92" s="130"/>
      <c r="D92" s="173"/>
      <c r="E92" s="174"/>
      <c r="F92" s="175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90"/>
      <c r="X92" s="90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57"/>
      <c r="AM92" s="131"/>
      <c r="AN92" s="131"/>
      <c r="AO92" s="131"/>
      <c r="AP92" s="132"/>
      <c r="AQ92" s="131"/>
      <c r="AR92" s="131"/>
      <c r="AS92" s="131"/>
      <c r="AT92" s="131"/>
      <c r="AU92" s="131"/>
      <c r="AV92" s="131"/>
      <c r="AW92" s="131"/>
      <c r="AX92" s="133"/>
      <c r="AY92" s="179"/>
      <c r="BD92" s="185"/>
      <c r="BZ92" s="155"/>
      <c r="CA92" s="155"/>
    </row>
    <row r="93" spans="1:79" ht="15" customHeight="1">
      <c r="A93" s="40"/>
      <c r="B93" s="129"/>
      <c r="C93" s="130"/>
      <c r="D93" s="173"/>
      <c r="E93" s="174"/>
      <c r="F93" s="175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90"/>
      <c r="X93" s="90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57"/>
      <c r="AM93" s="131"/>
      <c r="AN93" s="131"/>
      <c r="AO93" s="131"/>
      <c r="AP93" s="132"/>
      <c r="AQ93" s="131"/>
      <c r="AR93" s="131"/>
      <c r="AS93" s="131"/>
      <c r="AT93" s="131"/>
      <c r="AU93" s="131"/>
      <c r="AV93" s="131"/>
      <c r="AW93" s="131"/>
      <c r="AX93" s="133"/>
      <c r="AY93" s="179"/>
      <c r="BD93" s="185"/>
      <c r="BZ93" s="155"/>
      <c r="CA93" s="155"/>
    </row>
    <row r="94" spans="1:79" ht="15" customHeight="1">
      <c r="A94" s="40"/>
      <c r="B94" s="129"/>
      <c r="C94" s="130"/>
      <c r="D94" s="173"/>
      <c r="E94" s="174"/>
      <c r="F94" s="175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90"/>
      <c r="X94" s="90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57"/>
      <c r="AM94" s="131"/>
      <c r="AN94" s="131"/>
      <c r="AO94" s="131"/>
      <c r="AP94" s="132"/>
      <c r="AQ94" s="131"/>
      <c r="AR94" s="131"/>
      <c r="AS94" s="131"/>
      <c r="AT94" s="131"/>
      <c r="AU94" s="131"/>
      <c r="AV94" s="131"/>
      <c r="AW94" s="131"/>
      <c r="AX94" s="133"/>
      <c r="AY94" s="179"/>
      <c r="BD94" s="185"/>
      <c r="BZ94" s="155"/>
      <c r="CA94" s="155"/>
    </row>
    <row r="95" spans="1:79" ht="15" customHeight="1">
      <c r="A95" s="40"/>
      <c r="B95" s="129"/>
      <c r="C95" s="130"/>
      <c r="D95" s="173"/>
      <c r="E95" s="174"/>
      <c r="F95" s="175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90"/>
      <c r="X95" s="90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57"/>
      <c r="AM95" s="131"/>
      <c r="AN95" s="131"/>
      <c r="AO95" s="131"/>
      <c r="AP95" s="132"/>
      <c r="AQ95" s="131"/>
      <c r="AR95" s="131"/>
      <c r="AS95" s="131"/>
      <c r="AT95" s="131"/>
      <c r="AU95" s="131"/>
      <c r="AV95" s="131"/>
      <c r="AW95" s="131"/>
      <c r="AX95" s="133"/>
      <c r="AY95" s="179"/>
      <c r="BD95" s="185"/>
      <c r="BZ95" s="155"/>
      <c r="CA95" s="155"/>
    </row>
    <row r="96" spans="1:79" ht="15" customHeight="1">
      <c r="A96" s="40"/>
      <c r="B96" s="129"/>
      <c r="C96" s="130"/>
      <c r="D96" s="173"/>
      <c r="E96" s="174"/>
      <c r="F96" s="175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90"/>
      <c r="X96" s="90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57"/>
      <c r="AM96" s="131"/>
      <c r="AN96" s="131"/>
      <c r="AO96" s="131"/>
      <c r="AP96" s="132"/>
      <c r="AQ96" s="131"/>
      <c r="AR96" s="131"/>
      <c r="AS96" s="131"/>
      <c r="AT96" s="131"/>
      <c r="AU96" s="131"/>
      <c r="AV96" s="131"/>
      <c r="AW96" s="131"/>
      <c r="AX96" s="133"/>
      <c r="AY96" s="179"/>
      <c r="BD96" s="185"/>
      <c r="BZ96" s="155"/>
      <c r="CA96" s="155"/>
    </row>
    <row r="97" spans="1:79" ht="15" customHeight="1">
      <c r="A97" s="40"/>
      <c r="B97" s="129"/>
      <c r="C97" s="130"/>
      <c r="D97" s="173"/>
      <c r="E97" s="174"/>
      <c r="F97" s="175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90"/>
      <c r="X97" s="90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57"/>
      <c r="AM97" s="131"/>
      <c r="AN97" s="131"/>
      <c r="AO97" s="131"/>
      <c r="AP97" s="132"/>
      <c r="AQ97" s="131"/>
      <c r="AR97" s="131"/>
      <c r="AS97" s="131"/>
      <c r="AT97" s="131"/>
      <c r="AU97" s="131"/>
      <c r="AV97" s="131"/>
      <c r="AW97" s="131"/>
      <c r="AX97" s="133"/>
      <c r="AY97" s="179"/>
      <c r="BD97" s="185"/>
      <c r="BZ97" s="155"/>
      <c r="CA97" s="155"/>
    </row>
    <row r="98" spans="1:79" ht="15" customHeight="1">
      <c r="A98" s="40"/>
      <c r="B98" s="129"/>
      <c r="C98" s="130"/>
      <c r="D98" s="173"/>
      <c r="E98" s="174"/>
      <c r="F98" s="175"/>
      <c r="G98" s="103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90"/>
      <c r="X98" s="90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104"/>
      <c r="AM98" s="78"/>
      <c r="AN98" s="78"/>
      <c r="AO98" s="78"/>
      <c r="AP98" s="78"/>
      <c r="AQ98" s="108"/>
      <c r="AR98" s="78"/>
      <c r="AS98" s="78"/>
      <c r="AT98" s="78"/>
      <c r="AU98" s="78"/>
      <c r="AV98" s="78"/>
      <c r="AW98" s="78"/>
      <c r="AX98" s="79"/>
      <c r="AY98" s="179"/>
      <c r="BD98" s="185"/>
      <c r="BZ98" s="155"/>
      <c r="CA98" s="155"/>
    </row>
    <row r="99" spans="1:79" ht="15" customHeight="1">
      <c r="A99" s="40"/>
      <c r="B99" s="129"/>
      <c r="C99" s="130"/>
      <c r="D99" s="173"/>
      <c r="E99" s="174"/>
      <c r="F99" s="175"/>
      <c r="G99" s="103"/>
      <c r="H99" s="10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90"/>
      <c r="X99" s="90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104"/>
      <c r="AM99" s="78"/>
      <c r="AN99" s="78"/>
      <c r="AO99" s="78"/>
      <c r="AP99" s="78"/>
      <c r="AQ99" s="108"/>
      <c r="AR99" s="78"/>
      <c r="AS99" s="78"/>
      <c r="AT99" s="78"/>
      <c r="AU99" s="78"/>
      <c r="AV99" s="78"/>
      <c r="AW99" s="78"/>
      <c r="AX99" s="79"/>
      <c r="AY99" s="179"/>
      <c r="BD99" s="186"/>
      <c r="BZ99" s="155"/>
      <c r="CA99" s="155"/>
    </row>
    <row r="100" spans="1:79" ht="15" customHeight="1">
      <c r="A100" s="40"/>
      <c r="B100" s="129"/>
      <c r="C100" s="130"/>
      <c r="D100" s="173"/>
      <c r="E100" s="174"/>
      <c r="F100" s="175"/>
      <c r="G100" s="152"/>
      <c r="H100" s="161"/>
      <c r="I100" s="16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91"/>
      <c r="X100" s="9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153"/>
      <c r="AM100" s="81"/>
      <c r="AN100" s="81"/>
      <c r="AO100" s="81"/>
      <c r="AP100" s="81"/>
      <c r="AQ100" s="161"/>
      <c r="AR100" s="81"/>
      <c r="AS100" s="81"/>
      <c r="AT100" s="81"/>
      <c r="AU100" s="81"/>
      <c r="AV100" s="81"/>
      <c r="AW100" s="81"/>
      <c r="AX100" s="82"/>
      <c r="AY100" s="179"/>
      <c r="BD100" s="185"/>
    </row>
    <row r="101" spans="1:79" ht="15" customHeight="1">
      <c r="A101" s="40"/>
      <c r="B101" s="129"/>
      <c r="C101" s="130"/>
      <c r="D101" s="463" t="s">
        <v>69</v>
      </c>
      <c r="E101" s="464"/>
      <c r="F101" s="465"/>
      <c r="G101" s="109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89"/>
      <c r="X101" s="89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177"/>
      <c r="AM101" s="75"/>
      <c r="AN101" s="75"/>
      <c r="AO101" s="75"/>
      <c r="AP101" s="75"/>
      <c r="AQ101" s="89"/>
      <c r="AR101" s="75"/>
      <c r="AS101" s="75"/>
      <c r="AT101" s="75"/>
      <c r="AU101" s="75"/>
      <c r="AV101" s="75"/>
      <c r="AW101" s="75"/>
      <c r="AX101" s="76"/>
      <c r="AY101" s="179"/>
      <c r="BD101" s="185"/>
    </row>
    <row r="102" spans="1:79" ht="15" customHeight="1">
      <c r="A102" s="40"/>
      <c r="B102" s="129"/>
      <c r="C102" s="130"/>
      <c r="D102" s="173"/>
      <c r="E102" s="174"/>
      <c r="F102" s="175"/>
      <c r="G102" s="87"/>
      <c r="H102" s="495" t="s">
        <v>72</v>
      </c>
      <c r="I102" s="496"/>
      <c r="J102" s="497"/>
      <c r="K102" s="109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89"/>
      <c r="X102" s="89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180"/>
      <c r="AL102" s="104"/>
      <c r="AM102" s="78"/>
      <c r="AN102" s="78"/>
      <c r="AO102" s="90"/>
      <c r="AP102" s="90"/>
      <c r="AQ102" s="90"/>
      <c r="AR102" s="78"/>
      <c r="AS102" s="78"/>
      <c r="AT102" s="78"/>
      <c r="AU102" s="78"/>
      <c r="AV102" s="78"/>
      <c r="AW102" s="78"/>
      <c r="AX102" s="79"/>
      <c r="AY102" s="179"/>
      <c r="BD102" s="185"/>
    </row>
    <row r="103" spans="1:79" ht="15" customHeight="1">
      <c r="A103" s="40"/>
      <c r="B103" s="129"/>
      <c r="C103" s="130"/>
      <c r="D103" s="173"/>
      <c r="E103" s="174"/>
      <c r="F103" s="175"/>
      <c r="G103" s="87"/>
      <c r="H103" s="449" t="s">
        <v>68</v>
      </c>
      <c r="I103" s="450"/>
      <c r="J103" s="451"/>
      <c r="K103" s="156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2"/>
      <c r="X103" s="132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80"/>
      <c r="AL103" s="77"/>
      <c r="AM103" s="78"/>
      <c r="AN103" s="78"/>
      <c r="AO103" s="90"/>
      <c r="AP103" s="90"/>
      <c r="AQ103" s="90"/>
      <c r="AR103" s="78"/>
      <c r="AS103" s="78"/>
      <c r="AT103" s="78"/>
      <c r="AU103" s="78"/>
      <c r="AV103" s="78"/>
      <c r="AW103" s="78"/>
      <c r="AX103" s="79"/>
      <c r="AY103" s="179"/>
      <c r="BD103" s="185"/>
    </row>
    <row r="104" spans="1:79" ht="15" customHeight="1">
      <c r="A104" s="40"/>
      <c r="B104" s="129"/>
      <c r="C104" s="130"/>
      <c r="D104" s="173"/>
      <c r="E104" s="174"/>
      <c r="F104" s="175"/>
      <c r="G104" s="87"/>
      <c r="H104" s="173"/>
      <c r="I104" s="174"/>
      <c r="J104" s="175"/>
      <c r="K104" s="103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90"/>
      <c r="X104" s="90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180"/>
      <c r="AL104" s="77"/>
      <c r="AM104" s="78"/>
      <c r="AN104" s="78"/>
      <c r="AO104" s="90"/>
      <c r="AP104" s="90"/>
      <c r="AQ104" s="90"/>
      <c r="AR104" s="78"/>
      <c r="AS104" s="78"/>
      <c r="AT104" s="78"/>
      <c r="AU104" s="78"/>
      <c r="AV104" s="78"/>
      <c r="AW104" s="78"/>
      <c r="AX104" s="79"/>
      <c r="AY104" s="179"/>
      <c r="BD104" s="185"/>
    </row>
    <row r="105" spans="1:79" ht="15" customHeight="1">
      <c r="A105" s="40"/>
      <c r="B105" s="129"/>
      <c r="C105" s="130"/>
      <c r="D105" s="173"/>
      <c r="E105" s="174"/>
      <c r="F105" s="175"/>
      <c r="G105" s="87"/>
      <c r="H105" s="173"/>
      <c r="I105" s="174"/>
      <c r="J105" s="175"/>
      <c r="K105" s="87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90"/>
      <c r="X105" s="90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180"/>
      <c r="AL105" s="77"/>
      <c r="AM105" s="78"/>
      <c r="AN105" s="78"/>
      <c r="AO105" s="90"/>
      <c r="AP105" s="90"/>
      <c r="AQ105" s="90"/>
      <c r="AR105" s="78"/>
      <c r="AS105" s="78"/>
      <c r="AT105" s="78"/>
      <c r="AU105" s="78"/>
      <c r="AV105" s="78"/>
      <c r="AW105" s="78"/>
      <c r="AX105" s="79"/>
      <c r="AY105" s="179"/>
      <c r="BD105" s="185"/>
    </row>
    <row r="106" spans="1:79" ht="15" customHeight="1">
      <c r="A106" s="40"/>
      <c r="B106" s="129"/>
      <c r="C106" s="130"/>
      <c r="D106" s="173"/>
      <c r="E106" s="174"/>
      <c r="F106" s="175"/>
      <c r="G106" s="87"/>
      <c r="H106" s="173"/>
      <c r="I106" s="174"/>
      <c r="J106" s="175"/>
      <c r="K106" s="87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90"/>
      <c r="X106" s="90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180"/>
      <c r="AL106" s="77"/>
      <c r="AM106" s="78"/>
      <c r="AN106" s="78"/>
      <c r="AO106" s="90"/>
      <c r="AP106" s="90"/>
      <c r="AQ106" s="90"/>
      <c r="AR106" s="78"/>
      <c r="AS106" s="78"/>
      <c r="AT106" s="78"/>
      <c r="AU106" s="78"/>
      <c r="AV106" s="78"/>
      <c r="AW106" s="78"/>
      <c r="AX106" s="79"/>
      <c r="AY106" s="179"/>
      <c r="BD106" s="185"/>
    </row>
    <row r="107" spans="1:79" ht="15" customHeight="1">
      <c r="A107" s="40"/>
      <c r="B107" s="129"/>
      <c r="C107" s="130"/>
      <c r="D107" s="173"/>
      <c r="E107" s="174"/>
      <c r="F107" s="175"/>
      <c r="G107" s="87"/>
      <c r="H107" s="173"/>
      <c r="I107" s="174"/>
      <c r="J107" s="175"/>
      <c r="K107" s="87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90"/>
      <c r="X107" s="90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180"/>
      <c r="AL107" s="77"/>
      <c r="AM107" s="78"/>
      <c r="AN107" s="78"/>
      <c r="AO107" s="90"/>
      <c r="AP107" s="90"/>
      <c r="AQ107" s="90"/>
      <c r="AR107" s="78"/>
      <c r="AS107" s="78"/>
      <c r="AT107" s="78"/>
      <c r="AU107" s="78"/>
      <c r="AV107" s="78"/>
      <c r="AW107" s="78"/>
      <c r="AX107" s="79"/>
      <c r="AY107" s="179"/>
      <c r="BD107" s="185"/>
    </row>
    <row r="108" spans="1:79" ht="15" customHeight="1">
      <c r="A108" s="40"/>
      <c r="B108" s="129"/>
      <c r="C108" s="130"/>
      <c r="D108" s="173"/>
      <c r="E108" s="174"/>
      <c r="F108" s="175"/>
      <c r="G108" s="87"/>
      <c r="H108" s="173"/>
      <c r="I108" s="174"/>
      <c r="J108" s="175"/>
      <c r="K108" s="87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90"/>
      <c r="X108" s="90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180"/>
      <c r="AL108" s="77"/>
      <c r="AM108" s="78"/>
      <c r="AN108" s="78"/>
      <c r="AO108" s="90"/>
      <c r="AP108" s="90"/>
      <c r="AQ108" s="90"/>
      <c r="AR108" s="78"/>
      <c r="AS108" s="78"/>
      <c r="AT108" s="78"/>
      <c r="AU108" s="78"/>
      <c r="AV108" s="78"/>
      <c r="AW108" s="78"/>
      <c r="AX108" s="79"/>
      <c r="AY108" s="179"/>
      <c r="BD108" s="185"/>
    </row>
    <row r="109" spans="1:79" ht="15" customHeight="1">
      <c r="A109" s="40"/>
      <c r="B109" s="129"/>
      <c r="C109" s="130"/>
      <c r="D109" s="173"/>
      <c r="E109" s="174"/>
      <c r="F109" s="175"/>
      <c r="G109" s="87"/>
      <c r="H109" s="173"/>
      <c r="I109" s="174"/>
      <c r="J109" s="175"/>
      <c r="K109" s="87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90"/>
      <c r="X109" s="90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180"/>
      <c r="AL109" s="77"/>
      <c r="AM109" s="78"/>
      <c r="AN109" s="78"/>
      <c r="AO109" s="90"/>
      <c r="AP109" s="90"/>
      <c r="AQ109" s="90"/>
      <c r="AR109" s="78"/>
      <c r="AS109" s="78"/>
      <c r="AT109" s="78"/>
      <c r="AU109" s="78"/>
      <c r="AV109" s="78"/>
      <c r="AW109" s="78"/>
      <c r="AX109" s="79"/>
      <c r="AY109" s="179"/>
      <c r="BD109" s="185"/>
    </row>
    <row r="110" spans="1:79" ht="15" customHeight="1">
      <c r="A110" s="40"/>
      <c r="B110" s="129"/>
      <c r="C110" s="130"/>
      <c r="D110" s="173"/>
      <c r="E110" s="174"/>
      <c r="F110" s="175"/>
      <c r="G110" s="87"/>
      <c r="H110" s="173"/>
      <c r="I110" s="174"/>
      <c r="J110" s="175"/>
      <c r="K110" s="87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90"/>
      <c r="X110" s="90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180"/>
      <c r="AL110" s="77"/>
      <c r="AM110" s="78"/>
      <c r="AN110" s="78"/>
      <c r="AO110" s="90"/>
      <c r="AP110" s="90"/>
      <c r="AQ110" s="90"/>
      <c r="AR110" s="78"/>
      <c r="AS110" s="78"/>
      <c r="AT110" s="78"/>
      <c r="AU110" s="78"/>
      <c r="AV110" s="78"/>
      <c r="AW110" s="78"/>
      <c r="AX110" s="79"/>
      <c r="AY110" s="179"/>
      <c r="BD110" s="185"/>
    </row>
    <row r="111" spans="1:79" ht="15" customHeight="1">
      <c r="A111" s="40"/>
      <c r="B111" s="129"/>
      <c r="C111" s="130"/>
      <c r="D111" s="173"/>
      <c r="E111" s="174"/>
      <c r="F111" s="175"/>
      <c r="G111" s="87"/>
      <c r="H111" s="173"/>
      <c r="I111" s="174"/>
      <c r="J111" s="175"/>
      <c r="K111" s="103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90"/>
      <c r="X111" s="90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180"/>
      <c r="AL111" s="77"/>
      <c r="AM111" s="78"/>
      <c r="AN111" s="78"/>
      <c r="AO111" s="90"/>
      <c r="AP111" s="90"/>
      <c r="AQ111" s="90"/>
      <c r="AR111" s="78"/>
      <c r="AS111" s="78"/>
      <c r="AT111" s="78"/>
      <c r="AU111" s="78"/>
      <c r="AV111" s="78"/>
      <c r="AW111" s="78"/>
      <c r="AX111" s="79"/>
      <c r="AY111" s="179"/>
      <c r="BD111" s="185"/>
    </row>
    <row r="112" spans="1:79" ht="15" customHeight="1">
      <c r="A112" s="40"/>
      <c r="B112" s="129"/>
      <c r="C112" s="130"/>
      <c r="D112" s="173"/>
      <c r="E112" s="174"/>
      <c r="F112" s="175"/>
      <c r="G112" s="87"/>
      <c r="H112" s="173"/>
      <c r="I112" s="174"/>
      <c r="J112" s="175"/>
      <c r="K112" s="87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90"/>
      <c r="X112" s="90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180"/>
      <c r="AL112" s="77"/>
      <c r="AM112" s="78"/>
      <c r="AN112" s="78"/>
      <c r="AO112" s="90"/>
      <c r="AP112" s="90"/>
      <c r="AQ112" s="90"/>
      <c r="AR112" s="78"/>
      <c r="AS112" s="78"/>
      <c r="AT112" s="78"/>
      <c r="AU112" s="78"/>
      <c r="AV112" s="78"/>
      <c r="AW112" s="78"/>
      <c r="AX112" s="79"/>
      <c r="AY112" s="179"/>
      <c r="BD112" s="185"/>
    </row>
    <row r="113" spans="1:56" ht="15" customHeight="1">
      <c r="A113" s="40"/>
      <c r="B113" s="129"/>
      <c r="C113" s="130"/>
      <c r="D113" s="173"/>
      <c r="E113" s="174"/>
      <c r="F113" s="175"/>
      <c r="G113" s="87"/>
      <c r="H113" s="173"/>
      <c r="I113" s="174"/>
      <c r="J113" s="175"/>
      <c r="K113" s="87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90"/>
      <c r="X113" s="90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180"/>
      <c r="AL113" s="77"/>
      <c r="AM113" s="78"/>
      <c r="AN113" s="78"/>
      <c r="AO113" s="90"/>
      <c r="AP113" s="90"/>
      <c r="AQ113" s="90"/>
      <c r="AR113" s="78"/>
      <c r="AS113" s="78"/>
      <c r="AT113" s="78"/>
      <c r="AU113" s="78"/>
      <c r="AV113" s="78"/>
      <c r="AW113" s="78"/>
      <c r="AX113" s="79"/>
      <c r="AY113" s="179"/>
      <c r="BD113" s="185"/>
    </row>
    <row r="114" spans="1:56" ht="15" customHeight="1">
      <c r="A114" s="40"/>
      <c r="B114" s="129"/>
      <c r="C114" s="130"/>
      <c r="D114" s="173"/>
      <c r="E114" s="174"/>
      <c r="F114" s="175"/>
      <c r="G114" s="87"/>
      <c r="H114" s="173"/>
      <c r="I114" s="174"/>
      <c r="J114" s="175"/>
      <c r="K114" s="87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90"/>
      <c r="X114" s="90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180"/>
      <c r="AL114" s="77"/>
      <c r="AM114" s="78"/>
      <c r="AN114" s="78"/>
      <c r="AO114" s="90"/>
      <c r="AP114" s="90"/>
      <c r="AQ114" s="90"/>
      <c r="AR114" s="78"/>
      <c r="AS114" s="78"/>
      <c r="AT114" s="78"/>
      <c r="AU114" s="78"/>
      <c r="AV114" s="78"/>
      <c r="AW114" s="78"/>
      <c r="AX114" s="79"/>
      <c r="AY114" s="179"/>
      <c r="BD114" s="185"/>
    </row>
    <row r="115" spans="1:56" ht="15" customHeight="1">
      <c r="A115" s="40"/>
      <c r="B115" s="129"/>
      <c r="C115" s="130"/>
      <c r="D115" s="173"/>
      <c r="E115" s="174"/>
      <c r="F115" s="175"/>
      <c r="G115" s="87"/>
      <c r="H115" s="173"/>
      <c r="I115" s="174"/>
      <c r="J115" s="175"/>
      <c r="K115" s="87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90"/>
      <c r="X115" s="90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180"/>
      <c r="AL115" s="77"/>
      <c r="AM115" s="78"/>
      <c r="AN115" s="78"/>
      <c r="AO115" s="90"/>
      <c r="AP115" s="90"/>
      <c r="AQ115" s="90"/>
      <c r="AR115" s="78"/>
      <c r="AS115" s="78"/>
      <c r="AT115" s="78"/>
      <c r="AU115" s="78"/>
      <c r="AV115" s="78"/>
      <c r="AW115" s="78"/>
      <c r="AX115" s="79"/>
      <c r="AY115" s="179"/>
      <c r="BD115" s="185"/>
    </row>
    <row r="116" spans="1:56" ht="15" customHeight="1">
      <c r="A116" s="40"/>
      <c r="B116" s="129"/>
      <c r="C116" s="130"/>
      <c r="D116" s="173"/>
      <c r="E116" s="174"/>
      <c r="F116" s="175"/>
      <c r="G116" s="87"/>
      <c r="H116" s="173"/>
      <c r="I116" s="174"/>
      <c r="J116" s="175"/>
      <c r="K116" s="87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90"/>
      <c r="X116" s="90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180"/>
      <c r="AL116" s="77"/>
      <c r="AM116" s="78"/>
      <c r="AN116" s="78"/>
      <c r="AO116" s="90"/>
      <c r="AP116" s="90"/>
      <c r="AQ116" s="90"/>
      <c r="AR116" s="78"/>
      <c r="AS116" s="78"/>
      <c r="AT116" s="78"/>
      <c r="AU116" s="78"/>
      <c r="AV116" s="78"/>
      <c r="AW116" s="78"/>
      <c r="AX116" s="79"/>
      <c r="AY116" s="179"/>
      <c r="BD116" s="185"/>
    </row>
    <row r="117" spans="1:56" ht="15" customHeight="1">
      <c r="A117" s="40"/>
      <c r="B117" s="129"/>
      <c r="C117" s="130"/>
      <c r="D117" s="173"/>
      <c r="E117" s="174"/>
      <c r="F117" s="175"/>
      <c r="G117" s="87"/>
      <c r="H117" s="173"/>
      <c r="I117" s="174"/>
      <c r="J117" s="175"/>
      <c r="K117" s="87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90"/>
      <c r="X117" s="90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180"/>
      <c r="AL117" s="77"/>
      <c r="AM117" s="78"/>
      <c r="AN117" s="78"/>
      <c r="AO117" s="90"/>
      <c r="AP117" s="90"/>
      <c r="AQ117" s="90"/>
      <c r="AR117" s="78"/>
      <c r="AS117" s="78"/>
      <c r="AT117" s="78"/>
      <c r="AU117" s="78"/>
      <c r="AV117" s="78"/>
      <c r="AW117" s="78"/>
      <c r="AX117" s="79"/>
      <c r="AY117" s="179"/>
      <c r="BD117" s="185"/>
    </row>
    <row r="118" spans="1:56" ht="15" customHeight="1">
      <c r="A118" s="40"/>
      <c r="B118" s="129"/>
      <c r="C118" s="130"/>
      <c r="D118" s="173"/>
      <c r="E118" s="174"/>
      <c r="F118" s="175"/>
      <c r="G118" s="87"/>
      <c r="H118" s="173"/>
      <c r="I118" s="174"/>
      <c r="J118" s="175"/>
      <c r="K118" s="103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90"/>
      <c r="X118" s="90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180"/>
      <c r="AL118" s="77"/>
      <c r="AM118" s="78"/>
      <c r="AN118" s="78"/>
      <c r="AO118" s="90"/>
      <c r="AP118" s="90"/>
      <c r="AQ118" s="90"/>
      <c r="AR118" s="78"/>
      <c r="AS118" s="78"/>
      <c r="AT118" s="78"/>
      <c r="AU118" s="78"/>
      <c r="AV118" s="78"/>
      <c r="AW118" s="78"/>
      <c r="AX118" s="79"/>
      <c r="AY118" s="179"/>
      <c r="BD118" s="185"/>
    </row>
    <row r="119" spans="1:56" ht="15" customHeight="1">
      <c r="A119" s="40"/>
      <c r="B119" s="129"/>
      <c r="C119" s="130"/>
      <c r="D119" s="173"/>
      <c r="E119" s="174"/>
      <c r="F119" s="175"/>
      <c r="G119" s="87"/>
      <c r="H119" s="173"/>
      <c r="I119" s="174"/>
      <c r="J119" s="175"/>
      <c r="K119" s="87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90"/>
      <c r="X119" s="90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180"/>
      <c r="AL119" s="77"/>
      <c r="AM119" s="78"/>
      <c r="AN119" s="78"/>
      <c r="AO119" s="90"/>
      <c r="AP119" s="90"/>
      <c r="AQ119" s="90"/>
      <c r="AR119" s="78"/>
      <c r="AS119" s="78"/>
      <c r="AT119" s="78"/>
      <c r="AU119" s="78"/>
      <c r="AV119" s="78"/>
      <c r="AW119" s="78"/>
      <c r="AX119" s="79"/>
      <c r="AY119" s="179"/>
      <c r="BD119" s="185"/>
    </row>
    <row r="120" spans="1:56" ht="15" customHeight="1">
      <c r="A120" s="40"/>
      <c r="B120" s="129"/>
      <c r="C120" s="130"/>
      <c r="D120" s="173"/>
      <c r="E120" s="174"/>
      <c r="F120" s="175"/>
      <c r="G120" s="87"/>
      <c r="H120" s="498" t="s">
        <v>69</v>
      </c>
      <c r="I120" s="499"/>
      <c r="J120" s="500"/>
      <c r="K120" s="103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90"/>
      <c r="X120" s="90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180"/>
      <c r="AL120" s="104"/>
      <c r="AM120" s="78"/>
      <c r="AN120" s="78"/>
      <c r="AO120" s="90"/>
      <c r="AP120" s="90"/>
      <c r="AQ120" s="90"/>
      <c r="AR120" s="78"/>
      <c r="AS120" s="78"/>
      <c r="AT120" s="78"/>
      <c r="AU120" s="78"/>
      <c r="AV120" s="78"/>
      <c r="AW120" s="78"/>
      <c r="AX120" s="79"/>
      <c r="AY120" s="179"/>
      <c r="BD120" s="185"/>
    </row>
    <row r="121" spans="1:56" ht="15" customHeight="1">
      <c r="A121" s="40"/>
      <c r="B121" s="129"/>
      <c r="C121" s="130"/>
      <c r="D121" s="173"/>
      <c r="E121" s="174"/>
      <c r="F121" s="175"/>
      <c r="G121" s="87"/>
      <c r="H121" s="173"/>
      <c r="I121" s="174"/>
      <c r="J121" s="175"/>
      <c r="K121" s="103"/>
      <c r="L121" s="108"/>
      <c r="M121" s="78"/>
      <c r="N121" s="78"/>
      <c r="O121" s="78"/>
      <c r="P121" s="140"/>
      <c r="Q121" s="140"/>
      <c r="R121" s="140"/>
      <c r="S121" s="140"/>
      <c r="T121" s="140"/>
      <c r="U121" s="140"/>
      <c r="V121" s="140"/>
      <c r="W121" s="137"/>
      <c r="X121" s="137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78"/>
      <c r="AK121" s="180"/>
      <c r="AL121" s="77"/>
      <c r="AM121" s="78"/>
      <c r="AN121" s="78"/>
      <c r="AO121" s="90"/>
      <c r="AP121" s="90"/>
      <c r="AQ121" s="90"/>
      <c r="AR121" s="78"/>
      <c r="AS121" s="78"/>
      <c r="AT121" s="78"/>
      <c r="AU121" s="78"/>
      <c r="AV121" s="78"/>
      <c r="AW121" s="78"/>
      <c r="AX121" s="79"/>
      <c r="AY121" s="179"/>
      <c r="BD121" s="185"/>
    </row>
    <row r="122" spans="1:56" ht="15" customHeight="1">
      <c r="A122" s="40"/>
      <c r="B122" s="129"/>
      <c r="C122" s="130"/>
      <c r="D122" s="173"/>
      <c r="E122" s="174"/>
      <c r="F122" s="175"/>
      <c r="G122" s="87"/>
      <c r="H122" s="173"/>
      <c r="I122" s="174"/>
      <c r="J122" s="175"/>
      <c r="K122" s="103"/>
      <c r="L122" s="108"/>
      <c r="M122" s="495" t="s">
        <v>72</v>
      </c>
      <c r="N122" s="496"/>
      <c r="O122" s="497"/>
      <c r="P122" s="109"/>
      <c r="Q122" s="75"/>
      <c r="R122" s="75"/>
      <c r="S122" s="75"/>
      <c r="T122" s="75"/>
      <c r="U122" s="75"/>
      <c r="V122" s="75"/>
      <c r="W122" s="75"/>
      <c r="X122" s="89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6"/>
      <c r="AJ122" s="78"/>
      <c r="AK122" s="180"/>
      <c r="AL122" s="104"/>
      <c r="AM122" s="78"/>
      <c r="AN122" s="78"/>
      <c r="AO122" s="90"/>
      <c r="AP122" s="90"/>
      <c r="AQ122" s="90"/>
      <c r="AR122" s="78"/>
      <c r="AS122" s="78"/>
      <c r="AT122" s="78"/>
      <c r="AU122" s="78"/>
      <c r="AV122" s="78"/>
      <c r="AW122" s="78"/>
      <c r="AX122" s="79"/>
      <c r="AY122" s="179"/>
      <c r="BD122" s="185"/>
    </row>
    <row r="123" spans="1:56" ht="15" customHeight="1">
      <c r="A123" s="40"/>
      <c r="B123" s="129"/>
      <c r="C123" s="130"/>
      <c r="D123" s="173"/>
      <c r="E123" s="174"/>
      <c r="F123" s="175"/>
      <c r="G123" s="87"/>
      <c r="H123" s="173"/>
      <c r="I123" s="174"/>
      <c r="J123" s="175"/>
      <c r="K123" s="103"/>
      <c r="L123" s="108"/>
      <c r="M123" s="173"/>
      <c r="N123" s="174"/>
      <c r="O123" s="175"/>
      <c r="P123" s="103"/>
      <c r="Q123" s="78"/>
      <c r="R123" s="78"/>
      <c r="S123" s="78"/>
      <c r="T123" s="78"/>
      <c r="U123" s="78"/>
      <c r="V123" s="78"/>
      <c r="W123" s="90"/>
      <c r="X123" s="90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9"/>
      <c r="AJ123" s="78"/>
      <c r="AK123" s="180"/>
      <c r="AL123" s="104"/>
      <c r="AM123" s="78"/>
      <c r="AN123" s="78"/>
      <c r="AO123" s="90"/>
      <c r="AP123" s="90"/>
      <c r="AQ123" s="90"/>
      <c r="AR123" s="78"/>
      <c r="AS123" s="78"/>
      <c r="AT123" s="78"/>
      <c r="AU123" s="78"/>
      <c r="AV123" s="78"/>
      <c r="AW123" s="78"/>
      <c r="AX123" s="79"/>
      <c r="AY123" s="42"/>
      <c r="BD123" s="185"/>
    </row>
    <row r="124" spans="1:56" ht="15" customHeight="1">
      <c r="A124" s="40"/>
      <c r="B124" s="129"/>
      <c r="C124" s="130"/>
      <c r="D124" s="173"/>
      <c r="E124" s="174"/>
      <c r="F124" s="175"/>
      <c r="G124" s="87"/>
      <c r="H124" s="173"/>
      <c r="I124" s="174"/>
      <c r="J124" s="175"/>
      <c r="K124" s="103"/>
      <c r="L124" s="108"/>
      <c r="M124" s="173"/>
      <c r="N124" s="174"/>
      <c r="O124" s="175"/>
      <c r="P124" s="103"/>
      <c r="Q124" s="78"/>
      <c r="R124" s="78"/>
      <c r="S124" s="78"/>
      <c r="T124" s="78"/>
      <c r="U124" s="78"/>
      <c r="V124" s="78"/>
      <c r="W124" s="90"/>
      <c r="X124" s="90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9"/>
      <c r="AJ124" s="78"/>
      <c r="AK124" s="180"/>
      <c r="AL124" s="104"/>
      <c r="AM124" s="78"/>
      <c r="AN124" s="78"/>
      <c r="AO124" s="90"/>
      <c r="AP124" s="90"/>
      <c r="AQ124" s="90"/>
      <c r="AR124" s="78"/>
      <c r="AS124" s="78"/>
      <c r="AT124" s="78"/>
      <c r="AU124" s="78"/>
      <c r="AV124" s="78"/>
      <c r="AW124" s="78"/>
      <c r="AX124" s="79"/>
      <c r="AY124" s="42"/>
      <c r="BD124" s="185"/>
    </row>
    <row r="125" spans="1:56" ht="15" customHeight="1">
      <c r="A125" s="40"/>
      <c r="B125" s="129"/>
      <c r="C125" s="130"/>
      <c r="D125" s="173"/>
      <c r="E125" s="174"/>
      <c r="F125" s="175"/>
      <c r="G125" s="87"/>
      <c r="H125" s="173"/>
      <c r="I125" s="174"/>
      <c r="J125" s="175"/>
      <c r="K125" s="103"/>
      <c r="L125" s="108"/>
      <c r="M125" s="491" t="s">
        <v>70</v>
      </c>
      <c r="N125" s="492"/>
      <c r="O125" s="493"/>
      <c r="P125" s="152"/>
      <c r="Q125" s="81"/>
      <c r="R125" s="81"/>
      <c r="S125" s="81"/>
      <c r="T125" s="81"/>
      <c r="U125" s="81"/>
      <c r="V125" s="81"/>
      <c r="W125" s="91"/>
      <c r="X125" s="9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2"/>
      <c r="AJ125" s="78"/>
      <c r="AK125" s="180"/>
      <c r="AL125" s="104"/>
      <c r="AM125" s="78"/>
      <c r="AN125" s="78"/>
      <c r="AO125" s="90"/>
      <c r="AP125" s="90"/>
      <c r="AQ125" s="90"/>
      <c r="AR125" s="78"/>
      <c r="AS125" s="78"/>
      <c r="AT125" s="78"/>
      <c r="AU125" s="78"/>
      <c r="AV125" s="78"/>
      <c r="AW125" s="78"/>
      <c r="AX125" s="79"/>
      <c r="AY125" s="42"/>
      <c r="BD125" s="185"/>
    </row>
    <row r="126" spans="1:56" ht="15" customHeight="1">
      <c r="A126" s="40"/>
      <c r="B126" s="129"/>
      <c r="C126" s="130"/>
      <c r="D126" s="173"/>
      <c r="E126" s="174"/>
      <c r="F126" s="175"/>
      <c r="G126" s="87"/>
      <c r="H126" s="173"/>
      <c r="I126" s="174"/>
      <c r="J126" s="175"/>
      <c r="K126" s="103"/>
      <c r="L126" s="108"/>
      <c r="M126" s="108"/>
      <c r="N126" s="78"/>
      <c r="O126" s="78"/>
      <c r="P126" s="159"/>
      <c r="Q126" s="131"/>
      <c r="R126" s="131"/>
      <c r="S126" s="131"/>
      <c r="T126" s="131"/>
      <c r="U126" s="131"/>
      <c r="V126" s="131"/>
      <c r="W126" s="132"/>
      <c r="X126" s="132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78"/>
      <c r="AK126" s="180"/>
      <c r="AL126" s="77"/>
      <c r="AM126" s="78"/>
      <c r="AN126" s="78"/>
      <c r="AO126" s="90"/>
      <c r="AP126" s="90"/>
      <c r="AQ126" s="90"/>
      <c r="AR126" s="78"/>
      <c r="AS126" s="78"/>
      <c r="AT126" s="78"/>
      <c r="AU126" s="78"/>
      <c r="AV126" s="78"/>
      <c r="AW126" s="78"/>
      <c r="AX126" s="79"/>
      <c r="AY126" s="42"/>
      <c r="BD126" s="185"/>
    </row>
    <row r="127" spans="1:56" ht="15" customHeight="1">
      <c r="A127" s="40"/>
      <c r="B127" s="129"/>
      <c r="C127" s="130"/>
      <c r="D127" s="173"/>
      <c r="E127" s="174"/>
      <c r="F127" s="175"/>
      <c r="G127" s="87"/>
      <c r="H127" s="173"/>
      <c r="I127" s="174"/>
      <c r="J127" s="175"/>
      <c r="K127" s="103"/>
      <c r="L127" s="10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90"/>
      <c r="X127" s="90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180"/>
      <c r="AL127" s="77"/>
      <c r="AM127" s="78"/>
      <c r="AN127" s="78"/>
      <c r="AO127" s="90"/>
      <c r="AP127" s="90"/>
      <c r="AQ127" s="90"/>
      <c r="AR127" s="78"/>
      <c r="AS127" s="78"/>
      <c r="AT127" s="78"/>
      <c r="AU127" s="78"/>
      <c r="AV127" s="78"/>
      <c r="AW127" s="78"/>
      <c r="AX127" s="79"/>
      <c r="AY127" s="42"/>
      <c r="BD127" s="185"/>
    </row>
    <row r="128" spans="1:56" ht="15" customHeight="1">
      <c r="A128" s="40"/>
      <c r="B128" s="129"/>
      <c r="C128" s="130"/>
      <c r="D128" s="173"/>
      <c r="E128" s="174"/>
      <c r="F128" s="175"/>
      <c r="G128" s="87"/>
      <c r="H128" s="173"/>
      <c r="I128" s="174"/>
      <c r="J128" s="175"/>
      <c r="K128" s="103"/>
      <c r="L128" s="108"/>
      <c r="M128" s="495" t="s">
        <v>72</v>
      </c>
      <c r="N128" s="496"/>
      <c r="O128" s="497"/>
      <c r="P128" s="109"/>
      <c r="Q128" s="75"/>
      <c r="R128" s="75"/>
      <c r="S128" s="75"/>
      <c r="T128" s="75"/>
      <c r="U128" s="75"/>
      <c r="V128" s="75"/>
      <c r="W128" s="75"/>
      <c r="X128" s="89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6"/>
      <c r="AJ128" s="78"/>
      <c r="AK128" s="180"/>
      <c r="AL128" s="104"/>
      <c r="AM128" s="78"/>
      <c r="AN128" s="78"/>
      <c r="AO128" s="90"/>
      <c r="AP128" s="90"/>
      <c r="AQ128" s="90"/>
      <c r="AR128" s="78"/>
      <c r="AS128" s="78"/>
      <c r="AT128" s="78"/>
      <c r="AU128" s="78"/>
      <c r="AV128" s="78"/>
      <c r="AW128" s="78"/>
      <c r="AX128" s="79"/>
      <c r="AY128" s="42"/>
      <c r="BD128" s="185"/>
    </row>
    <row r="129" spans="1:56" ht="15" customHeight="1">
      <c r="A129" s="40"/>
      <c r="B129" s="129"/>
      <c r="C129" s="130"/>
      <c r="D129" s="173"/>
      <c r="E129" s="174"/>
      <c r="F129" s="175"/>
      <c r="G129" s="87"/>
      <c r="H129" s="173"/>
      <c r="I129" s="174"/>
      <c r="J129" s="175"/>
      <c r="K129" s="103"/>
      <c r="L129" s="108"/>
      <c r="M129" s="173"/>
      <c r="N129" s="174"/>
      <c r="O129" s="175"/>
      <c r="P129" s="103"/>
      <c r="Q129" s="78"/>
      <c r="R129" s="78"/>
      <c r="S129" s="78"/>
      <c r="T129" s="78"/>
      <c r="U129" s="78"/>
      <c r="V129" s="78"/>
      <c r="W129" s="90"/>
      <c r="X129" s="90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9"/>
      <c r="AJ129" s="78"/>
      <c r="AK129" s="180"/>
      <c r="AL129" s="104"/>
      <c r="AM129" s="78"/>
      <c r="AN129" s="78"/>
      <c r="AO129" s="90"/>
      <c r="AP129" s="90"/>
      <c r="AQ129" s="90"/>
      <c r="AR129" s="78"/>
      <c r="AS129" s="78"/>
      <c r="AT129" s="78"/>
      <c r="AU129" s="78"/>
      <c r="AV129" s="78"/>
      <c r="AW129" s="78"/>
      <c r="AX129" s="79"/>
      <c r="AY129" s="42"/>
      <c r="BD129" s="185"/>
    </row>
    <row r="130" spans="1:56" ht="15" customHeight="1">
      <c r="A130" s="40"/>
      <c r="B130" s="129"/>
      <c r="C130" s="130"/>
      <c r="D130" s="173"/>
      <c r="E130" s="174"/>
      <c r="F130" s="175"/>
      <c r="G130" s="87"/>
      <c r="H130" s="173"/>
      <c r="I130" s="174"/>
      <c r="J130" s="175"/>
      <c r="K130" s="103"/>
      <c r="L130" s="108"/>
      <c r="M130" s="173"/>
      <c r="N130" s="174"/>
      <c r="O130" s="175"/>
      <c r="P130" s="103"/>
      <c r="Q130" s="78"/>
      <c r="R130" s="78"/>
      <c r="S130" s="78"/>
      <c r="T130" s="78"/>
      <c r="U130" s="78"/>
      <c r="V130" s="78"/>
      <c r="W130" s="90"/>
      <c r="X130" s="90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9"/>
      <c r="AJ130" s="78"/>
      <c r="AK130" s="180"/>
      <c r="AL130" s="104"/>
      <c r="AM130" s="78"/>
      <c r="AN130" s="78"/>
      <c r="AO130" s="90"/>
      <c r="AP130" s="90"/>
      <c r="AQ130" s="90"/>
      <c r="AR130" s="78"/>
      <c r="AS130" s="78"/>
      <c r="AT130" s="78"/>
      <c r="AU130" s="78"/>
      <c r="AV130" s="78"/>
      <c r="AW130" s="78"/>
      <c r="AX130" s="79"/>
      <c r="AY130" s="42"/>
      <c r="BD130" s="185"/>
    </row>
    <row r="131" spans="1:56" ht="15" customHeight="1">
      <c r="A131" s="40"/>
      <c r="B131" s="129"/>
      <c r="C131" s="130"/>
      <c r="D131" s="173"/>
      <c r="E131" s="174"/>
      <c r="F131" s="175"/>
      <c r="G131" s="87"/>
      <c r="H131" s="173"/>
      <c r="I131" s="174"/>
      <c r="J131" s="175"/>
      <c r="K131" s="103"/>
      <c r="L131" s="108"/>
      <c r="M131" s="491" t="s">
        <v>70</v>
      </c>
      <c r="N131" s="492"/>
      <c r="O131" s="493"/>
      <c r="P131" s="152"/>
      <c r="Q131" s="81"/>
      <c r="R131" s="81"/>
      <c r="S131" s="81"/>
      <c r="T131" s="81"/>
      <c r="U131" s="81"/>
      <c r="V131" s="81"/>
      <c r="W131" s="91"/>
      <c r="X131" s="9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2"/>
      <c r="AJ131" s="78"/>
      <c r="AK131" s="180"/>
      <c r="AL131" s="104"/>
      <c r="AM131" s="78"/>
      <c r="AN131" s="78"/>
      <c r="AO131" s="90"/>
      <c r="AP131" s="90"/>
      <c r="AQ131" s="90"/>
      <c r="AR131" s="78"/>
      <c r="AS131" s="78"/>
      <c r="AT131" s="78"/>
      <c r="AU131" s="78"/>
      <c r="AV131" s="78"/>
      <c r="AW131" s="78"/>
      <c r="AX131" s="79"/>
      <c r="AY131" s="42"/>
      <c r="BD131" s="185"/>
    </row>
    <row r="132" spans="1:56" ht="15" customHeight="1">
      <c r="A132" s="40"/>
      <c r="B132" s="129"/>
      <c r="C132" s="130"/>
      <c r="D132" s="173"/>
      <c r="E132" s="174"/>
      <c r="F132" s="175"/>
      <c r="G132" s="87"/>
      <c r="H132" s="173"/>
      <c r="I132" s="174"/>
      <c r="J132" s="175"/>
      <c r="K132" s="103"/>
      <c r="L132" s="108"/>
      <c r="M132" s="108"/>
      <c r="N132" s="78"/>
      <c r="O132" s="78"/>
      <c r="P132" s="108"/>
      <c r="Q132" s="78"/>
      <c r="R132" s="78"/>
      <c r="S132" s="78"/>
      <c r="T132" s="78"/>
      <c r="U132" s="78"/>
      <c r="V132" s="78"/>
      <c r="W132" s="90"/>
      <c r="X132" s="90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180"/>
      <c r="AL132" s="77"/>
      <c r="AM132" s="78"/>
      <c r="AN132" s="78"/>
      <c r="AO132" s="90"/>
      <c r="AP132" s="90"/>
      <c r="AQ132" s="90"/>
      <c r="AR132" s="78"/>
      <c r="AS132" s="78"/>
      <c r="AT132" s="78"/>
      <c r="AU132" s="78"/>
      <c r="AV132" s="78"/>
      <c r="AW132" s="78"/>
      <c r="AX132" s="79"/>
      <c r="AY132" s="42"/>
      <c r="BD132" s="185"/>
    </row>
    <row r="133" spans="1:56" ht="15" customHeight="1">
      <c r="A133" s="40"/>
      <c r="B133" s="129"/>
      <c r="C133" s="130"/>
      <c r="D133" s="173"/>
      <c r="E133" s="174"/>
      <c r="F133" s="175"/>
      <c r="G133" s="87"/>
      <c r="H133" s="491" t="s">
        <v>70</v>
      </c>
      <c r="I133" s="492"/>
      <c r="J133" s="493"/>
      <c r="K133" s="152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91"/>
      <c r="X133" s="9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180"/>
      <c r="AL133" s="104"/>
      <c r="AM133" s="78"/>
      <c r="AN133" s="78"/>
      <c r="AO133" s="90"/>
      <c r="AP133" s="90"/>
      <c r="AQ133" s="90"/>
      <c r="AR133" s="78"/>
      <c r="AS133" s="78"/>
      <c r="AT133" s="78"/>
      <c r="AU133" s="78"/>
      <c r="AV133" s="78"/>
      <c r="AW133" s="78"/>
      <c r="AX133" s="79"/>
      <c r="AY133" s="42"/>
      <c r="BD133" s="185"/>
    </row>
    <row r="134" spans="1:56" ht="15" customHeight="1">
      <c r="A134" s="40"/>
      <c r="B134" s="129"/>
      <c r="C134" s="130"/>
      <c r="D134" s="173"/>
      <c r="E134" s="174"/>
      <c r="F134" s="175"/>
      <c r="G134" s="87"/>
      <c r="H134" s="10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90"/>
      <c r="X134" s="90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131"/>
      <c r="AL134" s="176"/>
      <c r="AM134" s="131"/>
      <c r="AN134" s="131"/>
      <c r="AO134" s="131"/>
      <c r="AP134" s="131"/>
      <c r="AQ134" s="132"/>
      <c r="AR134" s="131"/>
      <c r="AS134" s="131"/>
      <c r="AT134" s="131"/>
      <c r="AU134" s="131"/>
      <c r="AV134" s="131"/>
      <c r="AW134" s="131"/>
      <c r="AX134" s="133"/>
      <c r="AY134" s="42"/>
      <c r="BD134" s="185"/>
    </row>
    <row r="135" spans="1:56" ht="15" customHeight="1">
      <c r="A135" s="40"/>
      <c r="B135" s="129"/>
      <c r="C135" s="130"/>
      <c r="D135" s="173"/>
      <c r="E135" s="174"/>
      <c r="F135" s="175"/>
      <c r="G135" s="87"/>
      <c r="H135" s="181"/>
      <c r="I135" s="495" t="s">
        <v>72</v>
      </c>
      <c r="J135" s="496"/>
      <c r="K135" s="497"/>
      <c r="L135" s="109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89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6"/>
      <c r="AK135" s="182"/>
      <c r="AL135" s="104"/>
      <c r="AM135" s="78"/>
      <c r="AN135" s="78"/>
      <c r="AO135" s="90"/>
      <c r="AP135" s="90"/>
      <c r="AQ135" s="90"/>
      <c r="AR135" s="78"/>
      <c r="AS135" s="78"/>
      <c r="AT135" s="78"/>
      <c r="AU135" s="78"/>
      <c r="AV135" s="78"/>
      <c r="AW135" s="78"/>
      <c r="AX135" s="79"/>
      <c r="AY135" s="42"/>
      <c r="BD135" s="185"/>
    </row>
    <row r="136" spans="1:56" ht="15" customHeight="1">
      <c r="A136" s="40"/>
      <c r="B136" s="129"/>
      <c r="C136" s="130"/>
      <c r="D136" s="173"/>
      <c r="E136" s="174"/>
      <c r="F136" s="175"/>
      <c r="G136" s="87"/>
      <c r="H136" s="181"/>
      <c r="I136" s="449" t="s">
        <v>68</v>
      </c>
      <c r="J136" s="450"/>
      <c r="K136" s="451"/>
      <c r="L136" s="156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2"/>
      <c r="Y136" s="131"/>
      <c r="Z136" s="131"/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3"/>
      <c r="AK136" s="182"/>
      <c r="AL136" s="77"/>
      <c r="AM136" s="78"/>
      <c r="AN136" s="78"/>
      <c r="AO136" s="90"/>
      <c r="AP136" s="90"/>
      <c r="AQ136" s="90"/>
      <c r="AR136" s="78"/>
      <c r="AS136" s="78"/>
      <c r="AT136" s="78"/>
      <c r="AU136" s="78"/>
      <c r="AV136" s="78"/>
      <c r="AW136" s="78"/>
      <c r="AX136" s="79"/>
      <c r="AY136" s="42"/>
      <c r="BD136" s="185"/>
    </row>
    <row r="137" spans="1:56" ht="15" customHeight="1">
      <c r="A137" s="40"/>
      <c r="B137" s="129"/>
      <c r="C137" s="130"/>
      <c r="D137" s="173"/>
      <c r="E137" s="174"/>
      <c r="F137" s="175"/>
      <c r="G137" s="87"/>
      <c r="H137" s="181"/>
      <c r="I137" s="173"/>
      <c r="J137" s="174"/>
      <c r="K137" s="175"/>
      <c r="L137" s="103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90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9"/>
      <c r="AK137" s="182"/>
      <c r="AL137" s="77"/>
      <c r="AM137" s="78"/>
      <c r="AN137" s="78"/>
      <c r="AO137" s="90"/>
      <c r="AP137" s="90"/>
      <c r="AQ137" s="90"/>
      <c r="AR137" s="78"/>
      <c r="AS137" s="78"/>
      <c r="AT137" s="78"/>
      <c r="AU137" s="78"/>
      <c r="AV137" s="78"/>
      <c r="AW137" s="78"/>
      <c r="AX137" s="79"/>
      <c r="AY137" s="42"/>
      <c r="BD137" s="185"/>
    </row>
    <row r="138" spans="1:56" ht="15" customHeight="1">
      <c r="A138" s="40"/>
      <c r="B138" s="129"/>
      <c r="C138" s="130"/>
      <c r="D138" s="173"/>
      <c r="E138" s="174"/>
      <c r="F138" s="175"/>
      <c r="G138" s="87"/>
      <c r="H138" s="181"/>
      <c r="I138" s="173"/>
      <c r="J138" s="174"/>
      <c r="K138" s="175"/>
      <c r="L138" s="103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90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9"/>
      <c r="AK138" s="182"/>
      <c r="AL138" s="77"/>
      <c r="AM138" s="78"/>
      <c r="AN138" s="78"/>
      <c r="AO138" s="90"/>
      <c r="AP138" s="90"/>
      <c r="AQ138" s="90"/>
      <c r="AR138" s="78"/>
      <c r="AS138" s="78"/>
      <c r="AT138" s="78"/>
      <c r="AU138" s="78"/>
      <c r="AV138" s="78"/>
      <c r="AW138" s="78"/>
      <c r="AX138" s="79"/>
      <c r="AY138" s="42"/>
      <c r="BD138" s="185"/>
    </row>
    <row r="139" spans="1:56" ht="15" customHeight="1">
      <c r="A139" s="40"/>
      <c r="B139" s="129"/>
      <c r="C139" s="130"/>
      <c r="D139" s="173"/>
      <c r="E139" s="174"/>
      <c r="F139" s="175"/>
      <c r="G139" s="87"/>
      <c r="H139" s="181"/>
      <c r="I139" s="173"/>
      <c r="J139" s="174"/>
      <c r="K139" s="175"/>
      <c r="L139" s="87"/>
      <c r="M139" s="10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90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9"/>
      <c r="AK139" s="182"/>
      <c r="AL139" s="77"/>
      <c r="AM139" s="78"/>
      <c r="AN139" s="78"/>
      <c r="AO139" s="90"/>
      <c r="AP139" s="90"/>
      <c r="AQ139" s="90"/>
      <c r="AR139" s="78"/>
      <c r="AS139" s="78"/>
      <c r="AT139" s="78"/>
      <c r="AU139" s="78"/>
      <c r="AV139" s="78"/>
      <c r="AW139" s="78"/>
      <c r="AX139" s="79"/>
      <c r="AY139" s="42"/>
      <c r="BD139" s="185"/>
    </row>
    <row r="140" spans="1:56" ht="15" customHeight="1">
      <c r="A140" s="40"/>
      <c r="B140" s="129"/>
      <c r="C140" s="130"/>
      <c r="D140" s="173"/>
      <c r="E140" s="174"/>
      <c r="F140" s="175"/>
      <c r="G140" s="87"/>
      <c r="H140" s="181"/>
      <c r="I140" s="173"/>
      <c r="J140" s="174"/>
      <c r="K140" s="175"/>
      <c r="L140" s="103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90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9"/>
      <c r="AK140" s="182"/>
      <c r="AL140" s="77"/>
      <c r="AM140" s="78"/>
      <c r="AN140" s="78"/>
      <c r="AO140" s="90"/>
      <c r="AP140" s="90"/>
      <c r="AQ140" s="90"/>
      <c r="AR140" s="78"/>
      <c r="AS140" s="78"/>
      <c r="AT140" s="78"/>
      <c r="AU140" s="78"/>
      <c r="AV140" s="78"/>
      <c r="AW140" s="78"/>
      <c r="AX140" s="79"/>
      <c r="AY140" s="42"/>
      <c r="BD140" s="185"/>
    </row>
    <row r="141" spans="1:56" ht="15" customHeight="1">
      <c r="A141" s="40"/>
      <c r="B141" s="129"/>
      <c r="C141" s="130"/>
      <c r="D141" s="173"/>
      <c r="E141" s="174"/>
      <c r="F141" s="175"/>
      <c r="G141" s="87"/>
      <c r="H141" s="181"/>
      <c r="I141" s="173"/>
      <c r="J141" s="174"/>
      <c r="K141" s="175"/>
      <c r="L141" s="87"/>
      <c r="M141" s="10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90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9"/>
      <c r="AK141" s="182"/>
      <c r="AL141" s="77"/>
      <c r="AM141" s="78"/>
      <c r="AN141" s="78"/>
      <c r="AO141" s="90"/>
      <c r="AP141" s="90"/>
      <c r="AQ141" s="90"/>
      <c r="AR141" s="78"/>
      <c r="AS141" s="78"/>
      <c r="AT141" s="78"/>
      <c r="AU141" s="78"/>
      <c r="AV141" s="78"/>
      <c r="AW141" s="78"/>
      <c r="AX141" s="79"/>
      <c r="AY141" s="42"/>
      <c r="BD141" s="186"/>
    </row>
    <row r="142" spans="1:56" ht="15" customHeight="1">
      <c r="A142" s="40"/>
      <c r="B142" s="129"/>
      <c r="C142" s="130"/>
      <c r="D142" s="173"/>
      <c r="E142" s="174"/>
      <c r="F142" s="175"/>
      <c r="G142" s="87"/>
      <c r="H142" s="181"/>
      <c r="I142" s="173"/>
      <c r="J142" s="174"/>
      <c r="K142" s="175"/>
      <c r="L142" s="103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90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9"/>
      <c r="AK142" s="182"/>
      <c r="AL142" s="77"/>
      <c r="AM142" s="78"/>
      <c r="AN142" s="78"/>
      <c r="AO142" s="90"/>
      <c r="AP142" s="90"/>
      <c r="AQ142" s="90"/>
      <c r="AR142" s="78"/>
      <c r="AS142" s="78"/>
      <c r="AT142" s="78"/>
      <c r="AU142" s="78"/>
      <c r="AV142" s="78"/>
      <c r="AW142" s="78"/>
      <c r="AX142" s="79"/>
      <c r="AY142" s="42"/>
      <c r="BD142" s="186"/>
    </row>
    <row r="143" spans="1:56" ht="15" customHeight="1">
      <c r="A143" s="40"/>
      <c r="B143" s="129"/>
      <c r="C143" s="130"/>
      <c r="D143" s="173"/>
      <c r="E143" s="174"/>
      <c r="F143" s="175"/>
      <c r="G143" s="87"/>
      <c r="H143" s="181"/>
      <c r="I143" s="173"/>
      <c r="J143" s="174"/>
      <c r="K143" s="175"/>
      <c r="L143" s="87"/>
      <c r="M143" s="10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90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9"/>
      <c r="AK143" s="182"/>
      <c r="AL143" s="77"/>
      <c r="AM143" s="78"/>
      <c r="AN143" s="78"/>
      <c r="AO143" s="90"/>
      <c r="AP143" s="90"/>
      <c r="AQ143" s="90"/>
      <c r="AR143" s="78"/>
      <c r="AS143" s="78"/>
      <c r="AT143" s="78"/>
      <c r="AU143" s="78"/>
      <c r="AV143" s="78"/>
      <c r="AW143" s="78"/>
      <c r="AX143" s="79"/>
      <c r="AY143" s="42"/>
      <c r="BD143" s="186"/>
    </row>
    <row r="144" spans="1:56" ht="15" customHeight="1">
      <c r="A144" s="40"/>
      <c r="B144" s="129"/>
      <c r="C144" s="130"/>
      <c r="D144" s="173"/>
      <c r="E144" s="174"/>
      <c r="F144" s="175"/>
      <c r="G144" s="87"/>
      <c r="H144" s="181"/>
      <c r="I144" s="173"/>
      <c r="J144" s="174"/>
      <c r="K144" s="175"/>
      <c r="L144" s="103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90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9"/>
      <c r="AK144" s="182"/>
      <c r="AL144" s="77"/>
      <c r="AM144" s="78"/>
      <c r="AN144" s="78"/>
      <c r="AO144" s="90"/>
      <c r="AP144" s="90"/>
      <c r="AQ144" s="90"/>
      <c r="AR144" s="78"/>
      <c r="AS144" s="78"/>
      <c r="AT144" s="78"/>
      <c r="AU144" s="78"/>
      <c r="AV144" s="78"/>
      <c r="AW144" s="78"/>
      <c r="AX144" s="79"/>
      <c r="AY144" s="42"/>
      <c r="BD144" s="185"/>
    </row>
    <row r="145" spans="1:56" ht="15" customHeight="1">
      <c r="A145" s="40"/>
      <c r="B145" s="129"/>
      <c r="C145" s="130"/>
      <c r="D145" s="173"/>
      <c r="E145" s="174"/>
      <c r="F145" s="175"/>
      <c r="G145" s="87"/>
      <c r="H145" s="181"/>
      <c r="I145" s="173"/>
      <c r="J145" s="174"/>
      <c r="K145" s="175"/>
      <c r="L145" s="87"/>
      <c r="M145" s="10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90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9"/>
      <c r="AK145" s="182"/>
      <c r="AL145" s="77"/>
      <c r="AM145" s="78"/>
      <c r="AN145" s="78"/>
      <c r="AO145" s="90"/>
      <c r="AP145" s="90"/>
      <c r="AQ145" s="90"/>
      <c r="AR145" s="78"/>
      <c r="AS145" s="78"/>
      <c r="AT145" s="78"/>
      <c r="AU145" s="78"/>
      <c r="AV145" s="78"/>
      <c r="AW145" s="78"/>
      <c r="AX145" s="79"/>
      <c r="AY145" s="42"/>
      <c r="BD145" s="185"/>
    </row>
    <row r="146" spans="1:56" ht="15" customHeight="1">
      <c r="A146" s="40"/>
      <c r="B146" s="129"/>
      <c r="C146" s="130"/>
      <c r="D146" s="173"/>
      <c r="E146" s="174"/>
      <c r="F146" s="175"/>
      <c r="G146" s="87"/>
      <c r="H146" s="181"/>
      <c r="I146" s="173"/>
      <c r="J146" s="174"/>
      <c r="K146" s="175"/>
      <c r="L146" s="103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90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9"/>
      <c r="AK146" s="182"/>
      <c r="AL146" s="77"/>
      <c r="AM146" s="78"/>
      <c r="AN146" s="78"/>
      <c r="AO146" s="90"/>
      <c r="AP146" s="90"/>
      <c r="AQ146" s="90"/>
      <c r="AR146" s="78"/>
      <c r="AS146" s="78"/>
      <c r="AT146" s="78"/>
      <c r="AU146" s="78"/>
      <c r="AV146" s="78"/>
      <c r="AW146" s="78"/>
      <c r="AX146" s="79"/>
      <c r="AY146" s="179"/>
      <c r="BD146" s="185"/>
    </row>
    <row r="147" spans="1:56" ht="15" customHeight="1">
      <c r="A147" s="40"/>
      <c r="B147" s="129"/>
      <c r="C147" s="130"/>
      <c r="D147" s="173"/>
      <c r="E147" s="174"/>
      <c r="F147" s="175"/>
      <c r="G147" s="87"/>
      <c r="H147" s="181"/>
      <c r="I147" s="173"/>
      <c r="J147" s="174"/>
      <c r="K147" s="175"/>
      <c r="L147" s="87"/>
      <c r="M147" s="10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90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9"/>
      <c r="AK147" s="182"/>
      <c r="AL147" s="77"/>
      <c r="AM147" s="78"/>
      <c r="AN147" s="78"/>
      <c r="AO147" s="90"/>
      <c r="AP147" s="90"/>
      <c r="AQ147" s="90"/>
      <c r="AR147" s="78"/>
      <c r="AS147" s="78"/>
      <c r="AT147" s="78"/>
      <c r="AU147" s="78"/>
      <c r="AV147" s="78"/>
      <c r="AW147" s="78"/>
      <c r="AX147" s="79"/>
      <c r="AY147" s="179"/>
      <c r="BD147" s="185"/>
    </row>
    <row r="148" spans="1:56" ht="15" customHeight="1">
      <c r="A148" s="40"/>
      <c r="B148" s="129"/>
      <c r="C148" s="130"/>
      <c r="D148" s="173"/>
      <c r="E148" s="174"/>
      <c r="F148" s="175"/>
      <c r="G148" s="87"/>
      <c r="H148" s="181"/>
      <c r="I148" s="498" t="s">
        <v>69</v>
      </c>
      <c r="J148" s="499"/>
      <c r="K148" s="500"/>
      <c r="L148" s="103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37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79"/>
      <c r="AK148" s="182"/>
      <c r="AL148" s="77"/>
      <c r="AM148" s="78"/>
      <c r="AN148" s="78"/>
      <c r="AO148" s="90"/>
      <c r="AP148" s="90"/>
      <c r="AQ148" s="90"/>
      <c r="AR148" s="78"/>
      <c r="AS148" s="78"/>
      <c r="AT148" s="78"/>
      <c r="AU148" s="78"/>
      <c r="AV148" s="78"/>
      <c r="AW148" s="78"/>
      <c r="AX148" s="79"/>
      <c r="AY148" s="179"/>
      <c r="BD148" s="185"/>
    </row>
    <row r="149" spans="1:56" ht="15" customHeight="1">
      <c r="A149" s="40"/>
      <c r="B149" s="129"/>
      <c r="C149" s="130"/>
      <c r="D149" s="173"/>
      <c r="E149" s="174"/>
      <c r="F149" s="175"/>
      <c r="G149" s="87"/>
      <c r="H149" s="181"/>
      <c r="I149" s="173"/>
      <c r="J149" s="174"/>
      <c r="K149" s="175"/>
      <c r="L149" s="103"/>
      <c r="M149" s="463" t="s">
        <v>72</v>
      </c>
      <c r="N149" s="464"/>
      <c r="O149" s="465"/>
      <c r="P149" s="109"/>
      <c r="Q149" s="75"/>
      <c r="R149" s="75"/>
      <c r="S149" s="75"/>
      <c r="T149" s="75"/>
      <c r="U149" s="136"/>
      <c r="V149" s="136"/>
      <c r="W149" s="136"/>
      <c r="X149" s="138"/>
      <c r="Y149" s="136"/>
      <c r="Z149" s="136"/>
      <c r="AA149" s="75"/>
      <c r="AB149" s="75"/>
      <c r="AC149" s="75"/>
      <c r="AD149" s="75"/>
      <c r="AE149" s="75"/>
      <c r="AF149" s="75"/>
      <c r="AG149" s="75"/>
      <c r="AH149" s="75"/>
      <c r="AI149" s="76"/>
      <c r="AJ149" s="79"/>
      <c r="AK149" s="182"/>
      <c r="AL149" s="104"/>
      <c r="AM149" s="78"/>
      <c r="AN149" s="78"/>
      <c r="AO149" s="90"/>
      <c r="AP149" s="90"/>
      <c r="AQ149" s="90"/>
      <c r="AR149" s="78"/>
      <c r="AS149" s="78"/>
      <c r="AT149" s="78"/>
      <c r="AU149" s="78"/>
      <c r="AV149" s="78"/>
      <c r="AW149" s="78"/>
      <c r="AX149" s="79"/>
      <c r="AY149" s="179"/>
      <c r="BD149" s="185"/>
    </row>
    <row r="150" spans="1:56" ht="15" customHeight="1">
      <c r="A150" s="40"/>
      <c r="B150" s="129"/>
      <c r="C150" s="130"/>
      <c r="D150" s="173"/>
      <c r="E150" s="174"/>
      <c r="F150" s="175"/>
      <c r="G150" s="87"/>
      <c r="H150" s="181"/>
      <c r="I150" s="173"/>
      <c r="J150" s="174"/>
      <c r="K150" s="175"/>
      <c r="L150" s="78"/>
      <c r="M150" s="173"/>
      <c r="N150" s="174"/>
      <c r="O150" s="175"/>
      <c r="P150" s="103"/>
      <c r="Q150" s="78"/>
      <c r="R150" s="78"/>
      <c r="S150" s="78"/>
      <c r="T150" s="78"/>
      <c r="U150" s="78"/>
      <c r="V150" s="78"/>
      <c r="W150" s="90"/>
      <c r="X150" s="90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9"/>
      <c r="AJ150" s="79"/>
      <c r="AK150" s="182"/>
      <c r="AL150" s="104"/>
      <c r="AM150" s="78"/>
      <c r="AN150" s="78"/>
      <c r="AO150" s="90"/>
      <c r="AP150" s="90"/>
      <c r="AQ150" s="90"/>
      <c r="AR150" s="78"/>
      <c r="AS150" s="78"/>
      <c r="AT150" s="78"/>
      <c r="AU150" s="78"/>
      <c r="AV150" s="78"/>
      <c r="AW150" s="78"/>
      <c r="AX150" s="79"/>
      <c r="AY150" s="179"/>
      <c r="BD150" s="185"/>
    </row>
    <row r="151" spans="1:56" ht="15" customHeight="1">
      <c r="A151" s="40"/>
      <c r="B151" s="129"/>
      <c r="C151" s="130"/>
      <c r="D151" s="173"/>
      <c r="E151" s="174"/>
      <c r="F151" s="175"/>
      <c r="G151" s="87"/>
      <c r="H151" s="181"/>
      <c r="I151" s="173"/>
      <c r="J151" s="174"/>
      <c r="K151" s="175"/>
      <c r="L151" s="78"/>
      <c r="M151" s="173"/>
      <c r="N151" s="174"/>
      <c r="O151" s="175"/>
      <c r="P151" s="103"/>
      <c r="Q151" s="78"/>
      <c r="R151" s="78"/>
      <c r="S151" s="78"/>
      <c r="T151" s="78"/>
      <c r="U151" s="78"/>
      <c r="V151" s="78"/>
      <c r="W151" s="90"/>
      <c r="X151" s="90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9"/>
      <c r="AJ151" s="79"/>
      <c r="AK151" s="182"/>
      <c r="AL151" s="104"/>
      <c r="AM151" s="78"/>
      <c r="AN151" s="78"/>
      <c r="AO151" s="90"/>
      <c r="AP151" s="90"/>
      <c r="AQ151" s="90"/>
      <c r="AR151" s="78"/>
      <c r="AS151" s="78"/>
      <c r="AT151" s="78"/>
      <c r="AU151" s="78"/>
      <c r="AV151" s="78"/>
      <c r="AW151" s="78"/>
      <c r="AX151" s="79"/>
      <c r="AY151" s="179"/>
      <c r="BD151" s="185"/>
    </row>
    <row r="152" spans="1:56" ht="15" customHeight="1">
      <c r="A152" s="40"/>
      <c r="B152" s="129"/>
      <c r="C152" s="130"/>
      <c r="D152" s="173"/>
      <c r="E152" s="174"/>
      <c r="F152" s="175"/>
      <c r="G152" s="87"/>
      <c r="H152" s="181"/>
      <c r="I152" s="173"/>
      <c r="J152" s="174"/>
      <c r="K152" s="175"/>
      <c r="L152" s="78"/>
      <c r="M152" s="173"/>
      <c r="N152" s="174"/>
      <c r="O152" s="175"/>
      <c r="P152" s="103"/>
      <c r="Q152" s="78"/>
      <c r="R152" s="78"/>
      <c r="S152" s="78"/>
      <c r="T152" s="78"/>
      <c r="U152" s="78"/>
      <c r="V152" s="78"/>
      <c r="W152" s="90"/>
      <c r="X152" s="90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9"/>
      <c r="AJ152" s="79"/>
      <c r="AK152" s="182"/>
      <c r="AL152" s="104"/>
      <c r="AM152" s="78"/>
      <c r="AN152" s="78"/>
      <c r="AO152" s="90"/>
      <c r="AP152" s="90"/>
      <c r="AQ152" s="90"/>
      <c r="AR152" s="78"/>
      <c r="AS152" s="78"/>
      <c r="AT152" s="78"/>
      <c r="AU152" s="78"/>
      <c r="AV152" s="78"/>
      <c r="AW152" s="78"/>
      <c r="AX152" s="79"/>
      <c r="AY152" s="179"/>
      <c r="BD152" s="185"/>
    </row>
    <row r="153" spans="1:56" ht="15" customHeight="1">
      <c r="A153" s="40"/>
      <c r="B153" s="129"/>
      <c r="C153" s="130"/>
      <c r="D153" s="173"/>
      <c r="E153" s="174"/>
      <c r="F153" s="175"/>
      <c r="G153" s="87"/>
      <c r="H153" s="181"/>
      <c r="I153" s="173"/>
      <c r="J153" s="174"/>
      <c r="K153" s="175"/>
      <c r="L153" s="78"/>
      <c r="M153" s="173"/>
      <c r="N153" s="174"/>
      <c r="O153" s="175"/>
      <c r="P153" s="103"/>
      <c r="Q153" s="78"/>
      <c r="R153" s="78"/>
      <c r="S153" s="78"/>
      <c r="T153" s="78"/>
      <c r="U153" s="78"/>
      <c r="V153" s="78"/>
      <c r="W153" s="90"/>
      <c r="X153" s="90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9"/>
      <c r="AJ153" s="79"/>
      <c r="AK153" s="182"/>
      <c r="AL153" s="104"/>
      <c r="AM153" s="78"/>
      <c r="AN153" s="78"/>
      <c r="AO153" s="90"/>
      <c r="AP153" s="90"/>
      <c r="AQ153" s="90"/>
      <c r="AR153" s="78"/>
      <c r="AS153" s="78"/>
      <c r="AT153" s="78"/>
      <c r="AU153" s="78"/>
      <c r="AV153" s="78"/>
      <c r="AW153" s="78"/>
      <c r="AX153" s="79"/>
      <c r="AY153" s="179"/>
      <c r="BD153" s="185"/>
    </row>
    <row r="154" spans="1:56" ht="15" customHeight="1">
      <c r="A154" s="40"/>
      <c r="B154" s="129"/>
      <c r="C154" s="130"/>
      <c r="D154" s="173"/>
      <c r="E154" s="174"/>
      <c r="F154" s="175"/>
      <c r="G154" s="87"/>
      <c r="H154" s="181"/>
      <c r="I154" s="173"/>
      <c r="J154" s="174"/>
      <c r="K154" s="175"/>
      <c r="L154" s="78"/>
      <c r="M154" s="173"/>
      <c r="N154" s="174"/>
      <c r="O154" s="175"/>
      <c r="P154" s="103"/>
      <c r="Q154" s="78"/>
      <c r="R154" s="78"/>
      <c r="S154" s="78"/>
      <c r="T154" s="78"/>
      <c r="U154" s="78"/>
      <c r="V154" s="78"/>
      <c r="W154" s="90"/>
      <c r="X154" s="90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9"/>
      <c r="AJ154" s="79"/>
      <c r="AK154" s="182"/>
      <c r="AL154" s="77"/>
      <c r="AM154" s="78"/>
      <c r="AN154" s="78"/>
      <c r="AO154" s="90"/>
      <c r="AP154" s="90"/>
      <c r="AQ154" s="90"/>
      <c r="AR154" s="78"/>
      <c r="AS154" s="78"/>
      <c r="AT154" s="78"/>
      <c r="AU154" s="78"/>
      <c r="AV154" s="78"/>
      <c r="AW154" s="78"/>
      <c r="AX154" s="79"/>
      <c r="AY154" s="179"/>
      <c r="BD154" s="185"/>
    </row>
    <row r="155" spans="1:56" ht="15" customHeight="1">
      <c r="A155" s="40"/>
      <c r="B155" s="129"/>
      <c r="C155" s="130"/>
      <c r="D155" s="173"/>
      <c r="E155" s="174"/>
      <c r="F155" s="175"/>
      <c r="G155" s="87"/>
      <c r="H155" s="181"/>
      <c r="I155" s="173"/>
      <c r="J155" s="174"/>
      <c r="K155" s="175"/>
      <c r="L155" s="78"/>
      <c r="M155" s="173"/>
      <c r="N155" s="174"/>
      <c r="O155" s="175"/>
      <c r="P155" s="103"/>
      <c r="Q155" s="108"/>
      <c r="R155" s="78"/>
      <c r="S155" s="78"/>
      <c r="T155" s="78"/>
      <c r="U155" s="78"/>
      <c r="V155" s="78"/>
      <c r="W155" s="90"/>
      <c r="X155" s="90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9"/>
      <c r="AJ155" s="79"/>
      <c r="AK155" s="182"/>
      <c r="AL155" s="77"/>
      <c r="AM155" s="78"/>
      <c r="AN155" s="78"/>
      <c r="AO155" s="90"/>
      <c r="AP155" s="90"/>
      <c r="AQ155" s="90"/>
      <c r="AR155" s="78"/>
      <c r="AS155" s="78"/>
      <c r="AT155" s="78"/>
      <c r="AU155" s="78"/>
      <c r="AV155" s="78"/>
      <c r="AW155" s="78"/>
      <c r="AX155" s="79"/>
      <c r="AY155" s="179"/>
      <c r="BD155" s="185"/>
    </row>
    <row r="156" spans="1:56" ht="15" customHeight="1">
      <c r="A156" s="40"/>
      <c r="B156" s="129"/>
      <c r="C156" s="130"/>
      <c r="D156" s="173"/>
      <c r="E156" s="174"/>
      <c r="F156" s="175"/>
      <c r="G156" s="87"/>
      <c r="H156" s="181"/>
      <c r="I156" s="173"/>
      <c r="J156" s="174"/>
      <c r="K156" s="175"/>
      <c r="L156" s="78"/>
      <c r="M156" s="173"/>
      <c r="N156" s="174"/>
      <c r="O156" s="175"/>
      <c r="P156" s="103"/>
      <c r="Q156" s="108"/>
      <c r="R156" s="78"/>
      <c r="S156" s="78"/>
      <c r="T156" s="78"/>
      <c r="U156" s="78"/>
      <c r="V156" s="78"/>
      <c r="W156" s="90"/>
      <c r="X156" s="90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9"/>
      <c r="AJ156" s="79"/>
      <c r="AK156" s="182"/>
      <c r="AL156" s="77"/>
      <c r="AM156" s="78"/>
      <c r="AN156" s="78"/>
      <c r="AO156" s="90"/>
      <c r="AP156" s="90"/>
      <c r="AQ156" s="90"/>
      <c r="AR156" s="78"/>
      <c r="AS156" s="78"/>
      <c r="AT156" s="78"/>
      <c r="AU156" s="78"/>
      <c r="AV156" s="78"/>
      <c r="AW156" s="78"/>
      <c r="AX156" s="79"/>
      <c r="AY156" s="179"/>
      <c r="BD156" s="185"/>
    </row>
    <row r="157" spans="1:56" ht="15" customHeight="1">
      <c r="A157" s="40"/>
      <c r="B157" s="129"/>
      <c r="C157" s="130"/>
      <c r="D157" s="173"/>
      <c r="E157" s="174"/>
      <c r="F157" s="175"/>
      <c r="G157" s="87"/>
      <c r="H157" s="181"/>
      <c r="I157" s="173"/>
      <c r="J157" s="174"/>
      <c r="K157" s="175"/>
      <c r="L157" s="78"/>
      <c r="M157" s="173"/>
      <c r="N157" s="174"/>
      <c r="O157" s="175"/>
      <c r="P157" s="103"/>
      <c r="Q157" s="108"/>
      <c r="R157" s="78"/>
      <c r="S157" s="78"/>
      <c r="T157" s="78"/>
      <c r="U157" s="78"/>
      <c r="V157" s="78"/>
      <c r="W157" s="90"/>
      <c r="X157" s="90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9"/>
      <c r="AJ157" s="79"/>
      <c r="AK157" s="182"/>
      <c r="AL157" s="77"/>
      <c r="AM157" s="78"/>
      <c r="AN157" s="78"/>
      <c r="AO157" s="90"/>
      <c r="AP157" s="90"/>
      <c r="AQ157" s="90"/>
      <c r="AR157" s="78"/>
      <c r="AS157" s="78"/>
      <c r="AT157" s="78"/>
      <c r="AU157" s="78"/>
      <c r="AV157" s="78"/>
      <c r="AW157" s="78"/>
      <c r="AX157" s="79"/>
      <c r="AY157" s="179"/>
      <c r="BD157" s="185"/>
    </row>
    <row r="158" spans="1:56" ht="15" customHeight="1">
      <c r="A158" s="40"/>
      <c r="B158" s="129"/>
      <c r="C158" s="130"/>
      <c r="D158" s="173"/>
      <c r="E158" s="174"/>
      <c r="F158" s="175"/>
      <c r="G158" s="87"/>
      <c r="H158" s="181"/>
      <c r="I158" s="173"/>
      <c r="J158" s="174"/>
      <c r="K158" s="175"/>
      <c r="L158" s="78"/>
      <c r="M158" s="173"/>
      <c r="N158" s="174"/>
      <c r="O158" s="175"/>
      <c r="P158" s="103"/>
      <c r="Q158" s="108"/>
      <c r="R158" s="78"/>
      <c r="S158" s="78"/>
      <c r="T158" s="78"/>
      <c r="U158" s="78"/>
      <c r="V158" s="78"/>
      <c r="W158" s="90"/>
      <c r="X158" s="90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9"/>
      <c r="AJ158" s="79"/>
      <c r="AK158" s="182"/>
      <c r="AL158" s="104"/>
      <c r="AM158" s="78"/>
      <c r="AN158" s="78"/>
      <c r="AO158" s="90"/>
      <c r="AP158" s="90"/>
      <c r="AQ158" s="90"/>
      <c r="AR158" s="78"/>
      <c r="AS158" s="78"/>
      <c r="AT158" s="78"/>
      <c r="AU158" s="78"/>
      <c r="AV158" s="78"/>
      <c r="AW158" s="78"/>
      <c r="AX158" s="79"/>
      <c r="AY158" s="179"/>
      <c r="BD158" s="185"/>
    </row>
    <row r="159" spans="1:56" ht="15" customHeight="1">
      <c r="A159" s="40"/>
      <c r="B159" s="129"/>
      <c r="C159" s="130"/>
      <c r="D159" s="173"/>
      <c r="E159" s="174"/>
      <c r="F159" s="175"/>
      <c r="G159" s="87"/>
      <c r="H159" s="181"/>
      <c r="I159" s="173"/>
      <c r="J159" s="174"/>
      <c r="K159" s="175"/>
      <c r="L159" s="78"/>
      <c r="M159" s="491" t="s">
        <v>70</v>
      </c>
      <c r="N159" s="492"/>
      <c r="O159" s="493"/>
      <c r="P159" s="152"/>
      <c r="Q159" s="81"/>
      <c r="R159" s="81"/>
      <c r="S159" s="81"/>
      <c r="T159" s="81"/>
      <c r="U159" s="81"/>
      <c r="V159" s="81"/>
      <c r="W159" s="91"/>
      <c r="X159" s="9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2"/>
      <c r="AJ159" s="79"/>
      <c r="AK159" s="182"/>
      <c r="AL159" s="77"/>
      <c r="AM159" s="78"/>
      <c r="AN159" s="78"/>
      <c r="AO159" s="90"/>
      <c r="AP159" s="90"/>
      <c r="AQ159" s="90"/>
      <c r="AR159" s="78"/>
      <c r="AS159" s="78"/>
      <c r="AT159" s="78"/>
      <c r="AU159" s="78"/>
      <c r="AV159" s="78"/>
      <c r="AW159" s="78"/>
      <c r="AX159" s="79"/>
      <c r="AY159" s="179"/>
      <c r="BD159" s="186"/>
    </row>
    <row r="160" spans="1:56" ht="15" customHeight="1">
      <c r="A160" s="40"/>
      <c r="B160" s="129"/>
      <c r="C160" s="130"/>
      <c r="D160" s="173"/>
      <c r="E160" s="174"/>
      <c r="F160" s="175"/>
      <c r="G160" s="87"/>
      <c r="H160" s="181"/>
      <c r="I160" s="173"/>
      <c r="J160" s="174"/>
      <c r="K160" s="175"/>
      <c r="L160" s="78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2"/>
      <c r="X160" s="132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79"/>
      <c r="AK160" s="182"/>
      <c r="AL160" s="104"/>
      <c r="AM160" s="78"/>
      <c r="AN160" s="78"/>
      <c r="AO160" s="90"/>
      <c r="AP160" s="90"/>
      <c r="AQ160" s="90"/>
      <c r="AR160" s="78"/>
      <c r="AS160" s="78"/>
      <c r="AT160" s="78"/>
      <c r="AU160" s="78"/>
      <c r="AV160" s="78"/>
      <c r="AW160" s="78"/>
      <c r="AX160" s="79"/>
      <c r="AY160" s="179"/>
      <c r="BD160" s="186"/>
    </row>
    <row r="161" spans="1:56" ht="15" customHeight="1">
      <c r="A161" s="40"/>
      <c r="B161" s="129"/>
      <c r="C161" s="130"/>
      <c r="D161" s="173"/>
      <c r="E161" s="174"/>
      <c r="F161" s="175"/>
      <c r="G161" s="87"/>
      <c r="H161" s="181"/>
      <c r="I161" s="485" t="s">
        <v>77</v>
      </c>
      <c r="J161" s="499"/>
      <c r="K161" s="500"/>
      <c r="L161" s="158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37"/>
      <c r="X161" s="137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1"/>
      <c r="AK161" s="182"/>
      <c r="AL161" s="104"/>
      <c r="AM161" s="78"/>
      <c r="AN161" s="78"/>
      <c r="AO161" s="90"/>
      <c r="AP161" s="90"/>
      <c r="AQ161" s="90"/>
      <c r="AR161" s="78"/>
      <c r="AS161" s="78"/>
      <c r="AT161" s="78"/>
      <c r="AU161" s="78"/>
      <c r="AV161" s="78"/>
      <c r="AW161" s="78"/>
      <c r="AX161" s="79"/>
      <c r="AY161" s="179"/>
      <c r="BD161" s="186"/>
    </row>
    <row r="162" spans="1:56" ht="15" customHeight="1">
      <c r="A162" s="40"/>
      <c r="B162" s="129"/>
      <c r="C162" s="130"/>
      <c r="D162" s="173"/>
      <c r="E162" s="174"/>
      <c r="F162" s="175"/>
      <c r="G162" s="87"/>
      <c r="H162" s="78"/>
      <c r="I162" s="193"/>
      <c r="J162" s="194"/>
      <c r="K162" s="195"/>
      <c r="L162" s="16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91"/>
      <c r="X162" s="9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2"/>
      <c r="AK162" s="78"/>
      <c r="AL162" s="104"/>
      <c r="AM162" s="78"/>
      <c r="AN162" s="78"/>
      <c r="AO162" s="78"/>
      <c r="AP162" s="78"/>
      <c r="AQ162" s="90"/>
      <c r="AR162" s="78"/>
      <c r="AS162" s="78"/>
      <c r="AT162" s="78"/>
      <c r="AU162" s="78"/>
      <c r="AV162" s="78"/>
      <c r="AW162" s="78"/>
      <c r="AX162" s="79"/>
      <c r="AY162" s="179"/>
      <c r="BD162" s="186"/>
    </row>
    <row r="163" spans="1:56" ht="15" customHeight="1">
      <c r="A163" s="40"/>
      <c r="B163" s="129"/>
      <c r="C163" s="130"/>
      <c r="D163" s="173"/>
      <c r="E163" s="174"/>
      <c r="F163" s="175"/>
      <c r="G163" s="87"/>
      <c r="H163" s="78"/>
      <c r="I163" s="159"/>
      <c r="J163" s="131"/>
      <c r="K163" s="131"/>
      <c r="L163" s="159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2"/>
      <c r="X163" s="132"/>
      <c r="Y163" s="131"/>
      <c r="Z163" s="131"/>
      <c r="AA163" s="131"/>
      <c r="AB163" s="131"/>
      <c r="AC163" s="131"/>
      <c r="AD163" s="131"/>
      <c r="AE163" s="131"/>
      <c r="AF163" s="131"/>
      <c r="AG163" s="131"/>
      <c r="AH163" s="131"/>
      <c r="AI163" s="131"/>
      <c r="AJ163" s="131"/>
      <c r="AK163" s="78"/>
      <c r="AL163" s="77"/>
      <c r="AM163" s="78"/>
      <c r="AN163" s="78"/>
      <c r="AO163" s="78"/>
      <c r="AP163" s="78"/>
      <c r="AQ163" s="90"/>
      <c r="AR163" s="78"/>
      <c r="AS163" s="78"/>
      <c r="AT163" s="78"/>
      <c r="AU163" s="78"/>
      <c r="AV163" s="78"/>
      <c r="AW163" s="78"/>
      <c r="AX163" s="79"/>
      <c r="AY163" s="179"/>
      <c r="BD163" s="186"/>
    </row>
    <row r="164" spans="1:56" ht="15" customHeight="1">
      <c r="A164" s="40"/>
      <c r="B164" s="129"/>
      <c r="C164" s="130"/>
      <c r="D164" s="173"/>
      <c r="E164" s="174"/>
      <c r="F164" s="175"/>
      <c r="G164" s="87"/>
      <c r="H164" s="10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90"/>
      <c r="X164" s="90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7"/>
      <c r="AM164" s="78"/>
      <c r="AN164" s="78"/>
      <c r="AO164" s="78"/>
      <c r="AP164" s="78"/>
      <c r="AQ164" s="90"/>
      <c r="AR164" s="78"/>
      <c r="AS164" s="78"/>
      <c r="AT164" s="78"/>
      <c r="AU164" s="78"/>
      <c r="AV164" s="78"/>
      <c r="AW164" s="78"/>
      <c r="AX164" s="79"/>
      <c r="AY164" s="179"/>
      <c r="BD164" s="186"/>
    </row>
    <row r="165" spans="1:56" ht="15" customHeight="1">
      <c r="A165" s="40"/>
      <c r="B165" s="129"/>
      <c r="C165" s="130"/>
      <c r="D165" s="173"/>
      <c r="E165" s="174"/>
      <c r="F165" s="175"/>
      <c r="G165" s="87"/>
      <c r="H165" s="78"/>
      <c r="I165" s="495" t="s">
        <v>72</v>
      </c>
      <c r="J165" s="496"/>
      <c r="K165" s="497"/>
      <c r="L165" s="109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89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6"/>
      <c r="AK165" s="78"/>
      <c r="AL165" s="77"/>
      <c r="AM165" s="78"/>
      <c r="AN165" s="78"/>
      <c r="AO165" s="78"/>
      <c r="AP165" s="78"/>
      <c r="AQ165" s="90"/>
      <c r="AR165" s="78"/>
      <c r="AS165" s="78"/>
      <c r="AT165" s="78"/>
      <c r="AU165" s="78"/>
      <c r="AV165" s="78"/>
      <c r="AW165" s="78"/>
      <c r="AX165" s="79"/>
      <c r="AY165" s="179"/>
      <c r="BD165" s="186"/>
    </row>
    <row r="166" spans="1:56" ht="15" customHeight="1">
      <c r="A166" s="40"/>
      <c r="B166" s="129"/>
      <c r="C166" s="130"/>
      <c r="D166" s="173"/>
      <c r="E166" s="174"/>
      <c r="F166" s="175"/>
      <c r="G166" s="87"/>
      <c r="H166" s="78"/>
      <c r="I166" s="449" t="s">
        <v>68</v>
      </c>
      <c r="J166" s="450"/>
      <c r="K166" s="451"/>
      <c r="L166" s="156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2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3"/>
      <c r="AK166" s="78"/>
      <c r="AL166" s="77"/>
      <c r="AM166" s="78"/>
      <c r="AN166" s="78"/>
      <c r="AO166" s="78"/>
      <c r="AP166" s="78"/>
      <c r="AQ166" s="90"/>
      <c r="AR166" s="78"/>
      <c r="AS166" s="78"/>
      <c r="AT166" s="78"/>
      <c r="AU166" s="78"/>
      <c r="AV166" s="78"/>
      <c r="AW166" s="78"/>
      <c r="AX166" s="79"/>
      <c r="AY166" s="179"/>
      <c r="BD166" s="186"/>
    </row>
    <row r="167" spans="1:56" ht="15" customHeight="1">
      <c r="A167" s="40"/>
      <c r="B167" s="129"/>
      <c r="C167" s="130"/>
      <c r="D167" s="173"/>
      <c r="E167" s="174"/>
      <c r="F167" s="175"/>
      <c r="G167" s="87"/>
      <c r="H167" s="78"/>
      <c r="I167" s="173"/>
      <c r="J167" s="174"/>
      <c r="K167" s="175"/>
      <c r="L167" s="156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90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9"/>
      <c r="AK167" s="78"/>
      <c r="AL167" s="77"/>
      <c r="AM167" s="78"/>
      <c r="AN167" s="78"/>
      <c r="AO167" s="78"/>
      <c r="AP167" s="78"/>
      <c r="AQ167" s="90"/>
      <c r="AR167" s="78"/>
      <c r="AS167" s="78"/>
      <c r="AT167" s="78"/>
      <c r="AU167" s="78"/>
      <c r="AV167" s="78"/>
      <c r="AW167" s="78"/>
      <c r="AX167" s="79"/>
      <c r="AY167" s="179"/>
      <c r="BD167" s="186"/>
    </row>
    <row r="168" spans="1:56" ht="15" customHeight="1">
      <c r="A168" s="40"/>
      <c r="B168" s="129"/>
      <c r="C168" s="130"/>
      <c r="D168" s="173"/>
      <c r="E168" s="174"/>
      <c r="F168" s="175"/>
      <c r="G168" s="87"/>
      <c r="H168" s="78"/>
      <c r="I168" s="173"/>
      <c r="J168" s="174"/>
      <c r="K168" s="175"/>
      <c r="L168" s="156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90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9"/>
      <c r="AK168" s="78"/>
      <c r="AL168" s="77"/>
      <c r="AM168" s="78"/>
      <c r="AN168" s="78"/>
      <c r="AO168" s="78"/>
      <c r="AP168" s="78"/>
      <c r="AQ168" s="90"/>
      <c r="AR168" s="78"/>
      <c r="AS168" s="78"/>
      <c r="AT168" s="78"/>
      <c r="AU168" s="78"/>
      <c r="AV168" s="78"/>
      <c r="AW168" s="78"/>
      <c r="AX168" s="79"/>
      <c r="AY168" s="179"/>
      <c r="BD168" s="186"/>
    </row>
    <row r="169" spans="1:56" ht="15" customHeight="1">
      <c r="A169" s="40"/>
      <c r="B169" s="129"/>
      <c r="C169" s="130"/>
      <c r="D169" s="173"/>
      <c r="E169" s="174"/>
      <c r="F169" s="175"/>
      <c r="G169" s="87"/>
      <c r="H169" s="78"/>
      <c r="I169" s="173"/>
      <c r="J169" s="174"/>
      <c r="K169" s="175"/>
      <c r="L169" s="156"/>
      <c r="M169" s="10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90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9"/>
      <c r="AK169" s="78"/>
      <c r="AL169" s="77"/>
      <c r="AM169" s="78"/>
      <c r="AN169" s="78"/>
      <c r="AO169" s="78"/>
      <c r="AP169" s="78"/>
      <c r="AQ169" s="90"/>
      <c r="AR169" s="78"/>
      <c r="AS169" s="78"/>
      <c r="AT169" s="78"/>
      <c r="AU169" s="78"/>
      <c r="AV169" s="78"/>
      <c r="AW169" s="78"/>
      <c r="AX169" s="79"/>
      <c r="AY169" s="179"/>
      <c r="BD169" s="186"/>
    </row>
    <row r="170" spans="1:56" ht="15" customHeight="1">
      <c r="A170" s="40"/>
      <c r="B170" s="129"/>
      <c r="C170" s="130"/>
      <c r="D170" s="173"/>
      <c r="E170" s="174"/>
      <c r="F170" s="175"/>
      <c r="G170" s="87"/>
      <c r="H170" s="78"/>
      <c r="I170" s="173"/>
      <c r="J170" s="174"/>
      <c r="K170" s="175"/>
      <c r="L170" s="156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90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9"/>
      <c r="AK170" s="78"/>
      <c r="AL170" s="77"/>
      <c r="AM170" s="78"/>
      <c r="AN170" s="78"/>
      <c r="AO170" s="78"/>
      <c r="AP170" s="78"/>
      <c r="AQ170" s="90"/>
      <c r="AR170" s="78"/>
      <c r="AS170" s="78"/>
      <c r="AT170" s="78"/>
      <c r="AU170" s="78"/>
      <c r="AV170" s="78"/>
      <c r="AW170" s="78"/>
      <c r="AX170" s="79"/>
      <c r="AY170" s="179"/>
      <c r="BD170" s="186"/>
    </row>
    <row r="171" spans="1:56" ht="15" customHeight="1">
      <c r="A171" s="40"/>
      <c r="B171" s="129"/>
      <c r="C171" s="130"/>
      <c r="D171" s="173"/>
      <c r="E171" s="174"/>
      <c r="F171" s="175"/>
      <c r="G171" s="87"/>
      <c r="H171" s="78"/>
      <c r="I171" s="491" t="s">
        <v>70</v>
      </c>
      <c r="J171" s="492"/>
      <c r="K171" s="493"/>
      <c r="L171" s="152"/>
      <c r="M171" s="81"/>
      <c r="N171" s="81"/>
      <c r="O171" s="81"/>
      <c r="P171" s="81"/>
      <c r="Q171" s="81"/>
      <c r="R171" s="81"/>
      <c r="S171" s="91"/>
      <c r="T171" s="81"/>
      <c r="U171" s="81"/>
      <c r="V171" s="81"/>
      <c r="W171" s="81"/>
      <c r="X171" s="9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2"/>
      <c r="AK171" s="78"/>
      <c r="AL171" s="77"/>
      <c r="AM171" s="78"/>
      <c r="AN171" s="78"/>
      <c r="AO171" s="78"/>
      <c r="AP171" s="78"/>
      <c r="AQ171" s="90"/>
      <c r="AR171" s="78"/>
      <c r="AS171" s="78"/>
      <c r="AT171" s="78"/>
      <c r="AU171" s="78"/>
      <c r="AV171" s="78"/>
      <c r="AW171" s="78"/>
      <c r="AX171" s="79"/>
      <c r="AY171" s="179"/>
      <c r="BD171" s="186"/>
    </row>
    <row r="172" spans="1:56" ht="15" customHeight="1">
      <c r="A172" s="40"/>
      <c r="B172" s="129"/>
      <c r="C172" s="130"/>
      <c r="D172" s="173"/>
      <c r="E172" s="174"/>
      <c r="F172" s="175"/>
      <c r="G172" s="87"/>
      <c r="H172" s="78"/>
      <c r="I172" s="159"/>
      <c r="J172" s="131"/>
      <c r="K172" s="131"/>
      <c r="L172" s="159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2"/>
      <c r="X172" s="132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31"/>
      <c r="AJ172" s="131"/>
      <c r="AK172" s="78"/>
      <c r="AL172" s="162"/>
      <c r="AM172" s="78"/>
      <c r="AN172" s="78"/>
      <c r="AO172" s="78"/>
      <c r="AP172" s="78"/>
      <c r="AQ172" s="90"/>
      <c r="AR172" s="78"/>
      <c r="AS172" s="78"/>
      <c r="AT172" s="78"/>
      <c r="AU172" s="78"/>
      <c r="AV172" s="78"/>
      <c r="AW172" s="78"/>
      <c r="AX172" s="79"/>
      <c r="AY172" s="179"/>
      <c r="BD172" s="185"/>
    </row>
    <row r="173" spans="1:56">
      <c r="A173" s="40"/>
      <c r="B173" s="129"/>
      <c r="C173" s="130"/>
      <c r="D173" s="173"/>
      <c r="E173" s="174"/>
      <c r="F173" s="175"/>
      <c r="G173" s="87"/>
      <c r="H173" s="78"/>
      <c r="I173" s="78"/>
      <c r="J173" s="108"/>
      <c r="K173" s="78"/>
      <c r="L173" s="10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90"/>
      <c r="X173" s="90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162"/>
      <c r="AM173" s="78"/>
      <c r="AN173" s="78"/>
      <c r="AO173" s="78"/>
      <c r="AP173" s="78"/>
      <c r="AQ173" s="90"/>
      <c r="AR173" s="78"/>
      <c r="AS173" s="78"/>
      <c r="AT173" s="78"/>
      <c r="AU173" s="78"/>
      <c r="AV173" s="78"/>
      <c r="AW173" s="78"/>
      <c r="AX173" s="79"/>
      <c r="AY173" s="179"/>
    </row>
    <row r="174" spans="1:56" ht="15" customHeight="1">
      <c r="A174" s="40"/>
      <c r="B174" s="129"/>
      <c r="C174" s="130"/>
      <c r="D174" s="482" t="s">
        <v>70</v>
      </c>
      <c r="E174" s="483"/>
      <c r="F174" s="484"/>
      <c r="G174" s="87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91"/>
      <c r="X174" s="91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178"/>
      <c r="AM174" s="81"/>
      <c r="AN174" s="81"/>
      <c r="AO174" s="81"/>
      <c r="AP174" s="81"/>
      <c r="AQ174" s="91"/>
      <c r="AR174" s="81"/>
      <c r="AS174" s="81"/>
      <c r="AT174" s="81"/>
      <c r="AU174" s="81"/>
      <c r="AV174" s="81"/>
      <c r="AW174" s="81"/>
      <c r="AX174" s="82"/>
      <c r="AY174" s="179"/>
    </row>
    <row r="175" spans="1:56" ht="15" customHeight="1">
      <c r="A175" s="40"/>
      <c r="B175" s="136"/>
      <c r="C175" s="136"/>
      <c r="D175" s="200"/>
      <c r="E175" s="200"/>
      <c r="F175" s="200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8"/>
      <c r="AP175" s="138"/>
      <c r="AQ175" s="138"/>
      <c r="AR175" s="136"/>
      <c r="AS175" s="136"/>
      <c r="AT175" s="136"/>
      <c r="AU175" s="136"/>
      <c r="AV175" s="136"/>
      <c r="AW175" s="136"/>
      <c r="AX175" s="136"/>
      <c r="AY175" s="179"/>
    </row>
    <row r="176" spans="1:56" ht="15" customHeight="1">
      <c r="A176" s="40"/>
      <c r="AY176" s="179"/>
    </row>
    <row r="177" spans="1:51" ht="15" customHeight="1">
      <c r="A177" s="40"/>
      <c r="AY177" s="179"/>
    </row>
    <row r="178" spans="1:51" ht="15" customHeight="1">
      <c r="A178" s="40"/>
      <c r="AY178" s="179"/>
    </row>
    <row r="179" spans="1:51" ht="15" customHeight="1">
      <c r="AY179" s="179"/>
    </row>
    <row r="180" spans="1:51" ht="15" customHeight="1">
      <c r="AY180" s="179"/>
    </row>
    <row r="181" spans="1:51" ht="15" customHeight="1">
      <c r="AY181" s="179"/>
    </row>
    <row r="182" spans="1:51" ht="15" customHeight="1">
      <c r="AY182" s="179"/>
    </row>
    <row r="183" spans="1:51" ht="15" customHeight="1">
      <c r="AY183" s="179"/>
    </row>
    <row r="184" spans="1:51" ht="15" customHeight="1">
      <c r="AY184" s="179"/>
    </row>
    <row r="185" spans="1:51" ht="15" customHeight="1">
      <c r="AY185" s="179"/>
    </row>
    <row r="186" spans="1:51" ht="15" customHeight="1">
      <c r="AY186" s="179"/>
    </row>
    <row r="187" spans="1:51" ht="15" customHeight="1">
      <c r="AY187" s="179"/>
    </row>
    <row r="188" spans="1:51" ht="15" customHeight="1">
      <c r="AY188" s="179"/>
    </row>
    <row r="189" spans="1:51" ht="15" customHeight="1">
      <c r="AY189" s="179"/>
    </row>
    <row r="190" spans="1:51" ht="15" customHeight="1">
      <c r="AY190" s="179"/>
    </row>
    <row r="191" spans="1:51" ht="15" customHeight="1">
      <c r="AY191" s="179"/>
    </row>
    <row r="192" spans="1:51" ht="15" customHeight="1">
      <c r="AY192" s="179"/>
    </row>
    <row r="193" spans="51:51" ht="15" customHeight="1">
      <c r="AY193" s="179"/>
    </row>
    <row r="194" spans="51:51" ht="15" customHeight="1">
      <c r="AY194" s="179"/>
    </row>
    <row r="195" spans="51:51" ht="15" customHeight="1">
      <c r="AY195" s="179"/>
    </row>
    <row r="196" spans="51:51" ht="15" customHeight="1">
      <c r="AY196" s="179"/>
    </row>
    <row r="197" spans="51:51" ht="15" customHeight="1">
      <c r="AY197" s="179"/>
    </row>
    <row r="198" spans="51:51" ht="15" customHeight="1">
      <c r="AY198" s="179"/>
    </row>
    <row r="199" spans="51:51" ht="15" customHeight="1">
      <c r="AY199" s="179"/>
    </row>
    <row r="200" spans="51:51" ht="15" customHeight="1">
      <c r="AY200" s="179"/>
    </row>
    <row r="201" spans="51:51" ht="15" customHeight="1">
      <c r="AY201" s="179"/>
    </row>
    <row r="202" spans="51:51" ht="15" customHeight="1">
      <c r="AY202" s="179"/>
    </row>
    <row r="203" spans="51:51" ht="15" customHeight="1">
      <c r="AY203" s="179"/>
    </row>
    <row r="204" spans="51:51" ht="15" customHeight="1">
      <c r="AY204" s="179"/>
    </row>
    <row r="205" spans="51:51" ht="15" customHeight="1">
      <c r="AY205" s="179"/>
    </row>
    <row r="206" spans="51:51" ht="15" customHeight="1">
      <c r="AY206" s="179"/>
    </row>
    <row r="207" spans="51:51" ht="15" customHeight="1">
      <c r="AY207" s="179"/>
    </row>
    <row r="208" spans="51:51" ht="15" customHeight="1">
      <c r="AY208" s="179"/>
    </row>
    <row r="209" spans="51:51" ht="15" customHeight="1">
      <c r="AY209" s="179"/>
    </row>
    <row r="210" spans="51:51" ht="15" customHeight="1">
      <c r="AY210" s="179"/>
    </row>
    <row r="211" spans="51:51" ht="15" customHeight="1">
      <c r="AY211" s="179"/>
    </row>
    <row r="212" spans="51:51" ht="15" customHeight="1">
      <c r="AY212" s="179"/>
    </row>
    <row r="213" spans="51:51" ht="15" customHeight="1">
      <c r="AY213" s="179"/>
    </row>
    <row r="214" spans="51:51" ht="15" customHeight="1">
      <c r="AY214" s="179"/>
    </row>
    <row r="215" spans="51:51" ht="15" customHeight="1">
      <c r="AY215" s="179"/>
    </row>
    <row r="216" spans="51:51" ht="15" customHeight="1">
      <c r="AY216" s="179"/>
    </row>
    <row r="217" spans="51:51" ht="15" customHeight="1">
      <c r="AY217" s="179"/>
    </row>
    <row r="218" spans="51:51" ht="15" customHeight="1">
      <c r="AY218" s="179"/>
    </row>
    <row r="219" spans="51:51" ht="15" customHeight="1">
      <c r="AY219" s="179"/>
    </row>
    <row r="220" spans="51:51" ht="15" customHeight="1">
      <c r="AY220" s="42"/>
    </row>
    <row r="221" spans="51:51" ht="15" customHeight="1"/>
    <row r="222" spans="51:51" ht="15" customHeight="1"/>
    <row r="223" spans="51:51" ht="15" customHeight="1"/>
    <row r="224" spans="51:51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 collapsed="1"/>
    <row r="727" ht="15" customHeight="1"/>
    <row r="728" ht="15" customHeight="1"/>
    <row r="729" ht="15" customHeight="1"/>
    <row r="730" ht="15" customHeight="1"/>
    <row r="731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8" ht="15" customHeight="1"/>
    <row r="887" ht="15" customHeight="1"/>
    <row r="888" ht="15" customHeight="1"/>
    <row r="889" ht="15" customHeight="1"/>
    <row r="890" ht="15" customHeight="1"/>
    <row r="891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9" ht="15" customHeight="1"/>
    <row r="1041" ht="15" customHeight="1"/>
    <row r="1061" ht="15" customHeight="1"/>
    <row r="1062" ht="15" customHeight="1"/>
    <row r="1063" ht="15" customHeight="1"/>
    <row r="1064" ht="15" customHeight="1"/>
  </sheetData>
  <sortState ref="BW640:BW658">
    <sortCondition ref="BW640:BW658"/>
  </sortState>
  <mergeCells count="72">
    <mergeCell ref="D174:F174"/>
    <mergeCell ref="M159:O159"/>
    <mergeCell ref="I161:K161"/>
    <mergeCell ref="I165:K165"/>
    <mergeCell ref="I166:K166"/>
    <mergeCell ref="I171:K171"/>
    <mergeCell ref="H133:J133"/>
    <mergeCell ref="I135:K135"/>
    <mergeCell ref="I136:K136"/>
    <mergeCell ref="I148:K148"/>
    <mergeCell ref="M149:O149"/>
    <mergeCell ref="H120:J120"/>
    <mergeCell ref="M122:O122"/>
    <mergeCell ref="M125:O125"/>
    <mergeCell ref="M128:O128"/>
    <mergeCell ref="M131:O131"/>
    <mergeCell ref="D81:F81"/>
    <mergeCell ref="D85:F85"/>
    <mergeCell ref="D101:F101"/>
    <mergeCell ref="H102:J102"/>
    <mergeCell ref="H103:J103"/>
    <mergeCell ref="B79:C79"/>
    <mergeCell ref="D79:N79"/>
    <mergeCell ref="AA79:AX79"/>
    <mergeCell ref="D80:F80"/>
    <mergeCell ref="G80:AK80"/>
    <mergeCell ref="AL80:AX80"/>
    <mergeCell ref="D77:F77"/>
    <mergeCell ref="D76:F76"/>
    <mergeCell ref="AA72:AX72"/>
    <mergeCell ref="D73:F73"/>
    <mergeCell ref="G73:AK73"/>
    <mergeCell ref="AL73:AX73"/>
    <mergeCell ref="D70:F70"/>
    <mergeCell ref="D67:F67"/>
    <mergeCell ref="D43:F43"/>
    <mergeCell ref="B72:C72"/>
    <mergeCell ref="D72:N72"/>
    <mergeCell ref="AL7:AX7"/>
    <mergeCell ref="D7:F7"/>
    <mergeCell ref="B46:C46"/>
    <mergeCell ref="D46:N46"/>
    <mergeCell ref="G7:AK7"/>
    <mergeCell ref="B4:C5"/>
    <mergeCell ref="D5:N5"/>
    <mergeCell ref="B6:C6"/>
    <mergeCell ref="D6:N6"/>
    <mergeCell ref="AA6:AX6"/>
    <mergeCell ref="D4:Z4"/>
    <mergeCell ref="O5:Z5"/>
    <mergeCell ref="D48:F48"/>
    <mergeCell ref="AV1:AY1"/>
    <mergeCell ref="A2:E2"/>
    <mergeCell ref="F2:X2"/>
    <mergeCell ref="AO2:AP2"/>
    <mergeCell ref="AQ2:AS2"/>
    <mergeCell ref="AT2:AU2"/>
    <mergeCell ref="AV2:AY2"/>
    <mergeCell ref="A1:E1"/>
    <mergeCell ref="F1:X1"/>
    <mergeCell ref="Y1:AA2"/>
    <mergeCell ref="AB1:AN2"/>
    <mergeCell ref="AO1:AP1"/>
    <mergeCell ref="AQ1:AS1"/>
    <mergeCell ref="AT1:AU1"/>
    <mergeCell ref="AA4:AX5"/>
    <mergeCell ref="D8:F8"/>
    <mergeCell ref="D44:F44"/>
    <mergeCell ref="AA46:AX46"/>
    <mergeCell ref="G47:AK47"/>
    <mergeCell ref="AL47:AX47"/>
    <mergeCell ref="D47:F47"/>
  </mergeCells>
  <phoneticPr fontId="46"/>
  <dataValidations disablePrompts="1" count="2">
    <dataValidation imeMode="hiragana" allowBlank="1" showInputMessage="1" showErrorMessage="1" sqref="AR45 AL78:AN78 AM44:AR44 AS44:AX45 AL45:AN45 AM70:AP70 AR43:AX43 AM43:AO43 AL71:AN71 AM77:AP77 AM74:AO76 AL175:AN175 M122:M125 M128:M131 AM134:AP134 M149:M159 AL135:AL162 AM135:AN161 I135:I162 I165:I171 AL171 AM98:AP101 AC102:AN133 H102:H133 AM162:AP174 AC134:AK175 AM81:AO97 AC81:AK101 AR81:AX175 Y81:Z175 Y8:Z45 AC8:AK45 AM8:AX42 AM48:AO69 Y48:Z71 AC48:AK71 AR48:AX71 D6:D175 AR74:AX78 Y74:Z78 AC74:AK78"/>
    <dataValidation imeMode="off" allowBlank="1" showInputMessage="1" showErrorMessage="1" sqref="AA44:AA46 AB44:AB45 AA71:AA72 AB71 O6 AA6 O8:O46 T122 O126:O127 T128 T149 P135:P148 O132:O134 O160:O164 P165:P170 O172:O175 AA81:AB175 O81:O121 AA79 AA8:AB43 AA48:AB70 O48:O72 O74:O79 AA74:AB78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A374"/>
  <sheetViews>
    <sheetView workbookViewId="0">
      <selection sqref="A1:E1"/>
    </sheetView>
    <sheetView workbookViewId="1">
      <selection activeCell="AQ1" activeCellId="1" sqref="AV1:AY1 AQ1:AS1"/>
    </sheetView>
  </sheetViews>
  <sheetFormatPr defaultColWidth="2.7109375" defaultRowHeight="7.5" customHeight="1"/>
  <sheetData>
    <row r="1" spans="1:78" s="34" customFormat="1" ht="18" customHeight="1">
      <c r="A1" s="388" t="s">
        <v>22</v>
      </c>
      <c r="B1" s="389"/>
      <c r="C1" s="389"/>
      <c r="D1" s="389"/>
      <c r="E1" s="390"/>
      <c r="F1" s="385" t="str">
        <f>IF(NOT(ISBLANK(表紙!N16)),表紙!N16,"")</f>
        <v>縦横断システム</v>
      </c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7"/>
      <c r="Y1" s="425" t="s">
        <v>63</v>
      </c>
      <c r="Z1" s="426"/>
      <c r="AA1" s="426"/>
      <c r="AB1" s="396" t="s">
        <v>87</v>
      </c>
      <c r="AC1" s="397"/>
      <c r="AD1" s="397"/>
      <c r="AE1" s="397"/>
      <c r="AF1" s="397"/>
      <c r="AG1" s="397"/>
      <c r="AH1" s="397"/>
      <c r="AI1" s="397"/>
      <c r="AJ1" s="397"/>
      <c r="AK1" s="397"/>
      <c r="AL1" s="397"/>
      <c r="AM1" s="397"/>
      <c r="AN1" s="398"/>
      <c r="AO1" s="368" t="s">
        <v>32</v>
      </c>
      <c r="AP1" s="369"/>
      <c r="AQ1" s="429"/>
      <c r="AR1" s="430"/>
      <c r="AS1" s="431"/>
      <c r="AT1" s="417" t="s">
        <v>32</v>
      </c>
      <c r="AU1" s="418"/>
      <c r="AV1" s="419"/>
      <c r="AW1" s="419"/>
      <c r="AX1" s="419"/>
      <c r="AY1" s="420"/>
      <c r="BB1" s="163"/>
    </row>
    <row r="2" spans="1:78" s="34" customFormat="1" ht="18" customHeight="1" thickBot="1">
      <c r="A2" s="391" t="s">
        <v>41</v>
      </c>
      <c r="B2" s="392"/>
      <c r="C2" s="392"/>
      <c r="D2" s="392"/>
      <c r="E2" s="393"/>
      <c r="F2" s="382" t="str">
        <f>表紙!$L$9</f>
        <v>データベース設計書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4"/>
      <c r="Y2" s="427"/>
      <c r="Z2" s="428"/>
      <c r="AA2" s="428"/>
      <c r="AB2" s="399"/>
      <c r="AC2" s="400"/>
      <c r="AD2" s="400"/>
      <c r="AE2" s="400"/>
      <c r="AF2" s="400"/>
      <c r="AG2" s="400"/>
      <c r="AH2" s="400"/>
      <c r="AI2" s="400"/>
      <c r="AJ2" s="400"/>
      <c r="AK2" s="400"/>
      <c r="AL2" s="400"/>
      <c r="AM2" s="400"/>
      <c r="AN2" s="401"/>
      <c r="AO2" s="394" t="s">
        <v>174</v>
      </c>
      <c r="AP2" s="395"/>
      <c r="AQ2" s="432"/>
      <c r="AR2" s="433"/>
      <c r="AS2" s="434"/>
      <c r="AT2" s="421" t="s">
        <v>31</v>
      </c>
      <c r="AU2" s="422"/>
      <c r="AV2" s="423"/>
      <c r="AW2" s="423"/>
      <c r="AX2" s="423"/>
      <c r="AY2" s="424"/>
      <c r="BB2" s="163"/>
    </row>
    <row r="3" spans="1:78" ht="7.5" customHeight="1">
      <c r="A3" s="167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8"/>
    </row>
    <row r="4" spans="1:78" ht="7.5" customHeight="1">
      <c r="A4" s="169"/>
      <c r="AY4" s="170"/>
    </row>
    <row r="5" spans="1:78" ht="7.5" customHeight="1">
      <c r="A5" s="169"/>
      <c r="B5" s="540" t="s">
        <v>88</v>
      </c>
      <c r="C5" s="541"/>
      <c r="D5" s="544" t="s">
        <v>89</v>
      </c>
      <c r="E5" s="545"/>
      <c r="F5" s="545"/>
      <c r="G5" s="545"/>
      <c r="H5" s="545"/>
      <c r="I5" s="545"/>
      <c r="J5" s="545"/>
      <c r="K5" s="545"/>
      <c r="L5" s="545"/>
      <c r="M5" s="546"/>
      <c r="AK5" s="540" t="s">
        <v>88</v>
      </c>
      <c r="AL5" s="541"/>
      <c r="AM5" s="544" t="s">
        <v>89</v>
      </c>
      <c r="AN5" s="545"/>
      <c r="AO5" s="545"/>
      <c r="AP5" s="545"/>
      <c r="AQ5" s="545"/>
      <c r="AR5" s="545"/>
      <c r="AS5" s="545"/>
      <c r="AT5" s="545"/>
      <c r="AU5" s="545"/>
      <c r="AV5" s="546"/>
      <c r="AY5" s="170"/>
      <c r="BA5" s="583" t="s">
        <v>127</v>
      </c>
      <c r="BB5" s="583"/>
      <c r="BC5" s="583"/>
      <c r="BD5" s="583"/>
      <c r="BE5" s="583"/>
      <c r="BF5" s="583"/>
      <c r="BG5" s="583"/>
      <c r="BH5" s="583"/>
      <c r="BI5" s="583"/>
      <c r="BJ5" s="583"/>
      <c r="BK5" s="583"/>
      <c r="BL5" s="583"/>
      <c r="BM5" s="583"/>
      <c r="BN5" s="583"/>
      <c r="BO5" s="583"/>
      <c r="BP5" s="583"/>
      <c r="BQ5" s="583"/>
      <c r="BR5" s="583"/>
      <c r="BS5" s="583"/>
      <c r="BT5" s="583"/>
      <c r="BU5" s="583"/>
      <c r="BV5" s="583"/>
      <c r="BW5" s="583"/>
      <c r="BX5" s="583"/>
      <c r="BY5" s="583"/>
      <c r="BZ5" s="583"/>
    </row>
    <row r="6" spans="1:78" ht="7.5" customHeight="1">
      <c r="A6" s="169"/>
      <c r="B6" s="542"/>
      <c r="C6" s="543"/>
      <c r="D6" s="547"/>
      <c r="E6" s="548"/>
      <c r="F6" s="548"/>
      <c r="G6" s="548"/>
      <c r="H6" s="548"/>
      <c r="I6" s="548"/>
      <c r="J6" s="548"/>
      <c r="K6" s="548"/>
      <c r="L6" s="548"/>
      <c r="M6" s="549"/>
      <c r="AK6" s="542"/>
      <c r="AL6" s="543"/>
      <c r="AM6" s="547"/>
      <c r="AN6" s="548"/>
      <c r="AO6" s="548"/>
      <c r="AP6" s="548"/>
      <c r="AQ6" s="548"/>
      <c r="AR6" s="548"/>
      <c r="AS6" s="548"/>
      <c r="AT6" s="548"/>
      <c r="AU6" s="548"/>
      <c r="AV6" s="549"/>
      <c r="AY6" s="170"/>
      <c r="BA6" s="583"/>
      <c r="BB6" s="583"/>
      <c r="BC6" s="583"/>
      <c r="BD6" s="583"/>
      <c r="BE6" s="583"/>
      <c r="BF6" s="583"/>
      <c r="BG6" s="583"/>
      <c r="BH6" s="583"/>
      <c r="BI6" s="583"/>
      <c r="BJ6" s="583"/>
      <c r="BK6" s="583"/>
      <c r="BL6" s="583"/>
      <c r="BM6" s="583"/>
      <c r="BN6" s="583"/>
      <c r="BO6" s="583"/>
      <c r="BP6" s="583"/>
      <c r="BQ6" s="583"/>
      <c r="BR6" s="583"/>
      <c r="BS6" s="583"/>
      <c r="BT6" s="583"/>
      <c r="BU6" s="583"/>
      <c r="BV6" s="583"/>
      <c r="BW6" s="583"/>
      <c r="BX6" s="583"/>
      <c r="BY6" s="583"/>
      <c r="BZ6" s="583"/>
    </row>
    <row r="7" spans="1:78" ht="7.5" customHeight="1">
      <c r="A7" s="169"/>
      <c r="B7" s="501">
        <v>1</v>
      </c>
      <c r="C7" s="519"/>
      <c r="D7" s="521" t="str">
        <f>VLOOKUP(B7,テーブル一覧!$B$6:$AA$32,8,FALSE)&amp;"("&amp;VLOOKUP(B7,テーブル一覧!$B$6:$AA$32,16,FALSE)&amp;")"</f>
        <v>()</v>
      </c>
      <c r="E7" s="521"/>
      <c r="F7" s="521"/>
      <c r="G7" s="521"/>
      <c r="H7" s="521"/>
      <c r="I7" s="521"/>
      <c r="J7" s="521"/>
      <c r="K7" s="521"/>
      <c r="L7" s="521"/>
      <c r="M7" s="522"/>
      <c r="U7" s="505" t="s">
        <v>88</v>
      </c>
      <c r="V7" s="550"/>
      <c r="W7" s="552" t="s">
        <v>89</v>
      </c>
      <c r="X7" s="553"/>
      <c r="Y7" s="553"/>
      <c r="Z7" s="553"/>
      <c r="AA7" s="553"/>
      <c r="AB7" s="553"/>
      <c r="AC7" s="553"/>
      <c r="AD7" s="553"/>
      <c r="AE7" s="553"/>
      <c r="AF7" s="554"/>
      <c r="AK7" s="501">
        <v>2</v>
      </c>
      <c r="AL7" s="519"/>
      <c r="AM7" s="521" t="str">
        <f>VLOOKUP(AK7,テーブル一覧!$B$6:$AA$32,8,FALSE)&amp;"("&amp;VLOOKUP(AK7,テーブル一覧!$B$6:$AA$32,16,FALSE)&amp;")"</f>
        <v>()</v>
      </c>
      <c r="AN7" s="521"/>
      <c r="AO7" s="521"/>
      <c r="AP7" s="521"/>
      <c r="AQ7" s="521"/>
      <c r="AR7" s="521"/>
      <c r="AS7" s="521"/>
      <c r="AT7" s="521"/>
      <c r="AU7" s="521"/>
      <c r="AV7" s="522"/>
      <c r="AY7" s="170"/>
      <c r="BB7" s="583" t="s">
        <v>128</v>
      </c>
      <c r="BC7" s="583"/>
      <c r="BD7" s="583"/>
      <c r="BE7" s="583"/>
      <c r="BF7" s="583"/>
      <c r="BG7" s="583"/>
      <c r="BH7" s="583"/>
      <c r="BI7" s="583"/>
      <c r="BJ7" s="583"/>
      <c r="BK7" s="583"/>
      <c r="BL7" s="583"/>
      <c r="BM7" s="583"/>
      <c r="BN7" s="583"/>
      <c r="BO7" s="583"/>
      <c r="BP7" s="583"/>
      <c r="BQ7" s="583"/>
      <c r="BR7" s="583"/>
      <c r="BS7" s="583"/>
      <c r="BT7" s="583"/>
      <c r="BU7" s="583"/>
      <c r="BV7" s="583"/>
      <c r="BW7" s="583"/>
      <c r="BX7" s="583"/>
      <c r="BY7" s="583"/>
      <c r="BZ7" s="583"/>
    </row>
    <row r="8" spans="1:78" ht="7.5" customHeight="1">
      <c r="A8" s="169"/>
      <c r="B8" s="503"/>
      <c r="C8" s="520"/>
      <c r="D8" s="523"/>
      <c r="E8" s="523"/>
      <c r="F8" s="523"/>
      <c r="G8" s="523"/>
      <c r="H8" s="523"/>
      <c r="I8" s="523"/>
      <c r="J8" s="523"/>
      <c r="K8" s="523"/>
      <c r="L8" s="523"/>
      <c r="M8" s="524"/>
      <c r="U8" s="507"/>
      <c r="V8" s="551"/>
      <c r="W8" s="555"/>
      <c r="X8" s="556"/>
      <c r="Y8" s="556"/>
      <c r="Z8" s="556"/>
      <c r="AA8" s="556"/>
      <c r="AB8" s="556"/>
      <c r="AC8" s="556"/>
      <c r="AD8" s="556"/>
      <c r="AE8" s="556"/>
      <c r="AF8" s="557"/>
      <c r="AK8" s="503"/>
      <c r="AL8" s="520"/>
      <c r="AM8" s="523"/>
      <c r="AN8" s="523"/>
      <c r="AO8" s="523"/>
      <c r="AP8" s="523"/>
      <c r="AQ8" s="523"/>
      <c r="AR8" s="523"/>
      <c r="AS8" s="523"/>
      <c r="AT8" s="523"/>
      <c r="AU8" s="523"/>
      <c r="AV8" s="524"/>
      <c r="AY8" s="170"/>
      <c r="BB8" s="583"/>
      <c r="BC8" s="583"/>
      <c r="BD8" s="583"/>
      <c r="BE8" s="583"/>
      <c r="BF8" s="583"/>
      <c r="BG8" s="583"/>
      <c r="BH8" s="583"/>
      <c r="BI8" s="583"/>
      <c r="BJ8" s="583"/>
      <c r="BK8" s="583"/>
      <c r="BL8" s="583"/>
      <c r="BM8" s="583"/>
      <c r="BN8" s="583"/>
      <c r="BO8" s="583"/>
      <c r="BP8" s="583"/>
      <c r="BQ8" s="583"/>
      <c r="BR8" s="583"/>
      <c r="BS8" s="583"/>
      <c r="BT8" s="583"/>
      <c r="BU8" s="583"/>
      <c r="BV8" s="583"/>
      <c r="BW8" s="583"/>
      <c r="BX8" s="583"/>
      <c r="BY8" s="583"/>
      <c r="BZ8" s="583"/>
    </row>
    <row r="9" spans="1:78" ht="7.5" customHeight="1">
      <c r="A9" s="169"/>
      <c r="B9" s="566" t="s">
        <v>108</v>
      </c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8"/>
      <c r="U9" s="501">
        <v>5</v>
      </c>
      <c r="V9" s="519"/>
      <c r="W9" s="521" t="s">
        <v>103</v>
      </c>
      <c r="X9" s="521"/>
      <c r="Y9" s="521"/>
      <c r="Z9" s="521"/>
      <c r="AA9" s="521"/>
      <c r="AB9" s="521"/>
      <c r="AC9" s="521"/>
      <c r="AD9" s="521"/>
      <c r="AE9" s="521"/>
      <c r="AF9" s="522"/>
      <c r="AK9" s="525" t="s">
        <v>108</v>
      </c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7"/>
      <c r="AY9" s="170"/>
      <c r="BB9" s="583" t="s">
        <v>129</v>
      </c>
      <c r="BC9" s="583"/>
      <c r="BD9" s="583"/>
      <c r="BE9" s="583"/>
      <c r="BF9" s="583"/>
      <c r="BG9" s="583"/>
      <c r="BH9" s="583"/>
      <c r="BI9" s="583"/>
      <c r="BJ9" s="583"/>
      <c r="BK9" s="583"/>
      <c r="BL9" s="583"/>
      <c r="BM9" s="583"/>
      <c r="BN9" s="583"/>
      <c r="BO9" s="583"/>
      <c r="BP9" s="583"/>
      <c r="BQ9" s="583"/>
      <c r="BR9" s="583"/>
      <c r="BS9" s="583"/>
      <c r="BT9" s="583"/>
      <c r="BU9" s="583"/>
      <c r="BV9" s="583"/>
      <c r="BW9" s="583"/>
      <c r="BX9" s="583"/>
      <c r="BY9" s="583"/>
      <c r="BZ9" s="583"/>
    </row>
    <row r="10" spans="1:78" ht="7.5" customHeight="1">
      <c r="A10" s="169"/>
      <c r="B10" s="569"/>
      <c r="C10" s="570"/>
      <c r="D10" s="570"/>
      <c r="E10" s="570"/>
      <c r="F10" s="570"/>
      <c r="G10" s="570"/>
      <c r="H10" s="570"/>
      <c r="I10" s="570"/>
      <c r="J10" s="570"/>
      <c r="K10" s="570"/>
      <c r="L10" s="570"/>
      <c r="M10" s="571"/>
      <c r="U10" s="503"/>
      <c r="V10" s="520"/>
      <c r="W10" s="523"/>
      <c r="X10" s="523"/>
      <c r="Y10" s="523"/>
      <c r="Z10" s="523"/>
      <c r="AA10" s="523"/>
      <c r="AB10" s="523"/>
      <c r="AC10" s="523"/>
      <c r="AD10" s="523"/>
      <c r="AE10" s="523"/>
      <c r="AF10" s="524"/>
      <c r="AK10" s="528"/>
      <c r="AL10" s="529"/>
      <c r="AM10" s="529"/>
      <c r="AN10" s="529"/>
      <c r="AO10" s="529"/>
      <c r="AP10" s="529"/>
      <c r="AQ10" s="529"/>
      <c r="AR10" s="529"/>
      <c r="AS10" s="529"/>
      <c r="AT10" s="529"/>
      <c r="AU10" s="529"/>
      <c r="AV10" s="530"/>
      <c r="AY10" s="170"/>
      <c r="BB10" s="583"/>
      <c r="BC10" s="583"/>
      <c r="BD10" s="583"/>
      <c r="BE10" s="583"/>
      <c r="BF10" s="583"/>
      <c r="BG10" s="583"/>
      <c r="BH10" s="583"/>
      <c r="BI10" s="583"/>
      <c r="BJ10" s="583"/>
      <c r="BK10" s="583"/>
      <c r="BL10" s="583"/>
      <c r="BM10" s="583"/>
      <c r="BN10" s="583"/>
      <c r="BO10" s="583"/>
      <c r="BP10" s="583"/>
      <c r="BQ10" s="583"/>
      <c r="BR10" s="583"/>
      <c r="BS10" s="583"/>
      <c r="BT10" s="583"/>
      <c r="BU10" s="583"/>
      <c r="BV10" s="583"/>
      <c r="BW10" s="583"/>
      <c r="BX10" s="583"/>
      <c r="BY10" s="583"/>
      <c r="BZ10" s="583"/>
    </row>
    <row r="11" spans="1:78" ht="7.5" customHeight="1">
      <c r="A11" s="169"/>
      <c r="B11" s="561" t="s">
        <v>97</v>
      </c>
      <c r="C11" s="562"/>
      <c r="D11" s="562"/>
      <c r="E11" s="562"/>
      <c r="F11" s="562"/>
      <c r="G11" s="562"/>
      <c r="H11" s="562"/>
      <c r="I11" s="562"/>
      <c r="J11" s="562"/>
      <c r="K11" s="562"/>
      <c r="L11" s="562"/>
      <c r="M11" s="563"/>
      <c r="U11" s="566" t="s">
        <v>47</v>
      </c>
      <c r="V11" s="567"/>
      <c r="W11" s="567"/>
      <c r="X11" s="567"/>
      <c r="Y11" s="567"/>
      <c r="Z11" s="567"/>
      <c r="AA11" s="567"/>
      <c r="AB11" s="567"/>
      <c r="AC11" s="567"/>
      <c r="AD11" s="567"/>
      <c r="AE11" s="567"/>
      <c r="AF11" s="568"/>
      <c r="AK11" s="528" t="s">
        <v>59</v>
      </c>
      <c r="AL11" s="529"/>
      <c r="AM11" s="529"/>
      <c r="AN11" s="529"/>
      <c r="AO11" s="529"/>
      <c r="AP11" s="529"/>
      <c r="AQ11" s="529"/>
      <c r="AR11" s="529"/>
      <c r="AS11" s="529"/>
      <c r="AT11" s="529"/>
      <c r="AU11" s="529"/>
      <c r="AV11" s="530"/>
      <c r="AY11" s="170"/>
      <c r="BC11" s="583" t="s">
        <v>130</v>
      </c>
      <c r="BD11" s="583"/>
      <c r="BE11" s="583"/>
      <c r="BF11" s="583"/>
      <c r="BG11" s="586"/>
      <c r="BH11" s="588" t="s">
        <v>131</v>
      </c>
      <c r="BI11" s="589"/>
      <c r="BJ11" s="589"/>
      <c r="BK11" s="589"/>
      <c r="BL11" s="589"/>
      <c r="BM11" s="589"/>
      <c r="BN11" s="589"/>
      <c r="BO11" s="589"/>
      <c r="BP11" s="589"/>
      <c r="BQ11" s="589"/>
      <c r="BR11" s="589"/>
      <c r="BS11" s="589"/>
      <c r="BT11" s="589"/>
      <c r="BU11" s="589"/>
      <c r="BV11" s="589"/>
      <c r="BW11" s="589"/>
      <c r="BX11" s="589"/>
      <c r="BY11" s="589"/>
      <c r="BZ11" s="589"/>
    </row>
    <row r="12" spans="1:78" ht="7.5" customHeight="1">
      <c r="A12" s="169"/>
      <c r="B12" s="534"/>
      <c r="C12" s="535"/>
      <c r="D12" s="535"/>
      <c r="E12" s="535"/>
      <c r="F12" s="535"/>
      <c r="G12" s="535"/>
      <c r="H12" s="535"/>
      <c r="I12" s="535"/>
      <c r="J12" s="535"/>
      <c r="K12" s="535"/>
      <c r="L12" s="535"/>
      <c r="M12" s="536"/>
      <c r="U12" s="569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1"/>
      <c r="AK12" s="528"/>
      <c r="AL12" s="529"/>
      <c r="AM12" s="529"/>
      <c r="AN12" s="529"/>
      <c r="AO12" s="529"/>
      <c r="AP12" s="529"/>
      <c r="AQ12" s="529"/>
      <c r="AR12" s="529"/>
      <c r="AS12" s="529"/>
      <c r="AT12" s="529"/>
      <c r="AU12" s="529"/>
      <c r="AV12" s="530"/>
      <c r="AY12" s="170"/>
      <c r="BC12" s="583"/>
      <c r="BD12" s="583"/>
      <c r="BE12" s="583"/>
      <c r="BF12" s="583"/>
      <c r="BG12" s="586"/>
      <c r="BH12" s="588"/>
      <c r="BI12" s="589"/>
      <c r="BJ12" s="589"/>
      <c r="BK12" s="589"/>
      <c r="BL12" s="589"/>
      <c r="BM12" s="589"/>
      <c r="BN12" s="589"/>
      <c r="BO12" s="589"/>
      <c r="BP12" s="589"/>
      <c r="BQ12" s="589"/>
      <c r="BR12" s="589"/>
      <c r="BS12" s="589"/>
      <c r="BT12" s="589"/>
      <c r="BU12" s="589"/>
      <c r="BV12" s="589"/>
      <c r="BW12" s="589"/>
      <c r="BX12" s="589"/>
      <c r="BY12" s="589"/>
      <c r="BZ12" s="589"/>
    </row>
    <row r="13" spans="1:78" ht="7.5" customHeight="1">
      <c r="A13" s="169"/>
      <c r="B13" s="534" t="s">
        <v>73</v>
      </c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6"/>
      <c r="U13" s="580" t="s">
        <v>93</v>
      </c>
      <c r="V13" s="581"/>
      <c r="W13" s="581"/>
      <c r="X13" s="581"/>
      <c r="Y13" s="581"/>
      <c r="Z13" s="581"/>
      <c r="AA13" s="581"/>
      <c r="AB13" s="581"/>
      <c r="AC13" s="581"/>
      <c r="AD13" s="581"/>
      <c r="AE13" s="581"/>
      <c r="AF13" s="582"/>
      <c r="AK13" s="528" t="s">
        <v>54</v>
      </c>
      <c r="AL13" s="529"/>
      <c r="AM13" s="529"/>
      <c r="AN13" s="529"/>
      <c r="AO13" s="529"/>
      <c r="AP13" s="529"/>
      <c r="AQ13" s="529"/>
      <c r="AR13" s="529"/>
      <c r="AS13" s="529"/>
      <c r="AT13" s="529"/>
      <c r="AU13" s="529"/>
      <c r="AV13" s="530"/>
      <c r="AY13" s="170"/>
      <c r="BH13" s="590" t="s">
        <v>71</v>
      </c>
      <c r="BI13" s="591"/>
      <c r="BJ13" s="591"/>
      <c r="BK13" s="591"/>
      <c r="BL13" s="591"/>
      <c r="BM13" s="591"/>
      <c r="BN13" s="591"/>
      <c r="BO13" s="591"/>
      <c r="BP13" s="591"/>
      <c r="BQ13" s="591"/>
      <c r="BR13" s="591"/>
      <c r="BS13" s="591"/>
      <c r="BT13" s="591"/>
      <c r="BU13" s="591"/>
      <c r="BV13" s="591"/>
      <c r="BW13" s="591"/>
      <c r="BX13" s="591"/>
      <c r="BY13" s="591"/>
      <c r="BZ13" s="591"/>
    </row>
    <row r="14" spans="1:78" ht="7.5" customHeight="1">
      <c r="A14" s="169"/>
      <c r="B14" s="534"/>
      <c r="C14" s="535"/>
      <c r="D14" s="535"/>
      <c r="E14" s="535"/>
      <c r="F14" s="535"/>
      <c r="G14" s="535"/>
      <c r="H14" s="535"/>
      <c r="I14" s="535"/>
      <c r="J14" s="535"/>
      <c r="K14" s="535"/>
      <c r="L14" s="535"/>
      <c r="M14" s="536"/>
      <c r="U14" s="558"/>
      <c r="V14" s="559"/>
      <c r="W14" s="559"/>
      <c r="X14" s="559"/>
      <c r="Y14" s="559"/>
      <c r="Z14" s="559"/>
      <c r="AA14" s="559"/>
      <c r="AB14" s="559"/>
      <c r="AC14" s="559"/>
      <c r="AD14" s="559"/>
      <c r="AE14" s="559"/>
      <c r="AF14" s="560"/>
      <c r="AK14" s="528"/>
      <c r="AL14" s="529"/>
      <c r="AM14" s="529"/>
      <c r="AN14" s="529"/>
      <c r="AO14" s="529"/>
      <c r="AP14" s="529"/>
      <c r="AQ14" s="529"/>
      <c r="AR14" s="529"/>
      <c r="AS14" s="529"/>
      <c r="AT14" s="529"/>
      <c r="AU14" s="529"/>
      <c r="AV14" s="530"/>
      <c r="AY14" s="170"/>
      <c r="BH14" s="590"/>
      <c r="BI14" s="591"/>
      <c r="BJ14" s="591"/>
      <c r="BK14" s="591"/>
      <c r="BL14" s="591"/>
      <c r="BM14" s="591"/>
      <c r="BN14" s="591"/>
      <c r="BO14" s="591"/>
      <c r="BP14" s="591"/>
      <c r="BQ14" s="591"/>
      <c r="BR14" s="591"/>
      <c r="BS14" s="591"/>
      <c r="BT14" s="591"/>
      <c r="BU14" s="591"/>
      <c r="BV14" s="591"/>
      <c r="BW14" s="591"/>
      <c r="BX14" s="591"/>
      <c r="BY14" s="591"/>
      <c r="BZ14" s="591"/>
    </row>
    <row r="15" spans="1:78" ht="7.5" customHeight="1">
      <c r="A15" s="169"/>
      <c r="B15" s="534" t="s">
        <v>98</v>
      </c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6"/>
      <c r="U15" s="574"/>
      <c r="V15" s="575"/>
      <c r="W15" s="575"/>
      <c r="X15" s="575"/>
      <c r="Y15" s="575"/>
      <c r="Z15" s="575"/>
      <c r="AA15" s="575"/>
      <c r="AB15" s="575"/>
      <c r="AC15" s="575"/>
      <c r="AD15" s="575"/>
      <c r="AE15" s="575"/>
      <c r="AF15" s="576"/>
      <c r="AK15" s="534" t="s">
        <v>100</v>
      </c>
      <c r="AL15" s="535"/>
      <c r="AM15" s="535"/>
      <c r="AN15" s="535"/>
      <c r="AO15" s="535"/>
      <c r="AP15" s="535"/>
      <c r="AQ15" s="535"/>
      <c r="AR15" s="535"/>
      <c r="AS15" s="535"/>
      <c r="AT15" s="535"/>
      <c r="AU15" s="535"/>
      <c r="AV15" s="536"/>
      <c r="AY15" s="170"/>
      <c r="BH15" s="592" t="s">
        <v>165</v>
      </c>
      <c r="BI15" s="593"/>
      <c r="BJ15" s="593"/>
      <c r="BK15" s="593"/>
      <c r="BL15" s="593"/>
      <c r="BM15" s="593"/>
      <c r="BN15" s="593"/>
      <c r="BO15" s="593"/>
      <c r="BP15" s="593"/>
      <c r="BQ15" s="593"/>
      <c r="BR15" s="593"/>
      <c r="BS15" s="593"/>
      <c r="BT15" s="593"/>
      <c r="BU15" s="593"/>
      <c r="BV15" s="593"/>
      <c r="BW15" s="593"/>
      <c r="BX15" s="593"/>
      <c r="BY15" s="593"/>
      <c r="BZ15" s="593"/>
    </row>
    <row r="16" spans="1:78" ht="7.5" customHeight="1">
      <c r="A16" s="169"/>
      <c r="B16" s="534"/>
      <c r="C16" s="535"/>
      <c r="D16" s="535"/>
      <c r="E16" s="535"/>
      <c r="F16" s="535"/>
      <c r="G16" s="535"/>
      <c r="H16" s="535"/>
      <c r="I16" s="535"/>
      <c r="J16" s="535"/>
      <c r="K16" s="535"/>
      <c r="L16" s="535"/>
      <c r="M16" s="536"/>
      <c r="U16" s="577"/>
      <c r="V16" s="578"/>
      <c r="W16" s="578"/>
      <c r="X16" s="578"/>
      <c r="Y16" s="578"/>
      <c r="Z16" s="578"/>
      <c r="AA16" s="578"/>
      <c r="AB16" s="578"/>
      <c r="AC16" s="578"/>
      <c r="AD16" s="578"/>
      <c r="AE16" s="578"/>
      <c r="AF16" s="579"/>
      <c r="AK16" s="534"/>
      <c r="AL16" s="535"/>
      <c r="AM16" s="535"/>
      <c r="AN16" s="535"/>
      <c r="AO16" s="535"/>
      <c r="AP16" s="535"/>
      <c r="AQ16" s="535"/>
      <c r="AR16" s="535"/>
      <c r="AS16" s="535"/>
      <c r="AT16" s="535"/>
      <c r="AU16" s="535"/>
      <c r="AV16" s="536"/>
      <c r="AY16" s="170"/>
      <c r="BH16" s="592"/>
      <c r="BI16" s="593"/>
      <c r="BJ16" s="593"/>
      <c r="BK16" s="593"/>
      <c r="BL16" s="593"/>
      <c r="BM16" s="593"/>
      <c r="BN16" s="593"/>
      <c r="BO16" s="593"/>
      <c r="BP16" s="593"/>
      <c r="BQ16" s="593"/>
      <c r="BR16" s="593"/>
      <c r="BS16" s="593"/>
      <c r="BT16" s="593"/>
      <c r="BU16" s="593"/>
      <c r="BV16" s="593"/>
      <c r="BW16" s="593"/>
      <c r="BX16" s="593"/>
      <c r="BY16" s="593"/>
      <c r="BZ16" s="593"/>
    </row>
    <row r="17" spans="1:78" ht="7.5" customHeight="1">
      <c r="A17" s="169"/>
      <c r="B17" s="534" t="s">
        <v>99</v>
      </c>
      <c r="C17" s="535"/>
      <c r="D17" s="535"/>
      <c r="E17" s="535"/>
      <c r="F17" s="535"/>
      <c r="G17" s="535"/>
      <c r="H17" s="535"/>
      <c r="I17" s="535"/>
      <c r="J17" s="535"/>
      <c r="K17" s="535"/>
      <c r="L17" s="535"/>
      <c r="M17" s="536"/>
      <c r="AK17" s="534"/>
      <c r="AL17" s="535"/>
      <c r="AM17" s="535"/>
      <c r="AN17" s="535"/>
      <c r="AO17" s="535"/>
      <c r="AP17" s="535"/>
      <c r="AQ17" s="535"/>
      <c r="AR17" s="535"/>
      <c r="AS17" s="535"/>
      <c r="AT17" s="535"/>
      <c r="AU17" s="535"/>
      <c r="AV17" s="536"/>
      <c r="AY17" s="170"/>
      <c r="BB17" s="583" t="s">
        <v>132</v>
      </c>
      <c r="BC17" s="583"/>
      <c r="BD17" s="583"/>
      <c r="BE17" s="583"/>
      <c r="BF17" s="583"/>
      <c r="BG17" s="583"/>
      <c r="BH17" s="583"/>
      <c r="BI17" s="583"/>
      <c r="BJ17" s="583"/>
      <c r="BK17" s="583"/>
      <c r="BL17" s="583"/>
      <c r="BM17" s="583"/>
      <c r="BN17" s="583"/>
      <c r="BO17" s="583"/>
      <c r="BP17" s="583"/>
      <c r="BQ17" s="583"/>
      <c r="BR17" s="583"/>
      <c r="BS17" s="583"/>
      <c r="BT17" s="583"/>
      <c r="BU17" s="583"/>
      <c r="BV17" s="583"/>
      <c r="BW17" s="583"/>
      <c r="BX17" s="583"/>
      <c r="BY17" s="583"/>
      <c r="BZ17" s="583"/>
    </row>
    <row r="18" spans="1:78" ht="7.5" customHeight="1">
      <c r="A18" s="169"/>
      <c r="B18" s="534"/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6"/>
      <c r="U18" s="540" t="s">
        <v>88</v>
      </c>
      <c r="V18" s="541"/>
      <c r="W18" s="544" t="s">
        <v>89</v>
      </c>
      <c r="X18" s="545"/>
      <c r="Y18" s="545"/>
      <c r="Z18" s="545"/>
      <c r="AA18" s="545"/>
      <c r="AB18" s="545"/>
      <c r="AC18" s="545"/>
      <c r="AD18" s="545"/>
      <c r="AE18" s="545"/>
      <c r="AF18" s="546"/>
      <c r="AK18" s="537"/>
      <c r="AL18" s="538"/>
      <c r="AM18" s="538"/>
      <c r="AN18" s="538"/>
      <c r="AO18" s="538"/>
      <c r="AP18" s="538"/>
      <c r="AQ18" s="538"/>
      <c r="AR18" s="538"/>
      <c r="AS18" s="538"/>
      <c r="AT18" s="538"/>
      <c r="AU18" s="538"/>
      <c r="AV18" s="539"/>
      <c r="AY18" s="170"/>
      <c r="BB18" s="583"/>
      <c r="BC18" s="583"/>
      <c r="BD18" s="583"/>
      <c r="BE18" s="583"/>
      <c r="BF18" s="583"/>
      <c r="BG18" s="583"/>
      <c r="BH18" s="583"/>
      <c r="BI18" s="583"/>
      <c r="BJ18" s="583"/>
      <c r="BK18" s="583"/>
      <c r="BL18" s="583"/>
      <c r="BM18" s="583"/>
      <c r="BN18" s="583"/>
      <c r="BO18" s="583"/>
      <c r="BP18" s="583"/>
      <c r="BQ18" s="583"/>
      <c r="BR18" s="583"/>
      <c r="BS18" s="583"/>
      <c r="BT18" s="583"/>
      <c r="BU18" s="583"/>
      <c r="BV18" s="583"/>
      <c r="BW18" s="583"/>
      <c r="BX18" s="583"/>
      <c r="BY18" s="583"/>
      <c r="BZ18" s="583"/>
    </row>
    <row r="19" spans="1:78" ht="7.5" customHeight="1">
      <c r="A19" s="169"/>
      <c r="B19" s="534" t="s">
        <v>100</v>
      </c>
      <c r="C19" s="535"/>
      <c r="D19" s="535"/>
      <c r="E19" s="535"/>
      <c r="F19" s="535"/>
      <c r="G19" s="535"/>
      <c r="H19" s="535"/>
      <c r="I19" s="535"/>
      <c r="J19" s="535"/>
      <c r="K19" s="535"/>
      <c r="L19" s="535"/>
      <c r="M19" s="536"/>
      <c r="U19" s="542"/>
      <c r="V19" s="543"/>
      <c r="W19" s="547"/>
      <c r="X19" s="548"/>
      <c r="Y19" s="548"/>
      <c r="Z19" s="548"/>
      <c r="AA19" s="548"/>
      <c r="AB19" s="548"/>
      <c r="AC19" s="548"/>
      <c r="AD19" s="548"/>
      <c r="AE19" s="548"/>
      <c r="AF19" s="549"/>
      <c r="AY19" s="170"/>
      <c r="BC19" s="583" t="s">
        <v>133</v>
      </c>
      <c r="BD19" s="583"/>
      <c r="BE19" s="583"/>
      <c r="BF19" s="583"/>
      <c r="BG19" s="583"/>
      <c r="BH19" s="583"/>
      <c r="BI19" s="583"/>
      <c r="BJ19" s="583"/>
      <c r="BK19" s="583"/>
      <c r="BL19" s="583"/>
      <c r="BM19" s="583"/>
      <c r="BN19" s="583"/>
      <c r="BO19" s="583"/>
      <c r="BP19" s="583"/>
      <c r="BQ19" s="583"/>
      <c r="BR19" s="583"/>
      <c r="BS19" s="583"/>
      <c r="BT19" s="583"/>
      <c r="BU19" s="583"/>
      <c r="BV19" s="583"/>
      <c r="BW19" s="583"/>
      <c r="BX19" s="583"/>
      <c r="BY19" s="583"/>
      <c r="BZ19" s="583"/>
    </row>
    <row r="20" spans="1:78" ht="7.5" customHeight="1">
      <c r="A20" s="169"/>
      <c r="B20" s="534"/>
      <c r="C20" s="535"/>
      <c r="D20" s="535"/>
      <c r="E20" s="535"/>
      <c r="F20" s="535"/>
      <c r="G20" s="535"/>
      <c r="H20" s="535"/>
      <c r="I20" s="535"/>
      <c r="J20" s="535"/>
      <c r="K20" s="535"/>
      <c r="L20" s="535"/>
      <c r="M20" s="536"/>
      <c r="U20" s="501">
        <v>23</v>
      </c>
      <c r="V20" s="519"/>
      <c r="W20" s="521" t="e">
        <f>VLOOKUP(U20,テーブル一覧!$B$6:$AA$32,8,FALSE)&amp;"("&amp;VLOOKUP(U20,テーブル一覧!$B$6:$AA$32,16,FALSE)&amp;")"</f>
        <v>#N/A</v>
      </c>
      <c r="X20" s="521"/>
      <c r="Y20" s="521"/>
      <c r="Z20" s="521"/>
      <c r="AA20" s="521"/>
      <c r="AB20" s="521"/>
      <c r="AC20" s="521"/>
      <c r="AD20" s="521"/>
      <c r="AE20" s="521"/>
      <c r="AF20" s="522"/>
      <c r="AY20" s="170"/>
      <c r="BC20" s="583"/>
      <c r="BD20" s="583"/>
      <c r="BE20" s="583"/>
      <c r="BF20" s="583"/>
      <c r="BG20" s="583"/>
      <c r="BH20" s="583"/>
      <c r="BI20" s="583"/>
      <c r="BJ20" s="583"/>
      <c r="BK20" s="583"/>
      <c r="BL20" s="583"/>
      <c r="BM20" s="583"/>
      <c r="BN20" s="583"/>
      <c r="BO20" s="583"/>
      <c r="BP20" s="583"/>
      <c r="BQ20" s="583"/>
      <c r="BR20" s="583"/>
      <c r="BS20" s="583"/>
      <c r="BT20" s="583"/>
      <c r="BU20" s="583"/>
      <c r="BV20" s="583"/>
      <c r="BW20" s="583"/>
      <c r="BX20" s="583"/>
      <c r="BY20" s="583"/>
      <c r="BZ20" s="583"/>
    </row>
    <row r="21" spans="1:78" ht="7.5" customHeight="1">
      <c r="A21" s="169"/>
      <c r="B21" s="534" t="s">
        <v>101</v>
      </c>
      <c r="C21" s="535"/>
      <c r="D21" s="535"/>
      <c r="E21" s="535"/>
      <c r="F21" s="535"/>
      <c r="G21" s="535"/>
      <c r="H21" s="535"/>
      <c r="I21" s="535"/>
      <c r="J21" s="535"/>
      <c r="K21" s="535"/>
      <c r="L21" s="535"/>
      <c r="M21" s="536"/>
      <c r="U21" s="503"/>
      <c r="V21" s="520"/>
      <c r="W21" s="523"/>
      <c r="X21" s="523"/>
      <c r="Y21" s="523"/>
      <c r="Z21" s="523"/>
      <c r="AA21" s="523"/>
      <c r="AB21" s="523"/>
      <c r="AC21" s="523"/>
      <c r="AD21" s="523"/>
      <c r="AE21" s="523"/>
      <c r="AF21" s="524"/>
      <c r="AK21" s="505" t="s">
        <v>88</v>
      </c>
      <c r="AL21" s="506"/>
      <c r="AY21" s="170"/>
      <c r="BC21" s="587" t="s">
        <v>135</v>
      </c>
      <c r="BD21" s="587"/>
      <c r="BE21" s="587"/>
      <c r="BF21" s="587"/>
      <c r="BG21" s="587"/>
      <c r="BH21" s="587"/>
      <c r="BI21" s="587"/>
      <c r="BJ21" s="587"/>
      <c r="BK21" s="587"/>
      <c r="BL21" s="587"/>
      <c r="BM21" s="587"/>
      <c r="BN21" s="587"/>
      <c r="BO21" s="587"/>
      <c r="BP21" s="587"/>
      <c r="BQ21" s="587"/>
      <c r="BR21" s="587"/>
      <c r="BS21" s="587"/>
      <c r="BT21" s="587"/>
      <c r="BU21" s="587"/>
      <c r="BV21" s="587"/>
      <c r="BW21" s="587"/>
      <c r="BX21" s="587"/>
      <c r="BY21" s="587"/>
      <c r="BZ21" s="587"/>
    </row>
    <row r="22" spans="1:78" ht="7.5" customHeight="1">
      <c r="A22" s="169"/>
      <c r="B22" s="534"/>
      <c r="C22" s="535"/>
      <c r="D22" s="535"/>
      <c r="E22" s="535"/>
      <c r="F22" s="535"/>
      <c r="G22" s="535"/>
      <c r="H22" s="535"/>
      <c r="I22" s="535"/>
      <c r="J22" s="535"/>
      <c r="K22" s="535"/>
      <c r="L22" s="535"/>
      <c r="M22" s="536"/>
      <c r="U22" s="566" t="s">
        <v>109</v>
      </c>
      <c r="V22" s="567"/>
      <c r="W22" s="567"/>
      <c r="X22" s="567"/>
      <c r="Y22" s="567"/>
      <c r="Z22" s="567"/>
      <c r="AA22" s="567"/>
      <c r="AB22" s="567"/>
      <c r="AC22" s="567"/>
      <c r="AD22" s="567"/>
      <c r="AE22" s="567"/>
      <c r="AF22" s="568"/>
      <c r="AK22" s="507"/>
      <c r="AL22" s="508"/>
      <c r="AY22" s="170"/>
      <c r="BC22" s="587"/>
      <c r="BD22" s="587"/>
      <c r="BE22" s="587"/>
      <c r="BF22" s="587"/>
      <c r="BG22" s="587"/>
      <c r="BH22" s="587"/>
      <c r="BI22" s="587"/>
      <c r="BJ22" s="587"/>
      <c r="BK22" s="587"/>
      <c r="BL22" s="587"/>
      <c r="BM22" s="587"/>
      <c r="BN22" s="587"/>
      <c r="BO22" s="587"/>
      <c r="BP22" s="587"/>
      <c r="BQ22" s="587"/>
      <c r="BR22" s="587"/>
      <c r="BS22" s="587"/>
      <c r="BT22" s="587"/>
      <c r="BU22" s="587"/>
      <c r="BV22" s="587"/>
      <c r="BW22" s="587"/>
      <c r="BX22" s="587"/>
      <c r="BY22" s="587"/>
      <c r="BZ22" s="587"/>
    </row>
    <row r="23" spans="1:78" ht="7.5" customHeight="1">
      <c r="A23" s="169"/>
      <c r="B23" s="534" t="s">
        <v>102</v>
      </c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6"/>
      <c r="U23" s="569"/>
      <c r="V23" s="570"/>
      <c r="W23" s="570"/>
      <c r="X23" s="570"/>
      <c r="Y23" s="570"/>
      <c r="Z23" s="570"/>
      <c r="AA23" s="570"/>
      <c r="AB23" s="570"/>
      <c r="AC23" s="570"/>
      <c r="AD23" s="570"/>
      <c r="AE23" s="570"/>
      <c r="AF23" s="571"/>
      <c r="AK23" s="501">
        <v>4</v>
      </c>
      <c r="AL23" s="502"/>
      <c r="AY23" s="170"/>
      <c r="BC23" s="583" t="s">
        <v>136</v>
      </c>
      <c r="BD23" s="583"/>
      <c r="BE23" s="583"/>
      <c r="BF23" s="583"/>
      <c r="BG23" s="583"/>
      <c r="BH23" s="583"/>
      <c r="BI23" s="583"/>
      <c r="BJ23" s="583"/>
      <c r="BK23" s="583"/>
      <c r="BL23" s="583"/>
      <c r="BM23" s="583"/>
      <c r="BN23" s="583"/>
      <c r="BO23" s="583"/>
      <c r="BP23" s="583"/>
      <c r="BQ23" s="583"/>
      <c r="BR23" s="583"/>
      <c r="BS23" s="583"/>
      <c r="BT23" s="583"/>
      <c r="BU23" s="583"/>
      <c r="BV23" s="583"/>
      <c r="BW23" s="583"/>
      <c r="BX23" s="583"/>
      <c r="BY23" s="583"/>
      <c r="BZ23" s="583"/>
    </row>
    <row r="24" spans="1:78" ht="7.5" customHeight="1">
      <c r="A24" s="169"/>
      <c r="B24" s="534"/>
      <c r="C24" s="535"/>
      <c r="D24" s="535"/>
      <c r="E24" s="535"/>
      <c r="F24" s="535"/>
      <c r="G24" s="535"/>
      <c r="H24" s="535"/>
      <c r="I24" s="535"/>
      <c r="J24" s="535"/>
      <c r="K24" s="535"/>
      <c r="L24" s="535"/>
      <c r="M24" s="536"/>
      <c r="U24" s="528" t="s">
        <v>59</v>
      </c>
      <c r="V24" s="529"/>
      <c r="W24" s="529"/>
      <c r="X24" s="529"/>
      <c r="Y24" s="529"/>
      <c r="Z24" s="529"/>
      <c r="AA24" s="529"/>
      <c r="AB24" s="529"/>
      <c r="AC24" s="529"/>
      <c r="AD24" s="529"/>
      <c r="AE24" s="529"/>
      <c r="AF24" s="530"/>
      <c r="AK24" s="503"/>
      <c r="AL24" s="504"/>
      <c r="AN24" s="540" t="s">
        <v>88</v>
      </c>
      <c r="AO24" s="564"/>
      <c r="AY24" s="170"/>
      <c r="BC24" s="583"/>
      <c r="BD24" s="583"/>
      <c r="BE24" s="583"/>
      <c r="BF24" s="583"/>
      <c r="BG24" s="583"/>
      <c r="BH24" s="583"/>
      <c r="BI24" s="583"/>
      <c r="BJ24" s="583"/>
      <c r="BK24" s="583"/>
      <c r="BL24" s="583"/>
      <c r="BM24" s="583"/>
      <c r="BN24" s="583"/>
      <c r="BO24" s="583"/>
      <c r="BP24" s="583"/>
      <c r="BQ24" s="583"/>
      <c r="BR24" s="583"/>
      <c r="BS24" s="583"/>
      <c r="BT24" s="583"/>
      <c r="BU24" s="583"/>
      <c r="BV24" s="583"/>
      <c r="BW24" s="583"/>
      <c r="BX24" s="583"/>
      <c r="BY24" s="583"/>
      <c r="BZ24" s="583"/>
    </row>
    <row r="25" spans="1:78" ht="7.5" customHeight="1">
      <c r="A25" s="169"/>
      <c r="B25" s="534"/>
      <c r="C25" s="535"/>
      <c r="D25" s="535"/>
      <c r="E25" s="535"/>
      <c r="F25" s="535"/>
      <c r="G25" s="535"/>
      <c r="H25" s="535"/>
      <c r="I25" s="535"/>
      <c r="J25" s="535"/>
      <c r="K25" s="535"/>
      <c r="L25" s="535"/>
      <c r="M25" s="536"/>
      <c r="U25" s="531"/>
      <c r="V25" s="532"/>
      <c r="W25" s="532"/>
      <c r="X25" s="532"/>
      <c r="Y25" s="532"/>
      <c r="Z25" s="532"/>
      <c r="AA25" s="532"/>
      <c r="AB25" s="532"/>
      <c r="AC25" s="532"/>
      <c r="AD25" s="532"/>
      <c r="AE25" s="532"/>
      <c r="AF25" s="533"/>
      <c r="AN25" s="542"/>
      <c r="AO25" s="565"/>
      <c r="AY25" s="170"/>
      <c r="BC25" s="583" t="s">
        <v>137</v>
      </c>
      <c r="BD25" s="583"/>
      <c r="BE25" s="583"/>
      <c r="BF25" s="583"/>
      <c r="BG25" s="583"/>
      <c r="BH25" s="583"/>
      <c r="BI25" s="583"/>
      <c r="BJ25" s="583"/>
      <c r="BK25" s="583"/>
      <c r="BL25" s="583"/>
      <c r="BM25" s="583"/>
      <c r="BN25" s="583"/>
      <c r="BO25" s="583"/>
      <c r="BP25" s="583"/>
      <c r="BQ25" s="583"/>
      <c r="BR25" s="583"/>
      <c r="BS25" s="583"/>
      <c r="BT25" s="583"/>
      <c r="BU25" s="583"/>
      <c r="BV25" s="583"/>
      <c r="BW25" s="583"/>
      <c r="BX25" s="583"/>
      <c r="BY25" s="583"/>
      <c r="BZ25" s="583"/>
    </row>
    <row r="26" spans="1:78" ht="7.5" customHeight="1">
      <c r="A26" s="169"/>
      <c r="B26" s="537"/>
      <c r="C26" s="538"/>
      <c r="D26" s="538"/>
      <c r="E26" s="538"/>
      <c r="F26" s="538"/>
      <c r="G26" s="538"/>
      <c r="H26" s="538"/>
      <c r="I26" s="538"/>
      <c r="J26" s="538"/>
      <c r="K26" s="538"/>
      <c r="L26" s="538"/>
      <c r="M26" s="539"/>
      <c r="U26" s="558" t="s">
        <v>171</v>
      </c>
      <c r="V26" s="559"/>
      <c r="W26" s="559"/>
      <c r="X26" s="559"/>
      <c r="Y26" s="559"/>
      <c r="Z26" s="559"/>
      <c r="AA26" s="559"/>
      <c r="AB26" s="559"/>
      <c r="AC26" s="559"/>
      <c r="AD26" s="559"/>
      <c r="AE26" s="559"/>
      <c r="AF26" s="560"/>
      <c r="AN26" s="501">
        <v>6</v>
      </c>
      <c r="AO26" s="502"/>
      <c r="AY26" s="170"/>
      <c r="BC26" s="583"/>
      <c r="BD26" s="583"/>
      <c r="BE26" s="583"/>
      <c r="BF26" s="583"/>
      <c r="BG26" s="583"/>
      <c r="BH26" s="583"/>
      <c r="BI26" s="583"/>
      <c r="BJ26" s="583"/>
      <c r="BK26" s="583"/>
      <c r="BL26" s="583"/>
      <c r="BM26" s="583"/>
      <c r="BN26" s="583"/>
      <c r="BO26" s="583"/>
      <c r="BP26" s="583"/>
      <c r="BQ26" s="583"/>
      <c r="BR26" s="583"/>
      <c r="BS26" s="583"/>
      <c r="BT26" s="583"/>
      <c r="BU26" s="583"/>
      <c r="BV26" s="583"/>
      <c r="BW26" s="583"/>
      <c r="BX26" s="583"/>
      <c r="BY26" s="583"/>
      <c r="BZ26" s="583"/>
    </row>
    <row r="27" spans="1:78" ht="7.5" customHeight="1">
      <c r="A27" s="169"/>
      <c r="U27" s="534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6"/>
      <c r="AN27" s="503"/>
      <c r="AO27" s="504"/>
      <c r="AY27" s="170"/>
      <c r="BB27" s="583" t="s">
        <v>134</v>
      </c>
      <c r="BC27" s="583"/>
      <c r="BD27" s="583"/>
      <c r="BE27" s="583"/>
      <c r="BF27" s="583"/>
      <c r="BG27" s="583"/>
      <c r="BH27" s="583"/>
      <c r="BI27" s="583"/>
      <c r="BJ27" s="583"/>
      <c r="BK27" s="583"/>
      <c r="BL27" s="583"/>
      <c r="BM27" s="583"/>
      <c r="BN27" s="583"/>
      <c r="BO27" s="583"/>
      <c r="BP27" s="583"/>
      <c r="BQ27" s="583"/>
      <c r="BR27" s="583"/>
      <c r="BS27" s="583"/>
      <c r="BT27" s="583"/>
      <c r="BU27" s="583"/>
      <c r="BV27" s="583"/>
      <c r="BW27" s="583"/>
      <c r="BX27" s="583"/>
      <c r="BY27" s="583"/>
      <c r="BZ27" s="583"/>
    </row>
    <row r="28" spans="1:78" ht="7.5" customHeight="1">
      <c r="A28" s="169"/>
      <c r="B28" s="505" t="s">
        <v>88</v>
      </c>
      <c r="C28" s="550"/>
      <c r="D28" s="552" t="s">
        <v>89</v>
      </c>
      <c r="E28" s="553"/>
      <c r="F28" s="553"/>
      <c r="G28" s="553"/>
      <c r="H28" s="553"/>
      <c r="I28" s="553"/>
      <c r="J28" s="553"/>
      <c r="K28" s="553"/>
      <c r="L28" s="553"/>
      <c r="M28" s="554"/>
      <c r="U28" s="534" t="s">
        <v>100</v>
      </c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6"/>
      <c r="AJ28" s="505" t="s">
        <v>88</v>
      </c>
      <c r="AK28" s="506"/>
      <c r="AY28" s="170"/>
      <c r="BB28" s="583"/>
      <c r="BC28" s="583"/>
      <c r="BD28" s="583"/>
      <c r="BE28" s="583"/>
      <c r="BF28" s="583"/>
      <c r="BG28" s="583"/>
      <c r="BH28" s="583"/>
      <c r="BI28" s="583"/>
      <c r="BJ28" s="583"/>
      <c r="BK28" s="583"/>
      <c r="BL28" s="583"/>
      <c r="BM28" s="583"/>
      <c r="BN28" s="583"/>
      <c r="BO28" s="583"/>
      <c r="BP28" s="583"/>
      <c r="BQ28" s="583"/>
      <c r="BR28" s="583"/>
      <c r="BS28" s="583"/>
      <c r="BT28" s="583"/>
      <c r="BU28" s="583"/>
      <c r="BV28" s="583"/>
      <c r="BW28" s="583"/>
      <c r="BX28" s="583"/>
      <c r="BY28" s="583"/>
      <c r="BZ28" s="583"/>
    </row>
    <row r="29" spans="1:78" ht="7.5" customHeight="1">
      <c r="A29" s="169"/>
      <c r="B29" s="507"/>
      <c r="C29" s="551"/>
      <c r="D29" s="555"/>
      <c r="E29" s="556"/>
      <c r="F29" s="556"/>
      <c r="G29" s="556"/>
      <c r="H29" s="556"/>
      <c r="I29" s="556"/>
      <c r="J29" s="556"/>
      <c r="K29" s="556"/>
      <c r="L29" s="556"/>
      <c r="M29" s="557"/>
      <c r="U29" s="534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6"/>
      <c r="AJ29" s="507"/>
      <c r="AK29" s="508"/>
      <c r="AY29" s="170"/>
      <c r="BC29" s="573" t="s">
        <v>138</v>
      </c>
      <c r="BD29" s="573"/>
      <c r="BE29" s="573" t="s">
        <v>139</v>
      </c>
      <c r="BF29" s="573"/>
      <c r="BG29" s="573"/>
      <c r="BH29" s="573"/>
      <c r="BJ29" s="583" t="s">
        <v>142</v>
      </c>
      <c r="BK29" s="583"/>
      <c r="BL29" s="583"/>
      <c r="BM29" s="583"/>
      <c r="BN29" s="583"/>
    </row>
    <row r="30" spans="1:78" ht="7.5" customHeight="1">
      <c r="A30" s="169"/>
      <c r="B30" s="501">
        <v>4</v>
      </c>
      <c r="C30" s="519"/>
      <c r="D30" s="521" t="s">
        <v>107</v>
      </c>
      <c r="E30" s="521"/>
      <c r="F30" s="521"/>
      <c r="G30" s="521"/>
      <c r="H30" s="521"/>
      <c r="I30" s="521"/>
      <c r="J30" s="521"/>
      <c r="K30" s="521"/>
      <c r="L30" s="521"/>
      <c r="M30" s="522"/>
      <c r="U30" s="534" t="s">
        <v>101</v>
      </c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6"/>
      <c r="AJ30" s="501">
        <v>4</v>
      </c>
      <c r="AK30" s="502"/>
      <c r="AY30" s="170"/>
      <c r="BC30" s="573"/>
      <c r="BD30" s="573"/>
      <c r="BE30" s="573"/>
      <c r="BF30" s="573"/>
      <c r="BG30" s="573"/>
      <c r="BH30" s="573"/>
      <c r="BJ30" s="583"/>
      <c r="BK30" s="583"/>
      <c r="BL30" s="583"/>
      <c r="BM30" s="583"/>
      <c r="BN30" s="583"/>
    </row>
    <row r="31" spans="1:78" ht="7.5" customHeight="1">
      <c r="A31" s="169"/>
      <c r="B31" s="503"/>
      <c r="C31" s="520"/>
      <c r="D31" s="523"/>
      <c r="E31" s="523"/>
      <c r="F31" s="523"/>
      <c r="G31" s="523"/>
      <c r="H31" s="523"/>
      <c r="I31" s="523"/>
      <c r="J31" s="523"/>
      <c r="K31" s="523"/>
      <c r="L31" s="523"/>
      <c r="M31" s="524"/>
      <c r="U31" s="534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6"/>
      <c r="AJ31" s="503"/>
      <c r="AK31" s="504"/>
      <c r="AY31" s="170"/>
      <c r="BE31" s="572" t="s">
        <v>140</v>
      </c>
      <c r="BF31" s="572"/>
      <c r="BG31" s="572"/>
      <c r="BH31" s="572"/>
      <c r="BJ31" s="583" t="s">
        <v>143</v>
      </c>
      <c r="BK31" s="583"/>
      <c r="BL31" s="583"/>
      <c r="BM31" s="583"/>
      <c r="BN31" s="583"/>
    </row>
    <row r="32" spans="1:78" ht="7.5" customHeight="1">
      <c r="A32" s="169"/>
      <c r="B32" s="566" t="s">
        <v>90</v>
      </c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8"/>
      <c r="U32" s="534" t="s">
        <v>102</v>
      </c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6"/>
      <c r="AY32" s="170"/>
      <c r="BE32" s="572"/>
      <c r="BF32" s="572"/>
      <c r="BG32" s="572"/>
      <c r="BH32" s="572"/>
      <c r="BJ32" s="583"/>
      <c r="BK32" s="583"/>
      <c r="BL32" s="583"/>
      <c r="BM32" s="583"/>
      <c r="BN32" s="583"/>
    </row>
    <row r="33" spans="1:66" ht="7.5" customHeight="1">
      <c r="A33" s="169"/>
      <c r="B33" s="569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1"/>
      <c r="U33" s="537"/>
      <c r="V33" s="538"/>
      <c r="W33" s="538"/>
      <c r="X33" s="538"/>
      <c r="Y33" s="538"/>
      <c r="Z33" s="538"/>
      <c r="AA33" s="538"/>
      <c r="AB33" s="538"/>
      <c r="AC33" s="538"/>
      <c r="AD33" s="538"/>
      <c r="AE33" s="538"/>
      <c r="AF33" s="539"/>
      <c r="AY33" s="170"/>
      <c r="BE33" s="572">
        <v>1</v>
      </c>
      <c r="BF33" s="572"/>
      <c r="BG33" s="572"/>
      <c r="BH33" s="572"/>
      <c r="BJ33" s="583" t="s">
        <v>144</v>
      </c>
      <c r="BK33" s="583"/>
      <c r="BL33" s="583"/>
      <c r="BM33" s="583"/>
      <c r="BN33" s="583"/>
    </row>
    <row r="34" spans="1:66" ht="7.5" customHeight="1">
      <c r="A34" s="169"/>
      <c r="B34" s="561" t="s">
        <v>91</v>
      </c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3"/>
      <c r="AY34" s="170"/>
      <c r="BE34" s="572"/>
      <c r="BF34" s="572"/>
      <c r="BG34" s="572"/>
      <c r="BH34" s="572"/>
      <c r="BJ34" s="583"/>
      <c r="BK34" s="583"/>
      <c r="BL34" s="583"/>
      <c r="BM34" s="583"/>
      <c r="BN34" s="583"/>
    </row>
    <row r="35" spans="1:66" ht="7.5" customHeight="1">
      <c r="A35" s="169"/>
      <c r="B35" s="534"/>
      <c r="C35" s="535"/>
      <c r="D35" s="535"/>
      <c r="E35" s="535"/>
      <c r="F35" s="535"/>
      <c r="G35" s="535"/>
      <c r="H35" s="535"/>
      <c r="I35" s="535"/>
      <c r="J35" s="535"/>
      <c r="K35" s="535"/>
      <c r="L35" s="535"/>
      <c r="M35" s="536"/>
      <c r="AY35" s="170"/>
      <c r="BE35" s="572" t="s">
        <v>141</v>
      </c>
      <c r="BF35" s="572"/>
      <c r="BG35" s="572"/>
      <c r="BH35" s="572"/>
      <c r="BJ35" s="583" t="s">
        <v>145</v>
      </c>
      <c r="BK35" s="583"/>
      <c r="BL35" s="583"/>
      <c r="BM35" s="583"/>
      <c r="BN35" s="583"/>
    </row>
    <row r="36" spans="1:66" ht="7.5" customHeight="1">
      <c r="A36" s="169"/>
      <c r="B36" s="534" t="s">
        <v>92</v>
      </c>
      <c r="C36" s="535"/>
      <c r="D36" s="535"/>
      <c r="E36" s="535"/>
      <c r="F36" s="535"/>
      <c r="G36" s="535"/>
      <c r="H36" s="535"/>
      <c r="I36" s="535"/>
      <c r="J36" s="535"/>
      <c r="K36" s="535"/>
      <c r="L36" s="535"/>
      <c r="M36" s="536"/>
      <c r="AY36" s="170"/>
      <c r="BE36" s="572"/>
      <c r="BF36" s="572"/>
      <c r="BG36" s="572"/>
      <c r="BH36" s="572"/>
      <c r="BJ36" s="583"/>
      <c r="BK36" s="583"/>
      <c r="BL36" s="583"/>
      <c r="BM36" s="583"/>
      <c r="BN36" s="583"/>
    </row>
    <row r="37" spans="1:66" ht="7.5" customHeight="1">
      <c r="A37" s="169"/>
      <c r="B37" s="534"/>
      <c r="C37" s="535"/>
      <c r="D37" s="535"/>
      <c r="E37" s="535"/>
      <c r="F37" s="535"/>
      <c r="G37" s="535"/>
      <c r="H37" s="535"/>
      <c r="I37" s="535"/>
      <c r="J37" s="535"/>
      <c r="K37" s="535"/>
      <c r="L37" s="535"/>
      <c r="M37" s="536"/>
      <c r="AY37" s="170"/>
    </row>
    <row r="38" spans="1:66" ht="7.5" customHeight="1">
      <c r="A38" s="169"/>
      <c r="B38" s="534" t="s">
        <v>94</v>
      </c>
      <c r="C38" s="535"/>
      <c r="D38" s="535"/>
      <c r="E38" s="535"/>
      <c r="F38" s="535"/>
      <c r="G38" s="535"/>
      <c r="H38" s="535"/>
      <c r="I38" s="535"/>
      <c r="J38" s="535"/>
      <c r="K38" s="535"/>
      <c r="L38" s="535"/>
      <c r="M38" s="536"/>
      <c r="P38" s="505" t="s">
        <v>88</v>
      </c>
      <c r="Q38" s="506"/>
      <c r="AY38" s="170"/>
    </row>
    <row r="39" spans="1:66" ht="7.5" customHeight="1">
      <c r="A39" s="169"/>
      <c r="B39" s="534"/>
      <c r="C39" s="535"/>
      <c r="D39" s="535"/>
      <c r="E39" s="535"/>
      <c r="F39" s="535"/>
      <c r="G39" s="535"/>
      <c r="H39" s="535"/>
      <c r="I39" s="535"/>
      <c r="J39" s="535"/>
      <c r="K39" s="535"/>
      <c r="L39" s="535"/>
      <c r="M39" s="536"/>
      <c r="P39" s="507"/>
      <c r="Q39" s="508"/>
      <c r="U39" s="505" t="s">
        <v>88</v>
      </c>
      <c r="V39" s="550"/>
      <c r="W39" s="552" t="s">
        <v>89</v>
      </c>
      <c r="X39" s="553"/>
      <c r="Y39" s="553"/>
      <c r="Z39" s="553"/>
      <c r="AA39" s="553"/>
      <c r="AB39" s="553"/>
      <c r="AC39" s="553"/>
      <c r="AD39" s="553"/>
      <c r="AE39" s="553"/>
      <c r="AF39" s="554"/>
      <c r="AY39" s="170"/>
    </row>
    <row r="40" spans="1:66" ht="7.5" customHeight="1">
      <c r="A40" s="169"/>
      <c r="B40" s="534" t="s">
        <v>95</v>
      </c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6"/>
      <c r="P40" s="501">
        <v>5</v>
      </c>
      <c r="Q40" s="502"/>
      <c r="U40" s="507"/>
      <c r="V40" s="551"/>
      <c r="W40" s="555"/>
      <c r="X40" s="556"/>
      <c r="Y40" s="556"/>
      <c r="Z40" s="556"/>
      <c r="AA40" s="556"/>
      <c r="AB40" s="556"/>
      <c r="AC40" s="556"/>
      <c r="AD40" s="556"/>
      <c r="AE40" s="556"/>
      <c r="AF40" s="557"/>
      <c r="AY40" s="170"/>
    </row>
    <row r="41" spans="1:66" ht="7.5" customHeight="1">
      <c r="A41" s="169"/>
      <c r="B41" s="534"/>
      <c r="C41" s="535"/>
      <c r="D41" s="535"/>
      <c r="E41" s="535"/>
      <c r="F41" s="535"/>
      <c r="G41" s="535"/>
      <c r="H41" s="535"/>
      <c r="I41" s="535"/>
      <c r="J41" s="535"/>
      <c r="K41" s="535"/>
      <c r="L41" s="535"/>
      <c r="M41" s="536"/>
      <c r="P41" s="503"/>
      <c r="Q41" s="504"/>
      <c r="U41" s="501">
        <v>6</v>
      </c>
      <c r="V41" s="519"/>
      <c r="W41" s="521" t="s">
        <v>104</v>
      </c>
      <c r="X41" s="521"/>
      <c r="Y41" s="521"/>
      <c r="Z41" s="521"/>
      <c r="AA41" s="521"/>
      <c r="AB41" s="521"/>
      <c r="AC41" s="521"/>
      <c r="AD41" s="521"/>
      <c r="AE41" s="521"/>
      <c r="AF41" s="522"/>
      <c r="AY41" s="170"/>
    </row>
    <row r="42" spans="1:66" ht="7.5" customHeight="1">
      <c r="A42" s="169"/>
      <c r="B42" s="534" t="s">
        <v>96</v>
      </c>
      <c r="C42" s="535"/>
      <c r="D42" s="535"/>
      <c r="E42" s="535"/>
      <c r="F42" s="535"/>
      <c r="G42" s="535"/>
      <c r="H42" s="535"/>
      <c r="I42" s="535"/>
      <c r="J42" s="535"/>
      <c r="K42" s="535"/>
      <c r="L42" s="535"/>
      <c r="M42" s="536"/>
      <c r="U42" s="503"/>
      <c r="V42" s="520"/>
      <c r="W42" s="523"/>
      <c r="X42" s="523"/>
      <c r="Y42" s="523"/>
      <c r="Z42" s="523"/>
      <c r="AA42" s="523"/>
      <c r="AB42" s="523"/>
      <c r="AC42" s="523"/>
      <c r="AD42" s="523"/>
      <c r="AE42" s="523"/>
      <c r="AF42" s="524"/>
      <c r="AY42" s="170"/>
    </row>
    <row r="43" spans="1:66" ht="7.5" customHeight="1">
      <c r="A43" s="169"/>
      <c r="B43" s="534"/>
      <c r="C43" s="535"/>
      <c r="D43" s="535"/>
      <c r="E43" s="535"/>
      <c r="F43" s="535"/>
      <c r="G43" s="535"/>
      <c r="H43" s="535"/>
      <c r="I43" s="535"/>
      <c r="J43" s="535"/>
      <c r="K43" s="535"/>
      <c r="L43" s="535"/>
      <c r="M43" s="536"/>
      <c r="U43" s="566" t="s">
        <v>105</v>
      </c>
      <c r="V43" s="567"/>
      <c r="W43" s="567"/>
      <c r="X43" s="567"/>
      <c r="Y43" s="567"/>
      <c r="Z43" s="567"/>
      <c r="AA43" s="567"/>
      <c r="AB43" s="567"/>
      <c r="AC43" s="567"/>
      <c r="AD43" s="567"/>
      <c r="AE43" s="567"/>
      <c r="AF43" s="568"/>
      <c r="AY43" s="170"/>
    </row>
    <row r="44" spans="1:66" ht="7.5" customHeight="1">
      <c r="A44" s="169"/>
      <c r="B44" s="534"/>
      <c r="C44" s="535"/>
      <c r="D44" s="535"/>
      <c r="E44" s="535"/>
      <c r="F44" s="535"/>
      <c r="G44" s="535"/>
      <c r="H44" s="535"/>
      <c r="I44" s="535"/>
      <c r="J44" s="535"/>
      <c r="K44" s="535"/>
      <c r="L44" s="535"/>
      <c r="M44" s="536"/>
      <c r="U44" s="569"/>
      <c r="V44" s="570"/>
      <c r="W44" s="570"/>
      <c r="X44" s="570"/>
      <c r="Y44" s="570"/>
      <c r="Z44" s="570"/>
      <c r="AA44" s="570"/>
      <c r="AB44" s="570"/>
      <c r="AC44" s="570"/>
      <c r="AD44" s="570"/>
      <c r="AE44" s="570"/>
      <c r="AF44" s="571"/>
      <c r="AY44" s="170"/>
    </row>
    <row r="45" spans="1:66" ht="7.5" customHeight="1">
      <c r="A45" s="169"/>
      <c r="B45" s="537"/>
      <c r="C45" s="538"/>
      <c r="D45" s="538"/>
      <c r="E45" s="538"/>
      <c r="F45" s="538"/>
      <c r="G45" s="538"/>
      <c r="H45" s="538"/>
      <c r="I45" s="538"/>
      <c r="J45" s="538"/>
      <c r="K45" s="538"/>
      <c r="L45" s="538"/>
      <c r="M45" s="539"/>
      <c r="U45" s="580" t="s">
        <v>106</v>
      </c>
      <c r="V45" s="581"/>
      <c r="W45" s="581"/>
      <c r="X45" s="581"/>
      <c r="Y45" s="581"/>
      <c r="Z45" s="581"/>
      <c r="AA45" s="581"/>
      <c r="AB45" s="581"/>
      <c r="AC45" s="581"/>
      <c r="AD45" s="581"/>
      <c r="AE45" s="581"/>
      <c r="AF45" s="582"/>
      <c r="AY45" s="170"/>
    </row>
    <row r="46" spans="1:66" ht="7.5" customHeight="1">
      <c r="A46" s="169"/>
      <c r="U46" s="558"/>
      <c r="V46" s="559"/>
      <c r="W46" s="559"/>
      <c r="X46" s="559"/>
      <c r="Y46" s="559"/>
      <c r="Z46" s="559"/>
      <c r="AA46" s="559"/>
      <c r="AB46" s="559"/>
      <c r="AC46" s="559"/>
      <c r="AD46" s="559"/>
      <c r="AE46" s="559"/>
      <c r="AF46" s="560"/>
      <c r="AY46" s="170"/>
    </row>
    <row r="47" spans="1:66" ht="7.5" customHeight="1">
      <c r="A47" s="169"/>
      <c r="U47" s="574"/>
      <c r="V47" s="575"/>
      <c r="W47" s="575"/>
      <c r="X47" s="575"/>
      <c r="Y47" s="575"/>
      <c r="Z47" s="575"/>
      <c r="AA47" s="575"/>
      <c r="AB47" s="575"/>
      <c r="AC47" s="575"/>
      <c r="AD47" s="575"/>
      <c r="AE47" s="575"/>
      <c r="AF47" s="576"/>
      <c r="AY47" s="170"/>
    </row>
    <row r="48" spans="1:66" ht="7.5" customHeight="1">
      <c r="A48" s="169"/>
      <c r="U48" s="577"/>
      <c r="V48" s="578"/>
      <c r="W48" s="578"/>
      <c r="X48" s="578"/>
      <c r="Y48" s="578"/>
      <c r="Z48" s="578"/>
      <c r="AA48" s="578"/>
      <c r="AB48" s="578"/>
      <c r="AC48" s="578"/>
      <c r="AD48" s="578"/>
      <c r="AE48" s="578"/>
      <c r="AF48" s="579"/>
      <c r="AY48" s="170"/>
    </row>
    <row r="49" spans="1:51" ht="7.5" customHeight="1">
      <c r="A49" s="169"/>
      <c r="AY49" s="170"/>
    </row>
    <row r="50" spans="1:51" ht="7.5" customHeight="1">
      <c r="A50" s="169"/>
      <c r="AY50" s="170"/>
    </row>
    <row r="51" spans="1:51" ht="7.5" customHeight="1">
      <c r="A51" s="169"/>
      <c r="AY51" s="170"/>
    </row>
    <row r="52" spans="1:51" ht="7.5" customHeight="1">
      <c r="A52" s="169"/>
      <c r="AY52" s="170"/>
    </row>
    <row r="53" spans="1:51" ht="7.5" customHeight="1">
      <c r="A53" s="169"/>
      <c r="AY53" s="170"/>
    </row>
    <row r="54" spans="1:51" ht="7.5" customHeight="1">
      <c r="A54" s="169"/>
      <c r="AY54" s="170"/>
    </row>
    <row r="55" spans="1:51" ht="7.5" customHeight="1">
      <c r="A55" s="169"/>
      <c r="AY55" s="170"/>
    </row>
    <row r="56" spans="1:51" ht="7.5" customHeight="1">
      <c r="A56" s="169"/>
      <c r="AY56" s="170"/>
    </row>
    <row r="57" spans="1:51" ht="7.5" customHeight="1">
      <c r="A57" s="169"/>
      <c r="AY57" s="170"/>
    </row>
    <row r="58" spans="1:51" ht="7.5" customHeight="1">
      <c r="A58" s="169"/>
      <c r="AY58" s="170"/>
    </row>
    <row r="59" spans="1:51" ht="7.5" customHeight="1">
      <c r="A59" s="169"/>
      <c r="AY59" s="170"/>
    </row>
    <row r="60" spans="1:51" ht="7.5" customHeight="1">
      <c r="A60" s="169"/>
      <c r="AY60" s="170"/>
    </row>
    <row r="61" spans="1:51" ht="7.5" customHeight="1">
      <c r="A61" s="169"/>
      <c r="AY61" s="170"/>
    </row>
    <row r="62" spans="1:51" ht="7.5" customHeight="1">
      <c r="A62" s="169"/>
      <c r="AY62" s="170"/>
    </row>
    <row r="63" spans="1:51" ht="7.5" customHeight="1">
      <c r="A63" s="169"/>
      <c r="AY63" s="170"/>
    </row>
    <row r="64" spans="1:51" ht="7.5" customHeight="1" thickBot="1">
      <c r="A64" s="171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72"/>
    </row>
    <row r="65" spans="1:51" ht="7.5" customHeight="1">
      <c r="A65" s="167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8"/>
    </row>
    <row r="66" spans="1:51" ht="7.5" customHeight="1">
      <c r="A66" s="169"/>
      <c r="AY66" s="170"/>
    </row>
    <row r="67" spans="1:51" ht="7.5" customHeight="1">
      <c r="A67" s="169"/>
      <c r="G67" s="540" t="s">
        <v>88</v>
      </c>
      <c r="H67" s="541"/>
      <c r="I67" s="544" t="s">
        <v>89</v>
      </c>
      <c r="J67" s="545"/>
      <c r="K67" s="545"/>
      <c r="L67" s="545"/>
      <c r="M67" s="545"/>
      <c r="N67" s="545"/>
      <c r="O67" s="545"/>
      <c r="P67" s="545"/>
      <c r="Q67" s="545"/>
      <c r="R67" s="546"/>
      <c r="U67" s="540" t="s">
        <v>88</v>
      </c>
      <c r="V67" s="564"/>
      <c r="Y67" s="540" t="s">
        <v>88</v>
      </c>
      <c r="Z67" s="541"/>
      <c r="AA67" s="544" t="s">
        <v>89</v>
      </c>
      <c r="AB67" s="545"/>
      <c r="AC67" s="545"/>
      <c r="AD67" s="545"/>
      <c r="AE67" s="545"/>
      <c r="AF67" s="545"/>
      <c r="AG67" s="545"/>
      <c r="AH67" s="545"/>
      <c r="AI67" s="545"/>
      <c r="AJ67" s="546"/>
      <c r="AM67" s="505" t="s">
        <v>88</v>
      </c>
      <c r="AN67" s="506"/>
      <c r="AY67" s="170"/>
    </row>
    <row r="68" spans="1:51" ht="7.5" customHeight="1">
      <c r="A68" s="169"/>
      <c r="G68" s="542"/>
      <c r="H68" s="543"/>
      <c r="I68" s="547"/>
      <c r="J68" s="548"/>
      <c r="K68" s="548"/>
      <c r="L68" s="548"/>
      <c r="M68" s="548"/>
      <c r="N68" s="548"/>
      <c r="O68" s="548"/>
      <c r="P68" s="548"/>
      <c r="Q68" s="548"/>
      <c r="R68" s="549"/>
      <c r="U68" s="542"/>
      <c r="V68" s="565"/>
      <c r="Y68" s="542"/>
      <c r="Z68" s="543"/>
      <c r="AA68" s="547"/>
      <c r="AB68" s="548"/>
      <c r="AC68" s="548"/>
      <c r="AD68" s="548"/>
      <c r="AE68" s="548"/>
      <c r="AF68" s="548"/>
      <c r="AG68" s="548"/>
      <c r="AH68" s="548"/>
      <c r="AI68" s="548"/>
      <c r="AJ68" s="549"/>
      <c r="AM68" s="507"/>
      <c r="AN68" s="508"/>
      <c r="AY68" s="170"/>
    </row>
    <row r="69" spans="1:51" ht="7.5" customHeight="1">
      <c r="A69" s="169"/>
      <c r="G69" s="501">
        <v>3</v>
      </c>
      <c r="H69" s="519"/>
      <c r="I69" s="521" t="e">
        <f>VLOOKUP(G69,テーブル一覧!$B$6:$AA$32,8,FALSE)&amp;"("&amp;VLOOKUP(G69,テーブル一覧!$B$6:$AA$32,16,FALSE)&amp;")"</f>
        <v>#N/A</v>
      </c>
      <c r="J69" s="521"/>
      <c r="K69" s="521"/>
      <c r="L69" s="521"/>
      <c r="M69" s="521"/>
      <c r="N69" s="521"/>
      <c r="O69" s="521"/>
      <c r="P69" s="521"/>
      <c r="Q69" s="521"/>
      <c r="R69" s="522"/>
      <c r="U69" s="501">
        <v>24</v>
      </c>
      <c r="V69" s="502"/>
      <c r="Y69" s="501">
        <v>4</v>
      </c>
      <c r="Z69" s="519"/>
      <c r="AA69" s="521" t="e">
        <f>VLOOKUP(Y69,テーブル一覧!$B$6:$AA$32,8,FALSE)&amp;"("&amp;VLOOKUP(Y69,テーブル一覧!$B$6:$AA$32,16,FALSE)&amp;")"</f>
        <v>#N/A</v>
      </c>
      <c r="AB69" s="521"/>
      <c r="AC69" s="521"/>
      <c r="AD69" s="521"/>
      <c r="AE69" s="521"/>
      <c r="AF69" s="521"/>
      <c r="AG69" s="521"/>
      <c r="AH69" s="521"/>
      <c r="AI69" s="521"/>
      <c r="AJ69" s="522"/>
      <c r="AM69" s="501">
        <v>4</v>
      </c>
      <c r="AN69" s="502"/>
      <c r="AY69" s="170"/>
    </row>
    <row r="70" spans="1:51" ht="7.5" customHeight="1">
      <c r="A70" s="169"/>
      <c r="G70" s="503"/>
      <c r="H70" s="520"/>
      <c r="I70" s="523"/>
      <c r="J70" s="523"/>
      <c r="K70" s="523"/>
      <c r="L70" s="523"/>
      <c r="M70" s="523"/>
      <c r="N70" s="523"/>
      <c r="O70" s="523"/>
      <c r="P70" s="523"/>
      <c r="Q70" s="523"/>
      <c r="R70" s="524"/>
      <c r="U70" s="503"/>
      <c r="V70" s="504"/>
      <c r="Y70" s="503"/>
      <c r="Z70" s="520"/>
      <c r="AA70" s="523"/>
      <c r="AB70" s="523"/>
      <c r="AC70" s="523"/>
      <c r="AD70" s="523"/>
      <c r="AE70" s="523"/>
      <c r="AF70" s="523"/>
      <c r="AG70" s="523"/>
      <c r="AH70" s="523"/>
      <c r="AI70" s="523"/>
      <c r="AJ70" s="524"/>
      <c r="AM70" s="503"/>
      <c r="AN70" s="504"/>
      <c r="AY70" s="170"/>
    </row>
    <row r="71" spans="1:51" ht="7.5" customHeight="1">
      <c r="A71" s="169"/>
      <c r="G71" s="566" t="s">
        <v>110</v>
      </c>
      <c r="H71" s="567"/>
      <c r="I71" s="567"/>
      <c r="J71" s="567"/>
      <c r="K71" s="567"/>
      <c r="L71" s="567"/>
      <c r="M71" s="567"/>
      <c r="N71" s="567"/>
      <c r="O71" s="567"/>
      <c r="P71" s="567"/>
      <c r="Q71" s="567"/>
      <c r="R71" s="568"/>
      <c r="Y71" s="525" t="s">
        <v>110</v>
      </c>
      <c r="Z71" s="526"/>
      <c r="AA71" s="526"/>
      <c r="AB71" s="526"/>
      <c r="AC71" s="526"/>
      <c r="AD71" s="526"/>
      <c r="AE71" s="526"/>
      <c r="AF71" s="526"/>
      <c r="AG71" s="526"/>
      <c r="AH71" s="526"/>
      <c r="AI71" s="526"/>
      <c r="AJ71" s="527"/>
      <c r="AY71" s="170"/>
    </row>
    <row r="72" spans="1:51" ht="7.5" customHeight="1">
      <c r="A72" s="169"/>
      <c r="G72" s="569"/>
      <c r="H72" s="570"/>
      <c r="I72" s="570"/>
      <c r="J72" s="570"/>
      <c r="K72" s="570"/>
      <c r="L72" s="570"/>
      <c r="M72" s="570"/>
      <c r="N72" s="570"/>
      <c r="O72" s="570"/>
      <c r="P72" s="570"/>
      <c r="Q72" s="570"/>
      <c r="R72" s="571"/>
      <c r="Y72" s="528"/>
      <c r="Z72" s="529"/>
      <c r="AA72" s="529"/>
      <c r="AB72" s="529"/>
      <c r="AC72" s="529"/>
      <c r="AD72" s="529"/>
      <c r="AE72" s="529"/>
      <c r="AF72" s="529"/>
      <c r="AG72" s="529"/>
      <c r="AH72" s="529"/>
      <c r="AI72" s="529"/>
      <c r="AJ72" s="530"/>
      <c r="AY72" s="170"/>
    </row>
    <row r="73" spans="1:51" ht="7.5" customHeight="1">
      <c r="A73" s="169"/>
      <c r="G73" s="561" t="s">
        <v>82</v>
      </c>
      <c r="H73" s="562"/>
      <c r="I73" s="562"/>
      <c r="J73" s="562"/>
      <c r="K73" s="562"/>
      <c r="L73" s="562"/>
      <c r="M73" s="562"/>
      <c r="N73" s="562"/>
      <c r="O73" s="562"/>
      <c r="P73" s="562"/>
      <c r="Q73" s="562"/>
      <c r="R73" s="563"/>
      <c r="Y73" s="528" t="s">
        <v>56</v>
      </c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30"/>
      <c r="AY73" s="170"/>
    </row>
    <row r="74" spans="1:51" ht="7.5" customHeight="1">
      <c r="A74" s="169"/>
      <c r="G74" s="534"/>
      <c r="H74" s="535"/>
      <c r="I74" s="535"/>
      <c r="J74" s="535"/>
      <c r="K74" s="535"/>
      <c r="L74" s="535"/>
      <c r="M74" s="535"/>
      <c r="N74" s="535"/>
      <c r="O74" s="535"/>
      <c r="P74" s="535"/>
      <c r="Q74" s="535"/>
      <c r="R74" s="536"/>
      <c r="U74" s="505" t="s">
        <v>88</v>
      </c>
      <c r="V74" s="506"/>
      <c r="Y74" s="528"/>
      <c r="Z74" s="529"/>
      <c r="AA74" s="529"/>
      <c r="AB74" s="529"/>
      <c r="AC74" s="529"/>
      <c r="AD74" s="529"/>
      <c r="AE74" s="529"/>
      <c r="AF74" s="529"/>
      <c r="AG74" s="529"/>
      <c r="AH74" s="529"/>
      <c r="AI74" s="529"/>
      <c r="AJ74" s="530"/>
      <c r="AY74" s="170"/>
    </row>
    <row r="75" spans="1:51" ht="7.5" customHeight="1">
      <c r="A75" s="169"/>
      <c r="G75" s="534" t="s">
        <v>146</v>
      </c>
      <c r="H75" s="535"/>
      <c r="I75" s="535"/>
      <c r="J75" s="535"/>
      <c r="K75" s="535"/>
      <c r="L75" s="535"/>
      <c r="M75" s="535"/>
      <c r="N75" s="535"/>
      <c r="O75" s="535"/>
      <c r="P75" s="535"/>
      <c r="Q75" s="535"/>
      <c r="R75" s="536"/>
      <c r="U75" s="507"/>
      <c r="V75" s="508"/>
      <c r="Y75" s="534" t="s">
        <v>61</v>
      </c>
      <c r="Z75" s="535"/>
      <c r="AA75" s="535"/>
      <c r="AB75" s="535"/>
      <c r="AC75" s="535"/>
      <c r="AD75" s="535"/>
      <c r="AE75" s="535"/>
      <c r="AF75" s="535"/>
      <c r="AG75" s="535"/>
      <c r="AH75" s="535"/>
      <c r="AI75" s="535"/>
      <c r="AJ75" s="536"/>
      <c r="AY75" s="170"/>
    </row>
    <row r="76" spans="1:51" ht="7.5" customHeight="1">
      <c r="A76" s="169"/>
      <c r="G76" s="534"/>
      <c r="H76" s="535"/>
      <c r="I76" s="535"/>
      <c r="J76" s="535"/>
      <c r="K76" s="535"/>
      <c r="L76" s="535"/>
      <c r="M76" s="535"/>
      <c r="N76" s="535"/>
      <c r="O76" s="535"/>
      <c r="P76" s="535"/>
      <c r="Q76" s="535"/>
      <c r="R76" s="536"/>
      <c r="U76" s="501">
        <v>1</v>
      </c>
      <c r="V76" s="502"/>
      <c r="Y76" s="534"/>
      <c r="Z76" s="535"/>
      <c r="AA76" s="535"/>
      <c r="AB76" s="535"/>
      <c r="AC76" s="535"/>
      <c r="AD76" s="535"/>
      <c r="AE76" s="535"/>
      <c r="AF76" s="535"/>
      <c r="AG76" s="535"/>
      <c r="AH76" s="535"/>
      <c r="AI76" s="535"/>
      <c r="AJ76" s="536"/>
      <c r="AY76" s="170"/>
    </row>
    <row r="77" spans="1:51" ht="7.5" customHeight="1">
      <c r="A77" s="169"/>
      <c r="G77" s="534" t="s">
        <v>111</v>
      </c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6"/>
      <c r="U77" s="503"/>
      <c r="V77" s="504"/>
      <c r="Y77" s="534" t="s">
        <v>100</v>
      </c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6"/>
      <c r="AY77" s="170"/>
    </row>
    <row r="78" spans="1:51" ht="7.5" customHeight="1">
      <c r="A78" s="169"/>
      <c r="G78" s="534"/>
      <c r="H78" s="535"/>
      <c r="I78" s="535"/>
      <c r="J78" s="535"/>
      <c r="K78" s="535"/>
      <c r="L78" s="535"/>
      <c r="M78" s="535"/>
      <c r="N78" s="535"/>
      <c r="O78" s="535"/>
      <c r="P78" s="535"/>
      <c r="Q78" s="535"/>
      <c r="R78" s="536"/>
      <c r="U78" s="505" t="s">
        <v>88</v>
      </c>
      <c r="V78" s="506"/>
      <c r="Y78" s="537"/>
      <c r="Z78" s="538"/>
      <c r="AA78" s="538"/>
      <c r="AB78" s="538"/>
      <c r="AC78" s="538"/>
      <c r="AD78" s="538"/>
      <c r="AE78" s="538"/>
      <c r="AF78" s="538"/>
      <c r="AG78" s="538"/>
      <c r="AH78" s="538"/>
      <c r="AI78" s="538"/>
      <c r="AJ78" s="539"/>
      <c r="AY78" s="170"/>
    </row>
    <row r="79" spans="1:51" ht="7.5" customHeight="1">
      <c r="A79" s="169"/>
      <c r="G79" s="534" t="s">
        <v>98</v>
      </c>
      <c r="H79" s="535"/>
      <c r="I79" s="535"/>
      <c r="J79" s="535"/>
      <c r="K79" s="535"/>
      <c r="L79" s="535"/>
      <c r="M79" s="535"/>
      <c r="N79" s="535"/>
      <c r="O79" s="535"/>
      <c r="P79" s="535"/>
      <c r="Q79" s="535"/>
      <c r="R79" s="536"/>
      <c r="U79" s="507"/>
      <c r="V79" s="508"/>
      <c r="AY79" s="170"/>
    </row>
    <row r="80" spans="1:51" ht="7.5" customHeight="1">
      <c r="A80" s="169"/>
      <c r="G80" s="534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6"/>
      <c r="U80" s="501">
        <v>6</v>
      </c>
      <c r="V80" s="502"/>
      <c r="AY80" s="170"/>
    </row>
    <row r="81" spans="1:51" ht="7.5" customHeight="1">
      <c r="A81" s="169"/>
      <c r="G81" s="534" t="s">
        <v>112</v>
      </c>
      <c r="H81" s="535"/>
      <c r="I81" s="535"/>
      <c r="J81" s="535"/>
      <c r="K81" s="535"/>
      <c r="L81" s="535"/>
      <c r="M81" s="535"/>
      <c r="N81" s="535"/>
      <c r="O81" s="535"/>
      <c r="P81" s="535"/>
      <c r="Q81" s="535"/>
      <c r="R81" s="536"/>
      <c r="U81" s="503"/>
      <c r="V81" s="504"/>
      <c r="AY81" s="170"/>
    </row>
    <row r="82" spans="1:51" ht="7.5" customHeight="1">
      <c r="A82" s="169"/>
      <c r="G82" s="534"/>
      <c r="H82" s="535"/>
      <c r="I82" s="535"/>
      <c r="J82" s="535"/>
      <c r="K82" s="535"/>
      <c r="L82" s="535"/>
      <c r="M82" s="535"/>
      <c r="N82" s="535"/>
      <c r="O82" s="535"/>
      <c r="P82" s="535"/>
      <c r="Q82" s="535"/>
      <c r="R82" s="536"/>
      <c r="AY82" s="170"/>
    </row>
    <row r="83" spans="1:51" ht="7.5" customHeight="1">
      <c r="A83" s="169"/>
      <c r="G83" s="534" t="s">
        <v>113</v>
      </c>
      <c r="H83" s="535"/>
      <c r="I83" s="535"/>
      <c r="J83" s="535"/>
      <c r="K83" s="535"/>
      <c r="L83" s="535"/>
      <c r="M83" s="535"/>
      <c r="N83" s="535"/>
      <c r="O83" s="535"/>
      <c r="P83" s="535"/>
      <c r="Q83" s="535"/>
      <c r="R83" s="536"/>
      <c r="Y83" s="540" t="s">
        <v>88</v>
      </c>
      <c r="Z83" s="541"/>
      <c r="AA83" s="544" t="s">
        <v>89</v>
      </c>
      <c r="AB83" s="545"/>
      <c r="AC83" s="545"/>
      <c r="AD83" s="545"/>
      <c r="AE83" s="545"/>
      <c r="AF83" s="545"/>
      <c r="AG83" s="545"/>
      <c r="AH83" s="545"/>
      <c r="AI83" s="545"/>
      <c r="AJ83" s="546"/>
      <c r="AY83" s="170"/>
    </row>
    <row r="84" spans="1:51" ht="7.5" customHeight="1">
      <c r="A84" s="169"/>
      <c r="G84" s="534"/>
      <c r="H84" s="535"/>
      <c r="I84" s="535"/>
      <c r="J84" s="535"/>
      <c r="K84" s="535"/>
      <c r="L84" s="535"/>
      <c r="M84" s="535"/>
      <c r="N84" s="535"/>
      <c r="O84" s="535"/>
      <c r="P84" s="535"/>
      <c r="Q84" s="535"/>
      <c r="R84" s="536"/>
      <c r="Y84" s="542"/>
      <c r="Z84" s="543"/>
      <c r="AA84" s="547"/>
      <c r="AB84" s="548"/>
      <c r="AC84" s="548"/>
      <c r="AD84" s="548"/>
      <c r="AE84" s="548"/>
      <c r="AF84" s="548"/>
      <c r="AG84" s="548"/>
      <c r="AH84" s="548"/>
      <c r="AI84" s="548"/>
      <c r="AJ84" s="549"/>
      <c r="AY84" s="170"/>
    </row>
    <row r="85" spans="1:51" ht="7.5" customHeight="1">
      <c r="A85" s="169"/>
      <c r="G85" s="534" t="s">
        <v>114</v>
      </c>
      <c r="H85" s="535"/>
      <c r="I85" s="535"/>
      <c r="J85" s="535"/>
      <c r="K85" s="535"/>
      <c r="L85" s="535"/>
      <c r="M85" s="535"/>
      <c r="N85" s="535"/>
      <c r="O85" s="535"/>
      <c r="P85" s="535"/>
      <c r="Q85" s="535"/>
      <c r="R85" s="536"/>
      <c r="Y85" s="501">
        <v>6</v>
      </c>
      <c r="Z85" s="519"/>
      <c r="AA85" s="521" t="e">
        <f>VLOOKUP(Y85,テーブル一覧!$B$6:$AA$32,8,FALSE)&amp;"("&amp;VLOOKUP(Y85,テーブル一覧!$B$6:$AA$32,16,FALSE)&amp;")"</f>
        <v>#N/A</v>
      </c>
      <c r="AB85" s="521"/>
      <c r="AC85" s="521"/>
      <c r="AD85" s="521"/>
      <c r="AE85" s="521"/>
      <c r="AF85" s="521"/>
      <c r="AG85" s="521"/>
      <c r="AH85" s="521"/>
      <c r="AI85" s="521"/>
      <c r="AJ85" s="522"/>
      <c r="AM85" s="540" t="s">
        <v>88</v>
      </c>
      <c r="AN85" s="564"/>
      <c r="AY85" s="170"/>
    </row>
    <row r="86" spans="1:51" ht="7.5" customHeight="1">
      <c r="A86" s="169"/>
      <c r="G86" s="534"/>
      <c r="H86" s="535"/>
      <c r="I86" s="535"/>
      <c r="J86" s="535"/>
      <c r="K86" s="535"/>
      <c r="L86" s="535"/>
      <c r="M86" s="535"/>
      <c r="N86" s="535"/>
      <c r="O86" s="535"/>
      <c r="P86" s="535"/>
      <c r="Q86" s="535"/>
      <c r="R86" s="536"/>
      <c r="Y86" s="503"/>
      <c r="Z86" s="520"/>
      <c r="AA86" s="523"/>
      <c r="AB86" s="523"/>
      <c r="AC86" s="523"/>
      <c r="AD86" s="523"/>
      <c r="AE86" s="523"/>
      <c r="AF86" s="523"/>
      <c r="AG86" s="523"/>
      <c r="AH86" s="523"/>
      <c r="AI86" s="523"/>
      <c r="AJ86" s="524"/>
      <c r="AM86" s="542"/>
      <c r="AN86" s="565"/>
      <c r="AY86" s="170"/>
    </row>
    <row r="87" spans="1:51" ht="7.5" customHeight="1">
      <c r="A87" s="169"/>
      <c r="G87" s="534" t="s">
        <v>115</v>
      </c>
      <c r="H87" s="535"/>
      <c r="I87" s="535"/>
      <c r="J87" s="535"/>
      <c r="K87" s="535"/>
      <c r="L87" s="535"/>
      <c r="M87" s="535"/>
      <c r="N87" s="535"/>
      <c r="O87" s="535"/>
      <c r="P87" s="535"/>
      <c r="Q87" s="535"/>
      <c r="R87" s="536"/>
      <c r="Y87" s="525" t="s">
        <v>121</v>
      </c>
      <c r="Z87" s="526"/>
      <c r="AA87" s="526"/>
      <c r="AB87" s="526"/>
      <c r="AC87" s="526"/>
      <c r="AD87" s="526"/>
      <c r="AE87" s="526"/>
      <c r="AF87" s="526"/>
      <c r="AG87" s="526"/>
      <c r="AH87" s="526"/>
      <c r="AI87" s="526"/>
      <c r="AJ87" s="527"/>
      <c r="AM87" s="501">
        <v>14</v>
      </c>
      <c r="AN87" s="502"/>
      <c r="AY87" s="170"/>
    </row>
    <row r="88" spans="1:51" ht="7.5" customHeight="1">
      <c r="A88" s="169"/>
      <c r="C88" s="540" t="s">
        <v>88</v>
      </c>
      <c r="D88" s="564"/>
      <c r="G88" s="534"/>
      <c r="H88" s="535"/>
      <c r="I88" s="535"/>
      <c r="J88" s="535"/>
      <c r="K88" s="535"/>
      <c r="L88" s="535"/>
      <c r="M88" s="535"/>
      <c r="N88" s="535"/>
      <c r="O88" s="535"/>
      <c r="P88" s="535"/>
      <c r="Q88" s="535"/>
      <c r="R88" s="536"/>
      <c r="Y88" s="528"/>
      <c r="Z88" s="529"/>
      <c r="AA88" s="529"/>
      <c r="AB88" s="529"/>
      <c r="AC88" s="529"/>
      <c r="AD88" s="529"/>
      <c r="AE88" s="529"/>
      <c r="AF88" s="529"/>
      <c r="AG88" s="529"/>
      <c r="AH88" s="529"/>
      <c r="AI88" s="529"/>
      <c r="AJ88" s="530"/>
      <c r="AM88" s="503"/>
      <c r="AN88" s="504"/>
      <c r="AY88" s="170"/>
    </row>
    <row r="89" spans="1:51" ht="7.5" customHeight="1">
      <c r="A89" s="169"/>
      <c r="C89" s="542"/>
      <c r="D89" s="565"/>
      <c r="G89" s="534" t="s">
        <v>116</v>
      </c>
      <c r="H89" s="535"/>
      <c r="I89" s="535"/>
      <c r="J89" s="535"/>
      <c r="K89" s="535"/>
      <c r="L89" s="535"/>
      <c r="M89" s="535"/>
      <c r="N89" s="535"/>
      <c r="O89" s="535"/>
      <c r="P89" s="535"/>
      <c r="Q89" s="535"/>
      <c r="R89" s="536"/>
      <c r="Y89" s="534" t="s">
        <v>122</v>
      </c>
      <c r="Z89" s="535"/>
      <c r="AA89" s="535"/>
      <c r="AB89" s="535"/>
      <c r="AC89" s="535"/>
      <c r="AD89" s="535"/>
      <c r="AE89" s="535"/>
      <c r="AF89" s="535"/>
      <c r="AG89" s="535"/>
      <c r="AH89" s="535"/>
      <c r="AI89" s="535"/>
      <c r="AJ89" s="536"/>
      <c r="AY89" s="170"/>
    </row>
    <row r="90" spans="1:51" ht="7.5" customHeight="1">
      <c r="A90" s="169"/>
      <c r="C90" s="501">
        <v>13</v>
      </c>
      <c r="D90" s="502"/>
      <c r="G90" s="534"/>
      <c r="H90" s="535"/>
      <c r="I90" s="535"/>
      <c r="J90" s="535"/>
      <c r="K90" s="535"/>
      <c r="L90" s="535"/>
      <c r="M90" s="535"/>
      <c r="N90" s="535"/>
      <c r="O90" s="535"/>
      <c r="P90" s="535"/>
      <c r="Q90" s="535"/>
      <c r="R90" s="536"/>
      <c r="U90" s="540" t="s">
        <v>88</v>
      </c>
      <c r="V90" s="564"/>
      <c r="Y90" s="534"/>
      <c r="Z90" s="535"/>
      <c r="AA90" s="535"/>
      <c r="AB90" s="535"/>
      <c r="AC90" s="535"/>
      <c r="AD90" s="535"/>
      <c r="AE90" s="535"/>
      <c r="AF90" s="535"/>
      <c r="AG90" s="535"/>
      <c r="AH90" s="535"/>
      <c r="AI90" s="535"/>
      <c r="AJ90" s="536"/>
      <c r="AY90" s="170"/>
    </row>
    <row r="91" spans="1:51" ht="7.5" customHeight="1">
      <c r="A91" s="169"/>
      <c r="C91" s="503"/>
      <c r="D91" s="504"/>
      <c r="G91" s="534" t="s">
        <v>117</v>
      </c>
      <c r="H91" s="535"/>
      <c r="I91" s="535"/>
      <c r="J91" s="535"/>
      <c r="K91" s="535"/>
      <c r="L91" s="535"/>
      <c r="M91" s="535"/>
      <c r="N91" s="535"/>
      <c r="O91" s="535"/>
      <c r="P91" s="535"/>
      <c r="Q91" s="535"/>
      <c r="R91" s="536"/>
      <c r="U91" s="542"/>
      <c r="V91" s="565"/>
      <c r="Y91" s="534" t="s">
        <v>100</v>
      </c>
      <c r="Z91" s="535"/>
      <c r="AA91" s="535"/>
      <c r="AB91" s="535"/>
      <c r="AC91" s="535"/>
      <c r="AD91" s="535"/>
      <c r="AE91" s="535"/>
      <c r="AF91" s="535"/>
      <c r="AG91" s="535"/>
      <c r="AH91" s="535"/>
      <c r="AI91" s="535"/>
      <c r="AJ91" s="536"/>
      <c r="AY91" s="170"/>
    </row>
    <row r="92" spans="1:51" ht="7.5" customHeight="1">
      <c r="A92" s="169"/>
      <c r="C92" s="540" t="s">
        <v>88</v>
      </c>
      <c r="D92" s="564"/>
      <c r="G92" s="534"/>
      <c r="H92" s="535"/>
      <c r="I92" s="535"/>
      <c r="J92" s="535"/>
      <c r="K92" s="535"/>
      <c r="L92" s="535"/>
      <c r="M92" s="535"/>
      <c r="N92" s="535"/>
      <c r="O92" s="535"/>
      <c r="P92" s="535"/>
      <c r="Q92" s="535"/>
      <c r="R92" s="536"/>
      <c r="U92" s="501">
        <v>14</v>
      </c>
      <c r="V92" s="502"/>
      <c r="Y92" s="534"/>
      <c r="Z92" s="535"/>
      <c r="AA92" s="535"/>
      <c r="AB92" s="535"/>
      <c r="AC92" s="535"/>
      <c r="AD92" s="535"/>
      <c r="AE92" s="535"/>
      <c r="AF92" s="535"/>
      <c r="AG92" s="535"/>
      <c r="AH92" s="535"/>
      <c r="AI92" s="535"/>
      <c r="AJ92" s="536"/>
      <c r="AN92" s="505" t="s">
        <v>88</v>
      </c>
      <c r="AO92" s="506"/>
      <c r="AY92" s="170"/>
    </row>
    <row r="93" spans="1:51" ht="7.5" customHeight="1">
      <c r="A93" s="169"/>
      <c r="C93" s="542"/>
      <c r="D93" s="565"/>
      <c r="G93" s="534" t="s">
        <v>118</v>
      </c>
      <c r="H93" s="535"/>
      <c r="I93" s="535"/>
      <c r="J93" s="535"/>
      <c r="K93" s="535"/>
      <c r="L93" s="535"/>
      <c r="M93" s="535"/>
      <c r="N93" s="535"/>
      <c r="O93" s="535"/>
      <c r="P93" s="535"/>
      <c r="Q93" s="535"/>
      <c r="R93" s="536"/>
      <c r="U93" s="503"/>
      <c r="V93" s="504"/>
      <c r="Y93" s="534" t="s">
        <v>101</v>
      </c>
      <c r="Z93" s="535"/>
      <c r="AA93" s="535"/>
      <c r="AB93" s="535"/>
      <c r="AC93" s="535"/>
      <c r="AD93" s="535"/>
      <c r="AE93" s="535"/>
      <c r="AF93" s="535"/>
      <c r="AG93" s="535"/>
      <c r="AH93" s="535"/>
      <c r="AI93" s="535"/>
      <c r="AJ93" s="536"/>
      <c r="AN93" s="507"/>
      <c r="AO93" s="508"/>
      <c r="AY93" s="170"/>
    </row>
    <row r="94" spans="1:51" ht="7.5" customHeight="1">
      <c r="A94" s="169"/>
      <c r="C94" s="501">
        <v>15</v>
      </c>
      <c r="D94" s="502"/>
      <c r="G94" s="534"/>
      <c r="H94" s="535"/>
      <c r="I94" s="535"/>
      <c r="J94" s="535"/>
      <c r="K94" s="535"/>
      <c r="L94" s="535"/>
      <c r="M94" s="535"/>
      <c r="N94" s="535"/>
      <c r="O94" s="535"/>
      <c r="P94" s="535"/>
      <c r="Q94" s="535"/>
      <c r="R94" s="536"/>
      <c r="Y94" s="534"/>
      <c r="Z94" s="535"/>
      <c r="AA94" s="535"/>
      <c r="AB94" s="535"/>
      <c r="AC94" s="535"/>
      <c r="AD94" s="535"/>
      <c r="AE94" s="535"/>
      <c r="AF94" s="535"/>
      <c r="AG94" s="535"/>
      <c r="AH94" s="535"/>
      <c r="AI94" s="535"/>
      <c r="AJ94" s="536"/>
      <c r="AN94" s="501">
        <v>4</v>
      </c>
      <c r="AO94" s="502"/>
      <c r="AY94" s="170"/>
    </row>
    <row r="95" spans="1:51" ht="7.5" customHeight="1">
      <c r="A95" s="169"/>
      <c r="C95" s="503"/>
      <c r="D95" s="504"/>
      <c r="G95" s="534" t="s">
        <v>100</v>
      </c>
      <c r="H95" s="535"/>
      <c r="I95" s="535"/>
      <c r="J95" s="535"/>
      <c r="K95" s="535"/>
      <c r="L95" s="535"/>
      <c r="M95" s="535"/>
      <c r="N95" s="535"/>
      <c r="O95" s="535"/>
      <c r="P95" s="535"/>
      <c r="Q95" s="535"/>
      <c r="R95" s="536"/>
      <c r="Y95" s="534" t="s">
        <v>102</v>
      </c>
      <c r="Z95" s="535"/>
      <c r="AA95" s="535"/>
      <c r="AB95" s="535"/>
      <c r="AC95" s="535"/>
      <c r="AD95" s="535"/>
      <c r="AE95" s="535"/>
      <c r="AF95" s="535"/>
      <c r="AG95" s="535"/>
      <c r="AH95" s="535"/>
      <c r="AI95" s="535"/>
      <c r="AJ95" s="536"/>
      <c r="AN95" s="503"/>
      <c r="AO95" s="504"/>
      <c r="AY95" s="170"/>
    </row>
    <row r="96" spans="1:51" ht="7.5" customHeight="1">
      <c r="A96" s="169"/>
      <c r="G96" s="534"/>
      <c r="H96" s="535"/>
      <c r="I96" s="535"/>
      <c r="J96" s="535"/>
      <c r="K96" s="535"/>
      <c r="L96" s="535"/>
      <c r="M96" s="535"/>
      <c r="N96" s="535"/>
      <c r="O96" s="535"/>
      <c r="P96" s="535"/>
      <c r="Q96" s="535"/>
      <c r="R96" s="536"/>
      <c r="Y96" s="537"/>
      <c r="Z96" s="538"/>
      <c r="AA96" s="538"/>
      <c r="AB96" s="538"/>
      <c r="AC96" s="538"/>
      <c r="AD96" s="538"/>
      <c r="AE96" s="538"/>
      <c r="AF96" s="538"/>
      <c r="AG96" s="538"/>
      <c r="AH96" s="538"/>
      <c r="AI96" s="538"/>
      <c r="AJ96" s="539"/>
      <c r="AY96" s="170"/>
    </row>
    <row r="97" spans="1:105" ht="7.5" customHeight="1">
      <c r="A97" s="169"/>
      <c r="G97" s="534" t="s">
        <v>101</v>
      </c>
      <c r="H97" s="535"/>
      <c r="I97" s="535"/>
      <c r="J97" s="535"/>
      <c r="K97" s="535"/>
      <c r="L97" s="535"/>
      <c r="M97" s="535"/>
      <c r="N97" s="535"/>
      <c r="O97" s="535"/>
      <c r="P97" s="535"/>
      <c r="Q97" s="535"/>
      <c r="R97" s="536"/>
      <c r="AY97" s="170"/>
    </row>
    <row r="98" spans="1:105" ht="7.5" customHeight="1">
      <c r="A98" s="169"/>
      <c r="G98" s="534"/>
      <c r="H98" s="535"/>
      <c r="I98" s="535"/>
      <c r="J98" s="535"/>
      <c r="K98" s="535"/>
      <c r="L98" s="535"/>
      <c r="M98" s="535"/>
      <c r="N98" s="535"/>
      <c r="O98" s="535"/>
      <c r="P98" s="535"/>
      <c r="Q98" s="535"/>
      <c r="R98" s="536"/>
      <c r="AY98" s="170"/>
    </row>
    <row r="99" spans="1:105" ht="7.5" customHeight="1">
      <c r="A99" s="169"/>
      <c r="G99" s="534" t="s">
        <v>102</v>
      </c>
      <c r="H99" s="535"/>
      <c r="I99" s="535"/>
      <c r="J99" s="535"/>
      <c r="K99" s="535"/>
      <c r="L99" s="535"/>
      <c r="M99" s="535"/>
      <c r="N99" s="535"/>
      <c r="O99" s="535"/>
      <c r="P99" s="535"/>
      <c r="Q99" s="535"/>
      <c r="R99" s="536"/>
      <c r="X99" s="505" t="s">
        <v>88</v>
      </c>
      <c r="Y99" s="550"/>
      <c r="Z99" s="552" t="s">
        <v>89</v>
      </c>
      <c r="AA99" s="553"/>
      <c r="AB99" s="553"/>
      <c r="AC99" s="553"/>
      <c r="AD99" s="553"/>
      <c r="AE99" s="553"/>
      <c r="AF99" s="553"/>
      <c r="AG99" s="553"/>
      <c r="AH99" s="553"/>
      <c r="AI99" s="554"/>
      <c r="AM99" s="540" t="s">
        <v>88</v>
      </c>
      <c r="AN99" s="541"/>
      <c r="AO99" s="544" t="s">
        <v>89</v>
      </c>
      <c r="AP99" s="545"/>
      <c r="AQ99" s="545"/>
      <c r="AR99" s="545"/>
      <c r="AS99" s="545"/>
      <c r="AT99" s="545"/>
      <c r="AU99" s="545"/>
      <c r="AV99" s="545"/>
      <c r="AW99" s="545"/>
      <c r="AX99" s="546"/>
      <c r="AY99" s="170"/>
    </row>
    <row r="100" spans="1:105" ht="7.5" customHeight="1">
      <c r="A100" s="169"/>
      <c r="G100" s="537"/>
      <c r="H100" s="538"/>
      <c r="I100" s="538"/>
      <c r="J100" s="538"/>
      <c r="K100" s="538"/>
      <c r="L100" s="538"/>
      <c r="M100" s="538"/>
      <c r="N100" s="538"/>
      <c r="O100" s="538"/>
      <c r="P100" s="538"/>
      <c r="Q100" s="538"/>
      <c r="R100" s="539"/>
      <c r="X100" s="507"/>
      <c r="Y100" s="551"/>
      <c r="Z100" s="555"/>
      <c r="AA100" s="556"/>
      <c r="AB100" s="556"/>
      <c r="AC100" s="556"/>
      <c r="AD100" s="556"/>
      <c r="AE100" s="556"/>
      <c r="AF100" s="556"/>
      <c r="AG100" s="556"/>
      <c r="AH100" s="556"/>
      <c r="AI100" s="557"/>
      <c r="AM100" s="542"/>
      <c r="AN100" s="543"/>
      <c r="AO100" s="547"/>
      <c r="AP100" s="548"/>
      <c r="AQ100" s="548"/>
      <c r="AR100" s="548"/>
      <c r="AS100" s="548"/>
      <c r="AT100" s="548"/>
      <c r="AU100" s="548"/>
      <c r="AV100" s="548"/>
      <c r="AW100" s="548"/>
      <c r="AX100" s="549"/>
      <c r="AY100" s="170"/>
    </row>
    <row r="101" spans="1:105" ht="7.5" customHeight="1">
      <c r="A101" s="169"/>
      <c r="X101" s="501">
        <v>6</v>
      </c>
      <c r="Y101" s="519"/>
      <c r="Z101" s="521" t="s">
        <v>119</v>
      </c>
      <c r="AA101" s="521"/>
      <c r="AB101" s="521"/>
      <c r="AC101" s="521"/>
      <c r="AD101" s="521"/>
      <c r="AE101" s="521"/>
      <c r="AF101" s="521"/>
      <c r="AG101" s="521"/>
      <c r="AH101" s="521"/>
      <c r="AI101" s="522"/>
      <c r="AM101" s="501">
        <v>24</v>
      </c>
      <c r="AN101" s="519"/>
      <c r="AO101" s="521" t="e">
        <f>VLOOKUP(AM101,テーブル一覧!$B$6:$AA$32,8,FALSE)&amp;"("&amp;VLOOKUP(AM101,テーブル一覧!$B$6:$AA$32,16,FALSE)&amp;")"</f>
        <v>#N/A</v>
      </c>
      <c r="AP101" s="521"/>
      <c r="AQ101" s="521"/>
      <c r="AR101" s="521"/>
      <c r="AS101" s="521"/>
      <c r="AT101" s="521"/>
      <c r="AU101" s="521"/>
      <c r="AV101" s="521"/>
      <c r="AW101" s="521"/>
      <c r="AX101" s="522"/>
      <c r="AY101" s="170"/>
    </row>
    <row r="102" spans="1:105" ht="7.5" customHeight="1">
      <c r="A102" s="169"/>
      <c r="X102" s="503"/>
      <c r="Y102" s="520"/>
      <c r="Z102" s="523"/>
      <c r="AA102" s="523"/>
      <c r="AB102" s="523"/>
      <c r="AC102" s="523"/>
      <c r="AD102" s="523"/>
      <c r="AE102" s="523"/>
      <c r="AF102" s="523"/>
      <c r="AG102" s="523"/>
      <c r="AH102" s="523"/>
      <c r="AI102" s="524"/>
      <c r="AM102" s="503"/>
      <c r="AN102" s="520"/>
      <c r="AO102" s="523"/>
      <c r="AP102" s="523"/>
      <c r="AQ102" s="523"/>
      <c r="AR102" s="523"/>
      <c r="AS102" s="523"/>
      <c r="AT102" s="523"/>
      <c r="AU102" s="523"/>
      <c r="AV102" s="523"/>
      <c r="AW102" s="523"/>
      <c r="AX102" s="524"/>
      <c r="AY102" s="170"/>
    </row>
    <row r="103" spans="1:105" ht="7.5" customHeight="1">
      <c r="A103" s="169"/>
      <c r="X103" s="566" t="s">
        <v>105</v>
      </c>
      <c r="Y103" s="567"/>
      <c r="Z103" s="567"/>
      <c r="AA103" s="567"/>
      <c r="AB103" s="567"/>
      <c r="AC103" s="567"/>
      <c r="AD103" s="567"/>
      <c r="AE103" s="567"/>
      <c r="AF103" s="567"/>
      <c r="AG103" s="567"/>
      <c r="AH103" s="567"/>
      <c r="AI103" s="568"/>
      <c r="AM103" s="525" t="s">
        <v>150</v>
      </c>
      <c r="AN103" s="526"/>
      <c r="AO103" s="526"/>
      <c r="AP103" s="526"/>
      <c r="AQ103" s="526"/>
      <c r="AR103" s="526"/>
      <c r="AS103" s="526"/>
      <c r="AT103" s="526"/>
      <c r="AU103" s="526"/>
      <c r="AV103" s="526"/>
      <c r="AW103" s="526"/>
      <c r="AX103" s="527"/>
      <c r="AY103" s="170"/>
    </row>
    <row r="104" spans="1:105" ht="7.5" customHeight="1">
      <c r="A104" s="169"/>
      <c r="X104" s="569"/>
      <c r="Y104" s="570"/>
      <c r="Z104" s="570"/>
      <c r="AA104" s="570"/>
      <c r="AB104" s="570"/>
      <c r="AC104" s="570"/>
      <c r="AD104" s="570"/>
      <c r="AE104" s="570"/>
      <c r="AF104" s="570"/>
      <c r="AG104" s="570"/>
      <c r="AH104" s="570"/>
      <c r="AI104" s="571"/>
      <c r="AM104" s="528"/>
      <c r="AN104" s="529"/>
      <c r="AO104" s="529"/>
      <c r="AP104" s="529"/>
      <c r="AQ104" s="529"/>
      <c r="AR104" s="529"/>
      <c r="AS104" s="529"/>
      <c r="AT104" s="529"/>
      <c r="AU104" s="529"/>
      <c r="AV104" s="529"/>
      <c r="AW104" s="529"/>
      <c r="AX104" s="530"/>
      <c r="AY104" s="170"/>
    </row>
    <row r="105" spans="1:105" ht="7.5" customHeight="1">
      <c r="A105" s="169"/>
      <c r="G105" s="505" t="s">
        <v>88</v>
      </c>
      <c r="H105" s="550"/>
      <c r="I105" s="552" t="s">
        <v>89</v>
      </c>
      <c r="J105" s="553"/>
      <c r="K105" s="553"/>
      <c r="L105" s="553"/>
      <c r="M105" s="553"/>
      <c r="N105" s="553"/>
      <c r="O105" s="553"/>
      <c r="P105" s="553"/>
      <c r="Q105" s="553"/>
      <c r="R105" s="554"/>
      <c r="X105" s="561" t="s">
        <v>106</v>
      </c>
      <c r="Y105" s="562"/>
      <c r="Z105" s="562"/>
      <c r="AA105" s="562"/>
      <c r="AB105" s="562"/>
      <c r="AC105" s="562"/>
      <c r="AD105" s="562"/>
      <c r="AE105" s="562"/>
      <c r="AF105" s="562"/>
      <c r="AG105" s="562"/>
      <c r="AH105" s="562"/>
      <c r="AI105" s="563"/>
      <c r="AM105" s="534" t="s">
        <v>151</v>
      </c>
      <c r="AN105" s="535"/>
      <c r="AO105" s="535"/>
      <c r="AP105" s="535"/>
      <c r="AQ105" s="535"/>
      <c r="AR105" s="535"/>
      <c r="AS105" s="535"/>
      <c r="AT105" s="535"/>
      <c r="AU105" s="535"/>
      <c r="AV105" s="535"/>
      <c r="AW105" s="535"/>
      <c r="AX105" s="536"/>
      <c r="AY105" s="170"/>
    </row>
    <row r="106" spans="1:105" ht="7.5" customHeight="1">
      <c r="A106" s="169"/>
      <c r="G106" s="507"/>
      <c r="H106" s="551"/>
      <c r="I106" s="555"/>
      <c r="J106" s="556"/>
      <c r="K106" s="556"/>
      <c r="L106" s="556"/>
      <c r="M106" s="556"/>
      <c r="N106" s="556"/>
      <c r="O106" s="556"/>
      <c r="P106" s="556"/>
      <c r="Q106" s="556"/>
      <c r="R106" s="557"/>
      <c r="X106" s="534"/>
      <c r="Y106" s="535"/>
      <c r="Z106" s="535"/>
      <c r="AA106" s="535"/>
      <c r="AB106" s="535"/>
      <c r="AC106" s="535"/>
      <c r="AD106" s="535"/>
      <c r="AE106" s="535"/>
      <c r="AF106" s="535"/>
      <c r="AG106" s="535"/>
      <c r="AH106" s="535"/>
      <c r="AI106" s="536"/>
      <c r="AM106" s="534"/>
      <c r="AN106" s="535"/>
      <c r="AO106" s="535"/>
      <c r="AP106" s="535"/>
      <c r="AQ106" s="535"/>
      <c r="AR106" s="535"/>
      <c r="AS106" s="535"/>
      <c r="AT106" s="535"/>
      <c r="AU106" s="535"/>
      <c r="AV106" s="535"/>
      <c r="AW106" s="535"/>
      <c r="AX106" s="536"/>
      <c r="AY106" s="170"/>
    </row>
    <row r="107" spans="1:105" ht="7.5" customHeight="1">
      <c r="A107" s="169"/>
      <c r="G107" s="501">
        <v>4</v>
      </c>
      <c r="H107" s="519"/>
      <c r="I107" s="521" t="s">
        <v>107</v>
      </c>
      <c r="J107" s="521"/>
      <c r="K107" s="521"/>
      <c r="L107" s="521"/>
      <c r="M107" s="521"/>
      <c r="N107" s="521"/>
      <c r="O107" s="521"/>
      <c r="P107" s="521"/>
      <c r="Q107" s="521"/>
      <c r="R107" s="522"/>
      <c r="X107" s="534" t="s">
        <v>120</v>
      </c>
      <c r="Y107" s="535"/>
      <c r="Z107" s="535"/>
      <c r="AA107" s="535"/>
      <c r="AB107" s="535"/>
      <c r="AC107" s="535"/>
      <c r="AD107" s="535"/>
      <c r="AE107" s="535"/>
      <c r="AF107" s="535"/>
      <c r="AG107" s="535"/>
      <c r="AH107" s="535"/>
      <c r="AI107" s="536"/>
      <c r="AM107" s="534" t="s">
        <v>101</v>
      </c>
      <c r="AN107" s="535"/>
      <c r="AO107" s="535"/>
      <c r="AP107" s="535"/>
      <c r="AQ107" s="535"/>
      <c r="AR107" s="535"/>
      <c r="AS107" s="535"/>
      <c r="AT107" s="535"/>
      <c r="AU107" s="535"/>
      <c r="AV107" s="535"/>
      <c r="AW107" s="535"/>
      <c r="AX107" s="536"/>
      <c r="AY107" s="170"/>
    </row>
    <row r="108" spans="1:105" ht="7.5" customHeight="1">
      <c r="A108" s="169"/>
      <c r="G108" s="503"/>
      <c r="H108" s="520"/>
      <c r="I108" s="523"/>
      <c r="J108" s="523"/>
      <c r="K108" s="523"/>
      <c r="L108" s="523"/>
      <c r="M108" s="523"/>
      <c r="N108" s="523"/>
      <c r="O108" s="523"/>
      <c r="P108" s="523"/>
      <c r="Q108" s="523"/>
      <c r="R108" s="524"/>
      <c r="X108" s="537"/>
      <c r="Y108" s="538"/>
      <c r="Z108" s="538"/>
      <c r="AA108" s="538"/>
      <c r="AB108" s="538"/>
      <c r="AC108" s="538"/>
      <c r="AD108" s="538"/>
      <c r="AE108" s="538"/>
      <c r="AF108" s="538"/>
      <c r="AG108" s="538"/>
      <c r="AH108" s="538"/>
      <c r="AI108" s="539"/>
      <c r="AM108" s="537"/>
      <c r="AN108" s="538"/>
      <c r="AO108" s="538"/>
      <c r="AP108" s="538"/>
      <c r="AQ108" s="538"/>
      <c r="AR108" s="538"/>
      <c r="AS108" s="538"/>
      <c r="AT108" s="538"/>
      <c r="AU108" s="538"/>
      <c r="AV108" s="538"/>
      <c r="AW108" s="538"/>
      <c r="AX108" s="539"/>
      <c r="AY108" s="170"/>
    </row>
    <row r="109" spans="1:105" ht="7.5" customHeight="1">
      <c r="A109" s="169"/>
      <c r="G109" s="566" t="s">
        <v>90</v>
      </c>
      <c r="H109" s="567"/>
      <c r="I109" s="567"/>
      <c r="J109" s="567"/>
      <c r="K109" s="567"/>
      <c r="L109" s="567"/>
      <c r="M109" s="567"/>
      <c r="N109" s="567"/>
      <c r="O109" s="567"/>
      <c r="P109" s="567"/>
      <c r="Q109" s="567"/>
      <c r="R109" s="568"/>
      <c r="AY109" s="170"/>
    </row>
    <row r="110" spans="1:105" ht="7.5" customHeight="1">
      <c r="A110" s="169"/>
      <c r="G110" s="569"/>
      <c r="H110" s="570"/>
      <c r="I110" s="570"/>
      <c r="J110" s="570"/>
      <c r="K110" s="570"/>
      <c r="L110" s="570"/>
      <c r="M110" s="570"/>
      <c r="N110" s="570"/>
      <c r="O110" s="570"/>
      <c r="P110" s="570"/>
      <c r="Q110" s="570"/>
      <c r="R110" s="571"/>
      <c r="AY110" s="170"/>
    </row>
    <row r="111" spans="1:105" ht="7.5" customHeight="1">
      <c r="A111" s="169"/>
      <c r="G111" s="561" t="s">
        <v>91</v>
      </c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3"/>
      <c r="U111" s="505" t="s">
        <v>88</v>
      </c>
      <c r="V111" s="506"/>
      <c r="X111" s="540" t="s">
        <v>88</v>
      </c>
      <c r="Y111" s="541"/>
      <c r="Z111" s="544" t="s">
        <v>89</v>
      </c>
      <c r="AA111" s="545"/>
      <c r="AB111" s="545"/>
      <c r="AC111" s="545"/>
      <c r="AD111" s="545"/>
      <c r="AE111" s="545"/>
      <c r="AF111" s="545"/>
      <c r="AG111" s="545"/>
      <c r="AH111" s="545"/>
      <c r="AI111" s="546"/>
      <c r="AY111" s="170"/>
    </row>
    <row r="112" spans="1:105" ht="7.5" customHeight="1">
      <c r="A112" s="169"/>
      <c r="G112" s="534"/>
      <c r="H112" s="535"/>
      <c r="I112" s="535"/>
      <c r="J112" s="535"/>
      <c r="K112" s="535"/>
      <c r="L112" s="535"/>
      <c r="M112" s="535"/>
      <c r="N112" s="535"/>
      <c r="O112" s="535"/>
      <c r="P112" s="535"/>
      <c r="Q112" s="535"/>
      <c r="R112" s="536"/>
      <c r="U112" s="507"/>
      <c r="V112" s="508"/>
      <c r="X112" s="542"/>
      <c r="Y112" s="543"/>
      <c r="Z112" s="547"/>
      <c r="AA112" s="548"/>
      <c r="AB112" s="548"/>
      <c r="AC112" s="548"/>
      <c r="AD112" s="548"/>
      <c r="AE112" s="548"/>
      <c r="AF112" s="548"/>
      <c r="AG112" s="548"/>
      <c r="AH112" s="548"/>
      <c r="AI112" s="549"/>
      <c r="AY112" s="170"/>
      <c r="DA112" s="165"/>
    </row>
    <row r="113" spans="1:105" ht="7.5" customHeight="1">
      <c r="A113" s="169"/>
      <c r="G113" s="534" t="s">
        <v>92</v>
      </c>
      <c r="H113" s="535"/>
      <c r="I113" s="535"/>
      <c r="J113" s="535"/>
      <c r="K113" s="535"/>
      <c r="L113" s="535"/>
      <c r="M113" s="535"/>
      <c r="N113" s="535"/>
      <c r="O113" s="535"/>
      <c r="P113" s="535"/>
      <c r="Q113" s="535"/>
      <c r="R113" s="536"/>
      <c r="U113" s="501">
        <v>4</v>
      </c>
      <c r="V113" s="502"/>
      <c r="X113" s="501">
        <v>13</v>
      </c>
      <c r="Y113" s="519"/>
      <c r="Z113" s="521" t="e">
        <f>VLOOKUP(X113,テーブル一覧!$B$6:$AA$32,8,FALSE)&amp;"("&amp;VLOOKUP(X113,テーブル一覧!$B$6:$AA$32,16,FALSE)&amp;")"</f>
        <v>#N/A</v>
      </c>
      <c r="AA113" s="521"/>
      <c r="AB113" s="521"/>
      <c r="AC113" s="521"/>
      <c r="AD113" s="521"/>
      <c r="AE113" s="521"/>
      <c r="AF113" s="521"/>
      <c r="AG113" s="521"/>
      <c r="AH113" s="521"/>
      <c r="AI113" s="522"/>
      <c r="AY113" s="170"/>
      <c r="DA113" s="165"/>
    </row>
    <row r="114" spans="1:105" ht="7.5" customHeight="1">
      <c r="A114" s="169"/>
      <c r="G114" s="534"/>
      <c r="H114" s="535"/>
      <c r="I114" s="535"/>
      <c r="J114" s="535"/>
      <c r="K114" s="535"/>
      <c r="L114" s="535"/>
      <c r="M114" s="535"/>
      <c r="N114" s="535"/>
      <c r="O114" s="535"/>
      <c r="P114" s="535"/>
      <c r="Q114" s="535"/>
      <c r="R114" s="536"/>
      <c r="U114" s="503"/>
      <c r="V114" s="504"/>
      <c r="X114" s="503"/>
      <c r="Y114" s="520"/>
      <c r="Z114" s="523"/>
      <c r="AA114" s="523"/>
      <c r="AB114" s="523"/>
      <c r="AC114" s="523"/>
      <c r="AD114" s="523"/>
      <c r="AE114" s="523"/>
      <c r="AF114" s="523"/>
      <c r="AG114" s="523"/>
      <c r="AH114" s="523"/>
      <c r="AI114" s="524"/>
      <c r="AY114" s="170"/>
    </row>
    <row r="115" spans="1:105" ht="7.5" customHeight="1">
      <c r="A115" s="169"/>
      <c r="G115" s="534" t="s">
        <v>94</v>
      </c>
      <c r="H115" s="535"/>
      <c r="I115" s="535"/>
      <c r="J115" s="535"/>
      <c r="K115" s="535"/>
      <c r="L115" s="535"/>
      <c r="M115" s="535"/>
      <c r="N115" s="535"/>
      <c r="O115" s="535"/>
      <c r="P115" s="535"/>
      <c r="Q115" s="535"/>
      <c r="R115" s="536"/>
      <c r="X115" s="525" t="s">
        <v>123</v>
      </c>
      <c r="Y115" s="526"/>
      <c r="Z115" s="526"/>
      <c r="AA115" s="526"/>
      <c r="AB115" s="526"/>
      <c r="AC115" s="526"/>
      <c r="AD115" s="526"/>
      <c r="AE115" s="526"/>
      <c r="AF115" s="526"/>
      <c r="AG115" s="526"/>
      <c r="AH115" s="526"/>
      <c r="AI115" s="527"/>
      <c r="AY115" s="170"/>
    </row>
    <row r="116" spans="1:105" ht="7.5" customHeight="1">
      <c r="A116" s="169"/>
      <c r="G116" s="534"/>
      <c r="H116" s="535"/>
      <c r="I116" s="535"/>
      <c r="J116" s="535"/>
      <c r="K116" s="535"/>
      <c r="L116" s="535"/>
      <c r="M116" s="535"/>
      <c r="N116" s="535"/>
      <c r="O116" s="535"/>
      <c r="P116" s="535"/>
      <c r="Q116" s="535"/>
      <c r="R116" s="536"/>
      <c r="X116" s="528"/>
      <c r="Y116" s="529"/>
      <c r="Z116" s="529"/>
      <c r="AA116" s="529"/>
      <c r="AB116" s="529"/>
      <c r="AC116" s="529"/>
      <c r="AD116" s="529"/>
      <c r="AE116" s="529"/>
      <c r="AF116" s="529"/>
      <c r="AG116" s="529"/>
      <c r="AH116" s="529"/>
      <c r="AI116" s="530"/>
      <c r="AY116" s="170"/>
    </row>
    <row r="117" spans="1:105" ht="7.5" customHeight="1">
      <c r="A117" s="169"/>
      <c r="G117" s="534" t="s">
        <v>95</v>
      </c>
      <c r="H117" s="535"/>
      <c r="I117" s="535"/>
      <c r="J117" s="535"/>
      <c r="K117" s="535"/>
      <c r="L117" s="535"/>
      <c r="M117" s="535"/>
      <c r="N117" s="535"/>
      <c r="O117" s="535"/>
      <c r="P117" s="535"/>
      <c r="Q117" s="535"/>
      <c r="R117" s="536"/>
      <c r="X117" s="534" t="s">
        <v>100</v>
      </c>
      <c r="Y117" s="535"/>
      <c r="Z117" s="535"/>
      <c r="AA117" s="535"/>
      <c r="AB117" s="535"/>
      <c r="AC117" s="535"/>
      <c r="AD117" s="535"/>
      <c r="AE117" s="535"/>
      <c r="AF117" s="535"/>
      <c r="AG117" s="535"/>
      <c r="AH117" s="535"/>
      <c r="AI117" s="536"/>
      <c r="AY117" s="170"/>
    </row>
    <row r="118" spans="1:105" ht="7.5" customHeight="1">
      <c r="A118" s="169"/>
      <c r="G118" s="534"/>
      <c r="H118" s="535"/>
      <c r="I118" s="535"/>
      <c r="J118" s="535"/>
      <c r="K118" s="535"/>
      <c r="L118" s="535"/>
      <c r="M118" s="535"/>
      <c r="N118" s="535"/>
      <c r="O118" s="535"/>
      <c r="P118" s="535"/>
      <c r="Q118" s="535"/>
      <c r="R118" s="536"/>
      <c r="X118" s="534"/>
      <c r="Y118" s="535"/>
      <c r="Z118" s="535"/>
      <c r="AA118" s="535"/>
      <c r="AB118" s="535"/>
      <c r="AC118" s="535"/>
      <c r="AD118" s="535"/>
      <c r="AE118" s="535"/>
      <c r="AF118" s="535"/>
      <c r="AG118" s="535"/>
      <c r="AH118" s="535"/>
      <c r="AI118" s="536"/>
      <c r="AM118" s="505" t="s">
        <v>88</v>
      </c>
      <c r="AN118" s="506"/>
      <c r="AY118" s="170"/>
    </row>
    <row r="119" spans="1:105" ht="7.5" customHeight="1">
      <c r="A119" s="169"/>
      <c r="G119" s="534" t="s">
        <v>96</v>
      </c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6"/>
      <c r="X119" s="534" t="s">
        <v>101</v>
      </c>
      <c r="Y119" s="535"/>
      <c r="Z119" s="535"/>
      <c r="AA119" s="535"/>
      <c r="AB119" s="535"/>
      <c r="AC119" s="535"/>
      <c r="AD119" s="535"/>
      <c r="AE119" s="535"/>
      <c r="AF119" s="535"/>
      <c r="AG119" s="535"/>
      <c r="AH119" s="535"/>
      <c r="AI119" s="536"/>
      <c r="AM119" s="507"/>
      <c r="AN119" s="508"/>
      <c r="AY119" s="170"/>
    </row>
    <row r="120" spans="1:105" ht="7.5" customHeight="1">
      <c r="A120" s="169"/>
      <c r="G120" s="534"/>
      <c r="H120" s="535"/>
      <c r="I120" s="535"/>
      <c r="J120" s="535"/>
      <c r="K120" s="535"/>
      <c r="L120" s="535"/>
      <c r="M120" s="535"/>
      <c r="N120" s="535"/>
      <c r="O120" s="535"/>
      <c r="P120" s="535"/>
      <c r="Q120" s="535"/>
      <c r="R120" s="536"/>
      <c r="X120" s="534"/>
      <c r="Y120" s="535"/>
      <c r="Z120" s="535"/>
      <c r="AA120" s="535"/>
      <c r="AB120" s="535"/>
      <c r="AC120" s="535"/>
      <c r="AD120" s="535"/>
      <c r="AE120" s="535"/>
      <c r="AF120" s="535"/>
      <c r="AG120" s="535"/>
      <c r="AH120" s="535"/>
      <c r="AI120" s="536"/>
      <c r="AM120" s="501">
        <v>4</v>
      </c>
      <c r="AN120" s="502"/>
      <c r="AY120" s="170"/>
    </row>
    <row r="121" spans="1:105" ht="7.5" customHeight="1">
      <c r="A121" s="169"/>
      <c r="G121" s="534"/>
      <c r="H121" s="535"/>
      <c r="I121" s="535"/>
      <c r="J121" s="535"/>
      <c r="K121" s="535"/>
      <c r="L121" s="535"/>
      <c r="M121" s="535"/>
      <c r="N121" s="535"/>
      <c r="O121" s="535"/>
      <c r="P121" s="535"/>
      <c r="Q121" s="535"/>
      <c r="R121" s="536"/>
      <c r="X121" s="534" t="s">
        <v>102</v>
      </c>
      <c r="Y121" s="535"/>
      <c r="Z121" s="535"/>
      <c r="AA121" s="535"/>
      <c r="AB121" s="535"/>
      <c r="AC121" s="535"/>
      <c r="AD121" s="535"/>
      <c r="AE121" s="535"/>
      <c r="AF121" s="535"/>
      <c r="AG121" s="535"/>
      <c r="AH121" s="535"/>
      <c r="AI121" s="536"/>
      <c r="AM121" s="503"/>
      <c r="AN121" s="504"/>
      <c r="AY121" s="170"/>
    </row>
    <row r="122" spans="1:105" ht="7.5" customHeight="1">
      <c r="A122" s="169"/>
      <c r="G122" s="537"/>
      <c r="H122" s="538"/>
      <c r="I122" s="538"/>
      <c r="J122" s="538"/>
      <c r="K122" s="538"/>
      <c r="L122" s="538"/>
      <c r="M122" s="538"/>
      <c r="N122" s="538"/>
      <c r="O122" s="538"/>
      <c r="P122" s="538"/>
      <c r="Q122" s="538"/>
      <c r="R122" s="539"/>
      <c r="X122" s="537"/>
      <c r="Y122" s="538"/>
      <c r="Z122" s="538"/>
      <c r="AA122" s="538"/>
      <c r="AB122" s="538"/>
      <c r="AC122" s="538"/>
      <c r="AD122" s="538"/>
      <c r="AE122" s="538"/>
      <c r="AF122" s="538"/>
      <c r="AG122" s="538"/>
      <c r="AH122" s="538"/>
      <c r="AI122" s="539"/>
      <c r="AY122" s="170"/>
    </row>
    <row r="123" spans="1:105" ht="7.5" customHeight="1">
      <c r="A123" s="169"/>
      <c r="AY123" s="170"/>
    </row>
    <row r="124" spans="1:105" ht="7.5" customHeight="1">
      <c r="A124" s="169"/>
      <c r="AY124" s="170"/>
    </row>
    <row r="125" spans="1:105" ht="7.5" customHeight="1">
      <c r="A125" s="169"/>
      <c r="AY125" s="170"/>
    </row>
    <row r="126" spans="1:105" ht="7.5" customHeight="1" thickBot="1">
      <c r="A126" s="171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166"/>
      <c r="AV126" s="166"/>
      <c r="AW126" s="166"/>
      <c r="AX126" s="166"/>
      <c r="AY126" s="172"/>
    </row>
    <row r="127" spans="1:105" ht="7.5" customHeight="1">
      <c r="A127" s="167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8"/>
    </row>
    <row r="128" spans="1:105" ht="7.5" customHeight="1">
      <c r="A128" s="169"/>
      <c r="AY128" s="170"/>
    </row>
    <row r="129" spans="1:51" ht="7.5" customHeight="1">
      <c r="A129" s="169"/>
      <c r="C129" s="540" t="s">
        <v>88</v>
      </c>
      <c r="D129" s="541"/>
      <c r="E129" s="544" t="s">
        <v>89</v>
      </c>
      <c r="F129" s="545"/>
      <c r="G129" s="545"/>
      <c r="H129" s="545"/>
      <c r="I129" s="545"/>
      <c r="J129" s="545"/>
      <c r="K129" s="545"/>
      <c r="L129" s="545"/>
      <c r="M129" s="545"/>
      <c r="N129" s="546"/>
      <c r="V129" s="540" t="s">
        <v>88</v>
      </c>
      <c r="W129" s="541"/>
      <c r="X129" s="544" t="s">
        <v>89</v>
      </c>
      <c r="Y129" s="545"/>
      <c r="Z129" s="545"/>
      <c r="AA129" s="545"/>
      <c r="AB129" s="545"/>
      <c r="AC129" s="545"/>
      <c r="AD129" s="545"/>
      <c r="AE129" s="545"/>
      <c r="AF129" s="545"/>
      <c r="AG129" s="546"/>
      <c r="AY129" s="170"/>
    </row>
    <row r="130" spans="1:51" ht="7.5" customHeight="1">
      <c r="A130" s="169"/>
      <c r="C130" s="542"/>
      <c r="D130" s="543"/>
      <c r="E130" s="547"/>
      <c r="F130" s="548"/>
      <c r="G130" s="548"/>
      <c r="H130" s="548"/>
      <c r="I130" s="548"/>
      <c r="J130" s="548"/>
      <c r="K130" s="548"/>
      <c r="L130" s="548"/>
      <c r="M130" s="548"/>
      <c r="N130" s="549"/>
      <c r="V130" s="542"/>
      <c r="W130" s="543"/>
      <c r="X130" s="547"/>
      <c r="Y130" s="548"/>
      <c r="Z130" s="548"/>
      <c r="AA130" s="548"/>
      <c r="AB130" s="548"/>
      <c r="AC130" s="548"/>
      <c r="AD130" s="548"/>
      <c r="AE130" s="548"/>
      <c r="AF130" s="548"/>
      <c r="AG130" s="549"/>
      <c r="AY130" s="170"/>
    </row>
    <row r="131" spans="1:51" ht="7.5" customHeight="1">
      <c r="A131" s="169"/>
      <c r="C131" s="501">
        <v>14</v>
      </c>
      <c r="D131" s="519"/>
      <c r="E131" s="521" t="e">
        <f>VLOOKUP(C131,テーブル一覧!$B$6:$AA$32,8,FALSE)&amp;"("&amp;VLOOKUP(C131,テーブル一覧!$B$6:$AA$32,16,FALSE)&amp;")"</f>
        <v>#N/A</v>
      </c>
      <c r="F131" s="521"/>
      <c r="G131" s="521"/>
      <c r="H131" s="521"/>
      <c r="I131" s="521"/>
      <c r="J131" s="521"/>
      <c r="K131" s="521"/>
      <c r="L131" s="521"/>
      <c r="M131" s="521"/>
      <c r="N131" s="522"/>
      <c r="V131" s="501">
        <v>15</v>
      </c>
      <c r="W131" s="519"/>
      <c r="X131" s="521" t="e">
        <f>VLOOKUP(V131,テーブル一覧!$B$6:$AA$32,8,FALSE)&amp;"("&amp;VLOOKUP(V131,テーブル一覧!$B$6:$AA$32,16,FALSE)&amp;")"</f>
        <v>#N/A</v>
      </c>
      <c r="Y131" s="521"/>
      <c r="Z131" s="521"/>
      <c r="AA131" s="521"/>
      <c r="AB131" s="521"/>
      <c r="AC131" s="521"/>
      <c r="AD131" s="521"/>
      <c r="AE131" s="521"/>
      <c r="AF131" s="521"/>
      <c r="AG131" s="522"/>
      <c r="AY131" s="170"/>
    </row>
    <row r="132" spans="1:51" ht="7.5" customHeight="1">
      <c r="A132" s="169"/>
      <c r="C132" s="503"/>
      <c r="D132" s="520"/>
      <c r="E132" s="523"/>
      <c r="F132" s="523"/>
      <c r="G132" s="523"/>
      <c r="H132" s="523"/>
      <c r="I132" s="523"/>
      <c r="J132" s="523"/>
      <c r="K132" s="523"/>
      <c r="L132" s="523"/>
      <c r="M132" s="523"/>
      <c r="N132" s="524"/>
      <c r="V132" s="503"/>
      <c r="W132" s="520"/>
      <c r="X132" s="523"/>
      <c r="Y132" s="523"/>
      <c r="Z132" s="523"/>
      <c r="AA132" s="523"/>
      <c r="AB132" s="523"/>
      <c r="AC132" s="523"/>
      <c r="AD132" s="523"/>
      <c r="AE132" s="523"/>
      <c r="AF132" s="523"/>
      <c r="AG132" s="524"/>
      <c r="AY132" s="170"/>
    </row>
    <row r="133" spans="1:51" ht="7.5" customHeight="1">
      <c r="A133" s="169"/>
      <c r="C133" s="525" t="s">
        <v>124</v>
      </c>
      <c r="D133" s="526"/>
      <c r="E133" s="526"/>
      <c r="F133" s="526"/>
      <c r="G133" s="526"/>
      <c r="H133" s="526"/>
      <c r="I133" s="526"/>
      <c r="J133" s="526"/>
      <c r="K133" s="526"/>
      <c r="L133" s="526"/>
      <c r="M133" s="526"/>
      <c r="N133" s="527"/>
      <c r="V133" s="525" t="s">
        <v>125</v>
      </c>
      <c r="W133" s="526"/>
      <c r="X133" s="526"/>
      <c r="Y133" s="526"/>
      <c r="Z133" s="526"/>
      <c r="AA133" s="526"/>
      <c r="AB133" s="526"/>
      <c r="AC133" s="526"/>
      <c r="AD133" s="526"/>
      <c r="AE133" s="526"/>
      <c r="AF133" s="526"/>
      <c r="AG133" s="527"/>
      <c r="AY133" s="170"/>
    </row>
    <row r="134" spans="1:51" ht="7.5" customHeight="1">
      <c r="A134" s="169"/>
      <c r="C134" s="528"/>
      <c r="D134" s="529"/>
      <c r="E134" s="529"/>
      <c r="F134" s="529"/>
      <c r="G134" s="529"/>
      <c r="H134" s="529"/>
      <c r="I134" s="529"/>
      <c r="J134" s="529"/>
      <c r="K134" s="529"/>
      <c r="L134" s="529"/>
      <c r="M134" s="529"/>
      <c r="N134" s="530"/>
      <c r="V134" s="528"/>
      <c r="W134" s="529"/>
      <c r="X134" s="529"/>
      <c r="Y134" s="529"/>
      <c r="Z134" s="529"/>
      <c r="AA134" s="529"/>
      <c r="AB134" s="529"/>
      <c r="AC134" s="529"/>
      <c r="AD134" s="529"/>
      <c r="AE134" s="529"/>
      <c r="AF134" s="529"/>
      <c r="AG134" s="530"/>
      <c r="AY134" s="170"/>
    </row>
    <row r="135" spans="1:51" ht="7.5" customHeight="1">
      <c r="A135" s="169"/>
      <c r="C135" s="534" t="s">
        <v>100</v>
      </c>
      <c r="D135" s="535"/>
      <c r="E135" s="535"/>
      <c r="F135" s="535"/>
      <c r="G135" s="535"/>
      <c r="H135" s="535"/>
      <c r="I135" s="535"/>
      <c r="J135" s="535"/>
      <c r="K135" s="535"/>
      <c r="L135" s="535"/>
      <c r="M135" s="535"/>
      <c r="N135" s="536"/>
      <c r="V135" s="534" t="s">
        <v>100</v>
      </c>
      <c r="W135" s="535"/>
      <c r="X135" s="535"/>
      <c r="Y135" s="535"/>
      <c r="Z135" s="535"/>
      <c r="AA135" s="535"/>
      <c r="AB135" s="535"/>
      <c r="AC135" s="535"/>
      <c r="AD135" s="535"/>
      <c r="AE135" s="535"/>
      <c r="AF135" s="535"/>
      <c r="AG135" s="536"/>
      <c r="AY135" s="170"/>
    </row>
    <row r="136" spans="1:51" ht="7.5" customHeight="1">
      <c r="A136" s="169"/>
      <c r="C136" s="534"/>
      <c r="D136" s="535"/>
      <c r="E136" s="535"/>
      <c r="F136" s="535"/>
      <c r="G136" s="535"/>
      <c r="H136" s="535"/>
      <c r="I136" s="535"/>
      <c r="J136" s="535"/>
      <c r="K136" s="535"/>
      <c r="L136" s="535"/>
      <c r="M136" s="535"/>
      <c r="N136" s="536"/>
      <c r="R136" s="505" t="s">
        <v>88</v>
      </c>
      <c r="S136" s="506"/>
      <c r="V136" s="534"/>
      <c r="W136" s="535"/>
      <c r="X136" s="535"/>
      <c r="Y136" s="535"/>
      <c r="Z136" s="535"/>
      <c r="AA136" s="535"/>
      <c r="AB136" s="535"/>
      <c r="AC136" s="535"/>
      <c r="AD136" s="535"/>
      <c r="AE136" s="535"/>
      <c r="AF136" s="535"/>
      <c r="AG136" s="536"/>
      <c r="AK136" s="505" t="s">
        <v>88</v>
      </c>
      <c r="AL136" s="506"/>
      <c r="AY136" s="170"/>
    </row>
    <row r="137" spans="1:51" ht="7.5" customHeight="1">
      <c r="A137" s="169"/>
      <c r="C137" s="534" t="s">
        <v>101</v>
      </c>
      <c r="D137" s="535"/>
      <c r="E137" s="535"/>
      <c r="F137" s="535"/>
      <c r="G137" s="535"/>
      <c r="H137" s="535"/>
      <c r="I137" s="535"/>
      <c r="J137" s="535"/>
      <c r="K137" s="535"/>
      <c r="L137" s="535"/>
      <c r="M137" s="535"/>
      <c r="N137" s="536"/>
      <c r="R137" s="507"/>
      <c r="S137" s="508"/>
      <c r="V137" s="534" t="s">
        <v>101</v>
      </c>
      <c r="W137" s="535"/>
      <c r="X137" s="535"/>
      <c r="Y137" s="535"/>
      <c r="Z137" s="535"/>
      <c r="AA137" s="535"/>
      <c r="AB137" s="535"/>
      <c r="AC137" s="535"/>
      <c r="AD137" s="535"/>
      <c r="AE137" s="535"/>
      <c r="AF137" s="535"/>
      <c r="AG137" s="536"/>
      <c r="AK137" s="507"/>
      <c r="AL137" s="508"/>
      <c r="AY137" s="170"/>
    </row>
    <row r="138" spans="1:51" ht="7.5" customHeight="1">
      <c r="A138" s="169"/>
      <c r="C138" s="534"/>
      <c r="D138" s="535"/>
      <c r="E138" s="535"/>
      <c r="F138" s="535"/>
      <c r="G138" s="535"/>
      <c r="H138" s="535"/>
      <c r="I138" s="535"/>
      <c r="J138" s="535"/>
      <c r="K138" s="535"/>
      <c r="L138" s="535"/>
      <c r="M138" s="535"/>
      <c r="N138" s="536"/>
      <c r="R138" s="501">
        <v>4</v>
      </c>
      <c r="S138" s="502"/>
      <c r="V138" s="534"/>
      <c r="W138" s="535"/>
      <c r="X138" s="535"/>
      <c r="Y138" s="535"/>
      <c r="Z138" s="535"/>
      <c r="AA138" s="535"/>
      <c r="AB138" s="535"/>
      <c r="AC138" s="535"/>
      <c r="AD138" s="535"/>
      <c r="AE138" s="535"/>
      <c r="AF138" s="535"/>
      <c r="AG138" s="536"/>
      <c r="AK138" s="501">
        <v>4</v>
      </c>
      <c r="AL138" s="502"/>
      <c r="AY138" s="170"/>
    </row>
    <row r="139" spans="1:51" ht="7.5" customHeight="1">
      <c r="A139" s="169"/>
      <c r="C139" s="534" t="s">
        <v>102</v>
      </c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6"/>
      <c r="R139" s="503"/>
      <c r="S139" s="504"/>
      <c r="V139" s="534" t="s">
        <v>102</v>
      </c>
      <c r="W139" s="535"/>
      <c r="X139" s="535"/>
      <c r="Y139" s="535"/>
      <c r="Z139" s="535"/>
      <c r="AA139" s="535"/>
      <c r="AB139" s="535"/>
      <c r="AC139" s="535"/>
      <c r="AD139" s="535"/>
      <c r="AE139" s="535"/>
      <c r="AF139" s="535"/>
      <c r="AG139" s="536"/>
      <c r="AK139" s="503"/>
      <c r="AL139" s="504"/>
      <c r="AY139" s="170"/>
    </row>
    <row r="140" spans="1:51" ht="7.5" customHeight="1">
      <c r="A140" s="169"/>
      <c r="C140" s="537"/>
      <c r="D140" s="538"/>
      <c r="E140" s="538"/>
      <c r="F140" s="538"/>
      <c r="G140" s="538"/>
      <c r="H140" s="538"/>
      <c r="I140" s="538"/>
      <c r="J140" s="538"/>
      <c r="K140" s="538"/>
      <c r="L140" s="538"/>
      <c r="M140" s="538"/>
      <c r="N140" s="539"/>
      <c r="V140" s="537"/>
      <c r="W140" s="538"/>
      <c r="X140" s="538"/>
      <c r="Y140" s="538"/>
      <c r="Z140" s="538"/>
      <c r="AA140" s="538"/>
      <c r="AB140" s="538"/>
      <c r="AC140" s="538"/>
      <c r="AD140" s="538"/>
      <c r="AE140" s="538"/>
      <c r="AF140" s="538"/>
      <c r="AG140" s="539"/>
      <c r="AY140" s="170"/>
    </row>
    <row r="141" spans="1:51" ht="7.5" customHeight="1">
      <c r="A141" s="169"/>
      <c r="AY141" s="170"/>
    </row>
    <row r="142" spans="1:51" ht="7.5" customHeight="1">
      <c r="A142" s="169"/>
      <c r="AY142" s="170"/>
    </row>
    <row r="143" spans="1:51" ht="7.5" customHeight="1">
      <c r="A143" s="169"/>
      <c r="C143" s="540" t="s">
        <v>88</v>
      </c>
      <c r="D143" s="541"/>
      <c r="E143" s="544" t="s">
        <v>89</v>
      </c>
      <c r="F143" s="545"/>
      <c r="G143" s="545"/>
      <c r="H143" s="545"/>
      <c r="I143" s="545"/>
      <c r="J143" s="545"/>
      <c r="K143" s="545"/>
      <c r="L143" s="545"/>
      <c r="M143" s="545"/>
      <c r="N143" s="546"/>
      <c r="AY143" s="170"/>
    </row>
    <row r="144" spans="1:51" ht="7.5" customHeight="1">
      <c r="A144" s="169"/>
      <c r="C144" s="542"/>
      <c r="D144" s="543"/>
      <c r="E144" s="547"/>
      <c r="F144" s="548"/>
      <c r="G144" s="548"/>
      <c r="H144" s="548"/>
      <c r="I144" s="548"/>
      <c r="J144" s="548"/>
      <c r="K144" s="548"/>
      <c r="L144" s="548"/>
      <c r="M144" s="548"/>
      <c r="N144" s="549"/>
      <c r="AY144" s="170"/>
    </row>
    <row r="145" spans="1:51" ht="7.5" customHeight="1">
      <c r="A145" s="169"/>
      <c r="C145" s="501">
        <v>25</v>
      </c>
      <c r="D145" s="519"/>
      <c r="E145" s="521" t="e">
        <f>VLOOKUP(C145,テーブル一覧!$B$6:$AA$32,8,FALSE)&amp;"("&amp;VLOOKUP(C145,テーブル一覧!$B$6:$AA$32,16,FALSE)&amp;")"</f>
        <v>#N/A</v>
      </c>
      <c r="F145" s="521"/>
      <c r="G145" s="521"/>
      <c r="H145" s="521"/>
      <c r="I145" s="521"/>
      <c r="J145" s="521"/>
      <c r="K145" s="521"/>
      <c r="L145" s="521"/>
      <c r="M145" s="521"/>
      <c r="N145" s="522"/>
      <c r="AY145" s="170"/>
    </row>
    <row r="146" spans="1:51" ht="7.5" customHeight="1">
      <c r="A146" s="169"/>
      <c r="C146" s="503"/>
      <c r="D146" s="520"/>
      <c r="E146" s="523"/>
      <c r="F146" s="523"/>
      <c r="G146" s="523"/>
      <c r="H146" s="523"/>
      <c r="I146" s="523"/>
      <c r="J146" s="523"/>
      <c r="K146" s="523"/>
      <c r="L146" s="523"/>
      <c r="M146" s="523"/>
      <c r="N146" s="524"/>
      <c r="AY146" s="170"/>
    </row>
    <row r="147" spans="1:51" ht="7.5" customHeight="1">
      <c r="A147" s="169"/>
      <c r="C147" s="525" t="s">
        <v>152</v>
      </c>
      <c r="D147" s="526"/>
      <c r="E147" s="526"/>
      <c r="F147" s="526"/>
      <c r="G147" s="526"/>
      <c r="H147" s="526"/>
      <c r="I147" s="526"/>
      <c r="J147" s="526"/>
      <c r="K147" s="526"/>
      <c r="L147" s="526"/>
      <c r="M147" s="526"/>
      <c r="N147" s="527"/>
      <c r="AY147" s="170"/>
    </row>
    <row r="148" spans="1:51" ht="7.5" customHeight="1">
      <c r="A148" s="169"/>
      <c r="C148" s="528"/>
      <c r="D148" s="529"/>
      <c r="E148" s="529"/>
      <c r="F148" s="529"/>
      <c r="G148" s="529"/>
      <c r="H148" s="529"/>
      <c r="I148" s="529"/>
      <c r="J148" s="529"/>
      <c r="K148" s="529"/>
      <c r="L148" s="529"/>
      <c r="M148" s="529"/>
      <c r="N148" s="530"/>
      <c r="AY148" s="170"/>
    </row>
    <row r="149" spans="1:51" ht="7.5" customHeight="1">
      <c r="A149" s="169"/>
      <c r="C149" s="534" t="s">
        <v>153</v>
      </c>
      <c r="D149" s="535"/>
      <c r="E149" s="535"/>
      <c r="F149" s="535"/>
      <c r="G149" s="535"/>
      <c r="H149" s="535"/>
      <c r="I149" s="535"/>
      <c r="J149" s="535"/>
      <c r="K149" s="535"/>
      <c r="L149" s="535"/>
      <c r="M149" s="535"/>
      <c r="N149" s="536"/>
      <c r="Q149" s="505" t="s">
        <v>88</v>
      </c>
      <c r="R149" s="506"/>
      <c r="AY149" s="170"/>
    </row>
    <row r="150" spans="1:51" ht="7.5" customHeight="1">
      <c r="A150" s="169"/>
      <c r="C150" s="534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6"/>
      <c r="Q150" s="507"/>
      <c r="R150" s="508"/>
      <c r="AY150" s="170"/>
    </row>
    <row r="151" spans="1:51" ht="7.5" customHeight="1">
      <c r="A151" s="169"/>
      <c r="C151" s="534" t="s">
        <v>101</v>
      </c>
      <c r="D151" s="535"/>
      <c r="E151" s="535"/>
      <c r="F151" s="535"/>
      <c r="G151" s="535"/>
      <c r="H151" s="535"/>
      <c r="I151" s="535"/>
      <c r="J151" s="535"/>
      <c r="K151" s="535"/>
      <c r="L151" s="535"/>
      <c r="M151" s="535"/>
      <c r="N151" s="536"/>
      <c r="Q151" s="501">
        <v>4</v>
      </c>
      <c r="R151" s="502"/>
      <c r="AY151" s="170"/>
    </row>
    <row r="152" spans="1:51" ht="7.5" customHeight="1">
      <c r="A152" s="169"/>
      <c r="C152" s="537"/>
      <c r="D152" s="538"/>
      <c r="E152" s="538"/>
      <c r="F152" s="538"/>
      <c r="G152" s="538"/>
      <c r="H152" s="538"/>
      <c r="I152" s="538"/>
      <c r="J152" s="538"/>
      <c r="K152" s="538"/>
      <c r="L152" s="538"/>
      <c r="M152" s="538"/>
      <c r="N152" s="539"/>
      <c r="Q152" s="503"/>
      <c r="R152" s="504"/>
      <c r="AY152" s="170"/>
    </row>
    <row r="153" spans="1:51" ht="7.5" customHeight="1">
      <c r="A153" s="169"/>
      <c r="AY153" s="170"/>
    </row>
    <row r="154" spans="1:51" ht="7.5" customHeight="1">
      <c r="A154" s="169"/>
      <c r="AY154" s="170"/>
    </row>
    <row r="155" spans="1:51" ht="7.5" customHeight="1">
      <c r="A155" s="169"/>
      <c r="AY155" s="170"/>
    </row>
    <row r="156" spans="1:51" ht="7.5" customHeight="1">
      <c r="A156" s="169"/>
      <c r="AY156" s="170"/>
    </row>
    <row r="157" spans="1:51" ht="7.5" customHeight="1">
      <c r="A157" s="169"/>
      <c r="AY157" s="170"/>
    </row>
    <row r="158" spans="1:51" ht="7.5" customHeight="1">
      <c r="A158" s="169"/>
      <c r="AY158" s="170"/>
    </row>
    <row r="159" spans="1:51" ht="7.5" customHeight="1">
      <c r="A159" s="169"/>
      <c r="G159" s="540" t="s">
        <v>88</v>
      </c>
      <c r="H159" s="541"/>
      <c r="I159" s="544" t="s">
        <v>89</v>
      </c>
      <c r="J159" s="545"/>
      <c r="K159" s="545"/>
      <c r="L159" s="545"/>
      <c r="M159" s="545"/>
      <c r="N159" s="545"/>
      <c r="O159" s="545"/>
      <c r="P159" s="545"/>
      <c r="Q159" s="545"/>
      <c r="R159" s="546"/>
      <c r="AB159" s="540" t="s">
        <v>88</v>
      </c>
      <c r="AC159" s="541"/>
      <c r="AD159" s="544" t="s">
        <v>89</v>
      </c>
      <c r="AE159" s="545"/>
      <c r="AF159" s="545"/>
      <c r="AG159" s="545"/>
      <c r="AH159" s="545"/>
      <c r="AI159" s="545"/>
      <c r="AJ159" s="545"/>
      <c r="AK159" s="545"/>
      <c r="AL159" s="545"/>
      <c r="AM159" s="546"/>
      <c r="AY159" s="170"/>
    </row>
    <row r="160" spans="1:51" ht="7.5" customHeight="1">
      <c r="A160" s="169"/>
      <c r="G160" s="542"/>
      <c r="H160" s="543"/>
      <c r="I160" s="547"/>
      <c r="J160" s="548"/>
      <c r="K160" s="548"/>
      <c r="L160" s="548"/>
      <c r="M160" s="548"/>
      <c r="N160" s="548"/>
      <c r="O160" s="548"/>
      <c r="P160" s="548"/>
      <c r="Q160" s="548"/>
      <c r="R160" s="549"/>
      <c r="AB160" s="542"/>
      <c r="AC160" s="543"/>
      <c r="AD160" s="547"/>
      <c r="AE160" s="548"/>
      <c r="AF160" s="548"/>
      <c r="AG160" s="548"/>
      <c r="AH160" s="548"/>
      <c r="AI160" s="548"/>
      <c r="AJ160" s="548"/>
      <c r="AK160" s="548"/>
      <c r="AL160" s="548"/>
      <c r="AM160" s="549"/>
      <c r="AY160" s="170"/>
    </row>
    <row r="161" spans="1:51" ht="7.5" customHeight="1">
      <c r="A161" s="169"/>
      <c r="G161" s="501">
        <v>5</v>
      </c>
      <c r="H161" s="519"/>
      <c r="I161" s="521" t="e">
        <f>VLOOKUP(G161,テーブル一覧!$B$6:$AA$32,8,FALSE)&amp;"("&amp;VLOOKUP(G161,テーブル一覧!$B$6:$AA$32,16,FALSE)&amp;")"</f>
        <v>#N/A</v>
      </c>
      <c r="J161" s="521"/>
      <c r="K161" s="521"/>
      <c r="L161" s="521"/>
      <c r="M161" s="521"/>
      <c r="N161" s="521"/>
      <c r="O161" s="521"/>
      <c r="P161" s="521"/>
      <c r="Q161" s="521"/>
      <c r="R161" s="522"/>
      <c r="U161" s="505" t="s">
        <v>88</v>
      </c>
      <c r="V161" s="506"/>
      <c r="AB161" s="501">
        <v>18</v>
      </c>
      <c r="AC161" s="519"/>
      <c r="AD161" s="521" t="e">
        <f>VLOOKUP(AB161,テーブル一覧!$B$6:$AA$32,8,FALSE)&amp;"("&amp;VLOOKUP(AB161,テーブル一覧!$B$6:$AA$32,16,FALSE)&amp;")"</f>
        <v>#N/A</v>
      </c>
      <c r="AE161" s="521"/>
      <c r="AF161" s="521"/>
      <c r="AG161" s="521"/>
      <c r="AH161" s="521"/>
      <c r="AI161" s="521"/>
      <c r="AJ161" s="521"/>
      <c r="AK161" s="521"/>
      <c r="AL161" s="521"/>
      <c r="AM161" s="522"/>
      <c r="AY161" s="170"/>
    </row>
    <row r="162" spans="1:51" ht="7.5" customHeight="1">
      <c r="A162" s="169"/>
      <c r="G162" s="503"/>
      <c r="H162" s="520"/>
      <c r="I162" s="523"/>
      <c r="J162" s="523"/>
      <c r="K162" s="523"/>
      <c r="L162" s="523"/>
      <c r="M162" s="523"/>
      <c r="N162" s="523"/>
      <c r="O162" s="523"/>
      <c r="P162" s="523"/>
      <c r="Q162" s="523"/>
      <c r="R162" s="524"/>
      <c r="U162" s="507"/>
      <c r="V162" s="508"/>
      <c r="AB162" s="503"/>
      <c r="AC162" s="520"/>
      <c r="AD162" s="523"/>
      <c r="AE162" s="523"/>
      <c r="AF162" s="523"/>
      <c r="AG162" s="523"/>
      <c r="AH162" s="523"/>
      <c r="AI162" s="523"/>
      <c r="AJ162" s="523"/>
      <c r="AK162" s="523"/>
      <c r="AL162" s="523"/>
      <c r="AM162" s="524"/>
      <c r="AY162" s="170"/>
    </row>
    <row r="163" spans="1:51" ht="7.5" customHeight="1">
      <c r="A163" s="169"/>
      <c r="G163" s="566" t="e">
        <f>#REF!</f>
        <v>#REF!</v>
      </c>
      <c r="H163" s="567"/>
      <c r="I163" s="567"/>
      <c r="J163" s="567"/>
      <c r="K163" s="567"/>
      <c r="L163" s="567"/>
      <c r="M163" s="567"/>
      <c r="N163" s="567"/>
      <c r="O163" s="567"/>
      <c r="P163" s="567"/>
      <c r="Q163" s="567"/>
      <c r="R163" s="568"/>
      <c r="U163" s="501">
        <v>4</v>
      </c>
      <c r="V163" s="502"/>
      <c r="AB163" s="525" t="s">
        <v>126</v>
      </c>
      <c r="AC163" s="526"/>
      <c r="AD163" s="526"/>
      <c r="AE163" s="526"/>
      <c r="AF163" s="526"/>
      <c r="AG163" s="526"/>
      <c r="AH163" s="526"/>
      <c r="AI163" s="526"/>
      <c r="AJ163" s="526"/>
      <c r="AK163" s="526"/>
      <c r="AL163" s="526"/>
      <c r="AM163" s="527"/>
      <c r="AY163" s="170"/>
    </row>
    <row r="164" spans="1:51" ht="7.5" customHeight="1">
      <c r="A164" s="169"/>
      <c r="G164" s="569"/>
      <c r="H164" s="570"/>
      <c r="I164" s="570"/>
      <c r="J164" s="570"/>
      <c r="K164" s="570"/>
      <c r="L164" s="570"/>
      <c r="M164" s="570"/>
      <c r="N164" s="570"/>
      <c r="O164" s="570"/>
      <c r="P164" s="570"/>
      <c r="Q164" s="570"/>
      <c r="R164" s="571"/>
      <c r="U164" s="503"/>
      <c r="V164" s="504"/>
      <c r="AB164" s="528"/>
      <c r="AC164" s="529"/>
      <c r="AD164" s="529"/>
      <c r="AE164" s="529"/>
      <c r="AF164" s="529"/>
      <c r="AG164" s="529"/>
      <c r="AH164" s="529"/>
      <c r="AI164" s="529"/>
      <c r="AJ164" s="529"/>
      <c r="AK164" s="529"/>
      <c r="AL164" s="529"/>
      <c r="AM164" s="530"/>
      <c r="AY164" s="170"/>
    </row>
    <row r="165" spans="1:51" ht="7.5" customHeight="1">
      <c r="A165" s="169"/>
      <c r="G165" s="561" t="s">
        <v>154</v>
      </c>
      <c r="H165" s="562"/>
      <c r="I165" s="562"/>
      <c r="J165" s="562"/>
      <c r="K165" s="562"/>
      <c r="L165" s="562"/>
      <c r="M165" s="562"/>
      <c r="N165" s="562"/>
      <c r="O165" s="562"/>
      <c r="P165" s="562"/>
      <c r="Q165" s="562"/>
      <c r="R165" s="563"/>
      <c r="X165" s="540" t="s">
        <v>88</v>
      </c>
      <c r="Y165" s="564"/>
      <c r="AB165" s="534" t="s">
        <v>100</v>
      </c>
      <c r="AC165" s="535"/>
      <c r="AD165" s="535"/>
      <c r="AE165" s="535"/>
      <c r="AF165" s="535"/>
      <c r="AG165" s="535"/>
      <c r="AH165" s="535"/>
      <c r="AI165" s="535"/>
      <c r="AJ165" s="535"/>
      <c r="AK165" s="535"/>
      <c r="AL165" s="535"/>
      <c r="AM165" s="536"/>
      <c r="AY165" s="170"/>
    </row>
    <row r="166" spans="1:51" ht="7.5" customHeight="1">
      <c r="A166" s="169"/>
      <c r="G166" s="534"/>
      <c r="H166" s="535"/>
      <c r="I166" s="535"/>
      <c r="J166" s="535"/>
      <c r="K166" s="535"/>
      <c r="L166" s="535"/>
      <c r="M166" s="535"/>
      <c r="N166" s="535"/>
      <c r="O166" s="535"/>
      <c r="P166" s="535"/>
      <c r="Q166" s="535"/>
      <c r="R166" s="536"/>
      <c r="X166" s="542"/>
      <c r="Y166" s="565"/>
      <c r="AB166" s="534"/>
      <c r="AC166" s="535"/>
      <c r="AD166" s="535"/>
      <c r="AE166" s="535"/>
      <c r="AF166" s="535"/>
      <c r="AG166" s="535"/>
      <c r="AH166" s="535"/>
      <c r="AI166" s="535"/>
      <c r="AJ166" s="535"/>
      <c r="AK166" s="535"/>
      <c r="AL166" s="535"/>
      <c r="AM166" s="536"/>
      <c r="AQ166" s="505" t="s">
        <v>88</v>
      </c>
      <c r="AR166" s="506"/>
      <c r="AY166" s="170"/>
    </row>
    <row r="167" spans="1:51" ht="7.5" customHeight="1">
      <c r="A167" s="169"/>
      <c r="G167" s="534" t="s">
        <v>110</v>
      </c>
      <c r="H167" s="535"/>
      <c r="I167" s="535"/>
      <c r="J167" s="535"/>
      <c r="K167" s="535"/>
      <c r="L167" s="535"/>
      <c r="M167" s="535"/>
      <c r="N167" s="535"/>
      <c r="O167" s="535"/>
      <c r="P167" s="535"/>
      <c r="Q167" s="535"/>
      <c r="R167" s="536"/>
      <c r="X167" s="501">
        <v>14</v>
      </c>
      <c r="Y167" s="502"/>
      <c r="AB167" s="534" t="s">
        <v>101</v>
      </c>
      <c r="AC167" s="535"/>
      <c r="AD167" s="535"/>
      <c r="AE167" s="535"/>
      <c r="AF167" s="535"/>
      <c r="AG167" s="535"/>
      <c r="AH167" s="535"/>
      <c r="AI167" s="535"/>
      <c r="AJ167" s="535"/>
      <c r="AK167" s="535"/>
      <c r="AL167" s="535"/>
      <c r="AM167" s="536"/>
      <c r="AQ167" s="507"/>
      <c r="AR167" s="508"/>
      <c r="AY167" s="170"/>
    </row>
    <row r="168" spans="1:51" ht="7.5" customHeight="1">
      <c r="A168" s="169"/>
      <c r="G168" s="534"/>
      <c r="H168" s="535"/>
      <c r="I168" s="535"/>
      <c r="J168" s="535"/>
      <c r="K168" s="535"/>
      <c r="L168" s="535"/>
      <c r="M168" s="535"/>
      <c r="N168" s="535"/>
      <c r="O168" s="535"/>
      <c r="P168" s="535"/>
      <c r="Q168" s="535"/>
      <c r="R168" s="536"/>
      <c r="X168" s="503"/>
      <c r="Y168" s="504"/>
      <c r="AB168" s="534"/>
      <c r="AC168" s="535"/>
      <c r="AD168" s="535"/>
      <c r="AE168" s="535"/>
      <c r="AF168" s="535"/>
      <c r="AG168" s="535"/>
      <c r="AH168" s="535"/>
      <c r="AI168" s="535"/>
      <c r="AJ168" s="535"/>
      <c r="AK168" s="535"/>
      <c r="AL168" s="535"/>
      <c r="AM168" s="536"/>
      <c r="AQ168" s="501">
        <v>4</v>
      </c>
      <c r="AR168" s="502"/>
      <c r="AY168" s="170"/>
    </row>
    <row r="169" spans="1:51" ht="7.5" customHeight="1">
      <c r="A169" s="169"/>
      <c r="G169" s="534" t="s">
        <v>82</v>
      </c>
      <c r="H169" s="535"/>
      <c r="I169" s="535"/>
      <c r="J169" s="535"/>
      <c r="K169" s="535"/>
      <c r="L169" s="535"/>
      <c r="M169" s="535"/>
      <c r="N169" s="535"/>
      <c r="O169" s="535"/>
      <c r="P169" s="535"/>
      <c r="Q169" s="535"/>
      <c r="R169" s="536"/>
      <c r="AB169" s="534" t="s">
        <v>102</v>
      </c>
      <c r="AC169" s="535"/>
      <c r="AD169" s="535"/>
      <c r="AE169" s="535"/>
      <c r="AF169" s="535"/>
      <c r="AG169" s="535"/>
      <c r="AH169" s="535"/>
      <c r="AI169" s="535"/>
      <c r="AJ169" s="535"/>
      <c r="AK169" s="535"/>
      <c r="AL169" s="535"/>
      <c r="AM169" s="536"/>
      <c r="AQ169" s="503"/>
      <c r="AR169" s="504"/>
      <c r="AY169" s="170"/>
    </row>
    <row r="170" spans="1:51" ht="7.5" customHeight="1">
      <c r="A170" s="169"/>
      <c r="G170" s="534"/>
      <c r="H170" s="535"/>
      <c r="I170" s="535"/>
      <c r="J170" s="535"/>
      <c r="K170" s="535"/>
      <c r="L170" s="535"/>
      <c r="M170" s="535"/>
      <c r="N170" s="535"/>
      <c r="O170" s="535"/>
      <c r="P170" s="535"/>
      <c r="Q170" s="535"/>
      <c r="R170" s="536"/>
      <c r="AB170" s="537"/>
      <c r="AC170" s="538"/>
      <c r="AD170" s="538"/>
      <c r="AE170" s="538"/>
      <c r="AF170" s="538"/>
      <c r="AG170" s="538"/>
      <c r="AH170" s="538"/>
      <c r="AI170" s="538"/>
      <c r="AJ170" s="538"/>
      <c r="AK170" s="538"/>
      <c r="AL170" s="538"/>
      <c r="AM170" s="539"/>
      <c r="AY170" s="170"/>
    </row>
    <row r="171" spans="1:51" ht="7.5" customHeight="1">
      <c r="A171" s="169"/>
      <c r="G171" s="534" t="s">
        <v>155</v>
      </c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6"/>
      <c r="AY171" s="170"/>
    </row>
    <row r="172" spans="1:51" ht="7.5" customHeight="1">
      <c r="A172" s="169"/>
      <c r="G172" s="534"/>
      <c r="H172" s="535"/>
      <c r="I172" s="535"/>
      <c r="J172" s="535"/>
      <c r="K172" s="535"/>
      <c r="L172" s="535"/>
      <c r="M172" s="535"/>
      <c r="N172" s="535"/>
      <c r="O172" s="535"/>
      <c r="P172" s="535"/>
      <c r="Q172" s="535"/>
      <c r="R172" s="536"/>
      <c r="AY172" s="170"/>
    </row>
    <row r="173" spans="1:51" ht="7.5" customHeight="1">
      <c r="A173" s="169"/>
      <c r="G173" s="534" t="s">
        <v>148</v>
      </c>
      <c r="H173" s="535"/>
      <c r="I173" s="535"/>
      <c r="J173" s="535"/>
      <c r="K173" s="535"/>
      <c r="L173" s="535"/>
      <c r="M173" s="535"/>
      <c r="N173" s="535"/>
      <c r="O173" s="535"/>
      <c r="P173" s="535"/>
      <c r="Q173" s="535"/>
      <c r="R173" s="536"/>
      <c r="AB173" s="505" t="s">
        <v>88</v>
      </c>
      <c r="AC173" s="550"/>
      <c r="AD173" s="552" t="s">
        <v>89</v>
      </c>
      <c r="AE173" s="553"/>
      <c r="AF173" s="553"/>
      <c r="AG173" s="553"/>
      <c r="AH173" s="553"/>
      <c r="AI173" s="553"/>
      <c r="AJ173" s="553"/>
      <c r="AK173" s="553"/>
      <c r="AL173" s="553"/>
      <c r="AM173" s="554"/>
      <c r="AY173" s="170"/>
    </row>
    <row r="174" spans="1:51" ht="7.5" customHeight="1">
      <c r="A174" s="169"/>
      <c r="G174" s="534"/>
      <c r="H174" s="535"/>
      <c r="I174" s="535"/>
      <c r="J174" s="535"/>
      <c r="K174" s="535"/>
      <c r="L174" s="535"/>
      <c r="M174" s="535"/>
      <c r="N174" s="535"/>
      <c r="O174" s="535"/>
      <c r="P174" s="535"/>
      <c r="Q174" s="535"/>
      <c r="R174" s="536"/>
      <c r="AB174" s="507"/>
      <c r="AC174" s="551"/>
      <c r="AD174" s="555"/>
      <c r="AE174" s="556"/>
      <c r="AF174" s="556"/>
      <c r="AG174" s="556"/>
      <c r="AH174" s="556"/>
      <c r="AI174" s="556"/>
      <c r="AJ174" s="556"/>
      <c r="AK174" s="556"/>
      <c r="AL174" s="556"/>
      <c r="AM174" s="557"/>
      <c r="AY174" s="170"/>
    </row>
    <row r="175" spans="1:51" ht="7.5" customHeight="1">
      <c r="A175" s="169"/>
      <c r="G175" s="534" t="s">
        <v>100</v>
      </c>
      <c r="H175" s="535"/>
      <c r="I175" s="535"/>
      <c r="J175" s="535"/>
      <c r="K175" s="535"/>
      <c r="L175" s="535"/>
      <c r="M175" s="535"/>
      <c r="N175" s="535"/>
      <c r="O175" s="535"/>
      <c r="P175" s="535"/>
      <c r="Q175" s="535"/>
      <c r="R175" s="536"/>
      <c r="V175" s="505" t="s">
        <v>88</v>
      </c>
      <c r="W175" s="506"/>
      <c r="AB175" s="501">
        <v>9</v>
      </c>
      <c r="AC175" s="519"/>
      <c r="AD175" s="521" t="s">
        <v>147</v>
      </c>
      <c r="AE175" s="521"/>
      <c r="AF175" s="521"/>
      <c r="AG175" s="521"/>
      <c r="AH175" s="521"/>
      <c r="AI175" s="521"/>
      <c r="AJ175" s="521"/>
      <c r="AK175" s="521"/>
      <c r="AL175" s="521"/>
      <c r="AM175" s="522"/>
      <c r="AY175" s="170"/>
    </row>
    <row r="176" spans="1:51" ht="7.5" customHeight="1">
      <c r="A176" s="169"/>
      <c r="G176" s="534"/>
      <c r="H176" s="535"/>
      <c r="I176" s="535"/>
      <c r="J176" s="535"/>
      <c r="K176" s="535"/>
      <c r="L176" s="535"/>
      <c r="M176" s="535"/>
      <c r="N176" s="535"/>
      <c r="O176" s="535"/>
      <c r="P176" s="535"/>
      <c r="Q176" s="535"/>
      <c r="R176" s="536"/>
      <c r="V176" s="507"/>
      <c r="W176" s="508"/>
      <c r="AB176" s="503"/>
      <c r="AC176" s="520"/>
      <c r="AD176" s="523"/>
      <c r="AE176" s="523"/>
      <c r="AF176" s="523"/>
      <c r="AG176" s="523"/>
      <c r="AH176" s="523"/>
      <c r="AI176" s="523"/>
      <c r="AJ176" s="523"/>
      <c r="AK176" s="523"/>
      <c r="AL176" s="523"/>
      <c r="AM176" s="524"/>
      <c r="AY176" s="170"/>
    </row>
    <row r="177" spans="1:51" ht="7.5" customHeight="1">
      <c r="A177" s="169"/>
      <c r="G177" s="534" t="s">
        <v>101</v>
      </c>
      <c r="H177" s="535"/>
      <c r="I177" s="535"/>
      <c r="J177" s="535"/>
      <c r="K177" s="535"/>
      <c r="L177" s="535"/>
      <c r="M177" s="535"/>
      <c r="N177" s="535"/>
      <c r="O177" s="535"/>
      <c r="P177" s="535"/>
      <c r="Q177" s="535"/>
      <c r="R177" s="536"/>
      <c r="V177" s="501">
        <v>4</v>
      </c>
      <c r="W177" s="502"/>
      <c r="AB177" s="525" t="s">
        <v>57</v>
      </c>
      <c r="AC177" s="526"/>
      <c r="AD177" s="526"/>
      <c r="AE177" s="526"/>
      <c r="AF177" s="526"/>
      <c r="AG177" s="526"/>
      <c r="AH177" s="526"/>
      <c r="AI177" s="526"/>
      <c r="AJ177" s="526"/>
      <c r="AK177" s="526"/>
      <c r="AL177" s="526"/>
      <c r="AM177" s="527"/>
      <c r="AY177" s="170"/>
    </row>
    <row r="178" spans="1:51" ht="7.5" customHeight="1">
      <c r="A178" s="169"/>
      <c r="G178" s="534"/>
      <c r="H178" s="535"/>
      <c r="I178" s="535"/>
      <c r="J178" s="535"/>
      <c r="K178" s="535"/>
      <c r="L178" s="535"/>
      <c r="M178" s="535"/>
      <c r="N178" s="535"/>
      <c r="O178" s="535"/>
      <c r="P178" s="535"/>
      <c r="Q178" s="535"/>
      <c r="R178" s="536"/>
      <c r="V178" s="503"/>
      <c r="W178" s="504"/>
      <c r="AB178" s="528"/>
      <c r="AC178" s="529"/>
      <c r="AD178" s="529"/>
      <c r="AE178" s="529"/>
      <c r="AF178" s="529"/>
      <c r="AG178" s="529"/>
      <c r="AH178" s="529"/>
      <c r="AI178" s="529"/>
      <c r="AJ178" s="529"/>
      <c r="AK178" s="529"/>
      <c r="AL178" s="529"/>
      <c r="AM178" s="530"/>
      <c r="AY178" s="170"/>
    </row>
    <row r="179" spans="1:51" ht="7.5" customHeight="1">
      <c r="A179" s="169"/>
      <c r="G179" s="534" t="s">
        <v>102</v>
      </c>
      <c r="H179" s="535"/>
      <c r="I179" s="535"/>
      <c r="J179" s="535"/>
      <c r="K179" s="535"/>
      <c r="L179" s="535"/>
      <c r="M179" s="535"/>
      <c r="N179" s="535"/>
      <c r="O179" s="535"/>
      <c r="P179" s="535"/>
      <c r="Q179" s="535"/>
      <c r="R179" s="536"/>
      <c r="AB179" s="534" t="s">
        <v>149</v>
      </c>
      <c r="AC179" s="535"/>
      <c r="AD179" s="535"/>
      <c r="AE179" s="535"/>
      <c r="AF179" s="535"/>
      <c r="AG179" s="535"/>
      <c r="AH179" s="535"/>
      <c r="AI179" s="535"/>
      <c r="AJ179" s="535"/>
      <c r="AK179" s="535"/>
      <c r="AL179" s="535"/>
      <c r="AM179" s="536"/>
      <c r="AY179" s="170"/>
    </row>
    <row r="180" spans="1:51" ht="7.5" customHeight="1">
      <c r="A180" s="169"/>
      <c r="G180" s="537"/>
      <c r="H180" s="538"/>
      <c r="I180" s="538"/>
      <c r="J180" s="538"/>
      <c r="K180" s="538"/>
      <c r="L180" s="538"/>
      <c r="M180" s="538"/>
      <c r="N180" s="538"/>
      <c r="O180" s="538"/>
      <c r="P180" s="538"/>
      <c r="Q180" s="538"/>
      <c r="R180" s="539"/>
      <c r="AB180" s="534"/>
      <c r="AC180" s="535"/>
      <c r="AD180" s="535"/>
      <c r="AE180" s="535"/>
      <c r="AF180" s="535"/>
      <c r="AG180" s="535"/>
      <c r="AH180" s="535"/>
      <c r="AI180" s="535"/>
      <c r="AJ180" s="535"/>
      <c r="AK180" s="535"/>
      <c r="AL180" s="535"/>
      <c r="AM180" s="536"/>
      <c r="AY180" s="170"/>
    </row>
    <row r="181" spans="1:51" ht="7.5" customHeight="1">
      <c r="A181" s="169"/>
      <c r="AB181" s="534" t="s">
        <v>100</v>
      </c>
      <c r="AC181" s="535"/>
      <c r="AD181" s="535"/>
      <c r="AE181" s="535"/>
      <c r="AF181" s="535"/>
      <c r="AG181" s="535"/>
      <c r="AH181" s="535"/>
      <c r="AI181" s="535"/>
      <c r="AJ181" s="535"/>
      <c r="AK181" s="535"/>
      <c r="AL181" s="535"/>
      <c r="AM181" s="536"/>
      <c r="AY181" s="170"/>
    </row>
    <row r="182" spans="1:51" ht="7.5" customHeight="1">
      <c r="A182" s="169"/>
      <c r="AB182" s="534"/>
      <c r="AC182" s="535"/>
      <c r="AD182" s="535"/>
      <c r="AE182" s="535"/>
      <c r="AF182" s="535"/>
      <c r="AG182" s="535"/>
      <c r="AH182" s="535"/>
      <c r="AI182" s="535"/>
      <c r="AJ182" s="535"/>
      <c r="AK182" s="535"/>
      <c r="AL182" s="535"/>
      <c r="AM182" s="536"/>
      <c r="AQ182" s="505" t="s">
        <v>88</v>
      </c>
      <c r="AR182" s="506"/>
      <c r="AY182" s="170"/>
    </row>
    <row r="183" spans="1:51" ht="7.5" customHeight="1">
      <c r="A183" s="169"/>
      <c r="AB183" s="534" t="s">
        <v>101</v>
      </c>
      <c r="AC183" s="535"/>
      <c r="AD183" s="535"/>
      <c r="AE183" s="535"/>
      <c r="AF183" s="535"/>
      <c r="AG183" s="535"/>
      <c r="AH183" s="535"/>
      <c r="AI183" s="535"/>
      <c r="AJ183" s="535"/>
      <c r="AK183" s="535"/>
      <c r="AL183" s="535"/>
      <c r="AM183" s="536"/>
      <c r="AQ183" s="507"/>
      <c r="AR183" s="508"/>
      <c r="AY183" s="170"/>
    </row>
    <row r="184" spans="1:51" ht="7.5" customHeight="1">
      <c r="A184" s="169"/>
      <c r="AB184" s="534"/>
      <c r="AC184" s="535"/>
      <c r="AD184" s="535"/>
      <c r="AE184" s="535"/>
      <c r="AF184" s="535"/>
      <c r="AG184" s="535"/>
      <c r="AH184" s="535"/>
      <c r="AI184" s="535"/>
      <c r="AJ184" s="535"/>
      <c r="AK184" s="535"/>
      <c r="AL184" s="535"/>
      <c r="AM184" s="536"/>
      <c r="AQ184" s="501">
        <v>4</v>
      </c>
      <c r="AR184" s="502"/>
      <c r="AY184" s="170"/>
    </row>
    <row r="185" spans="1:51" ht="7.5" customHeight="1">
      <c r="A185" s="169"/>
      <c r="AB185" s="534" t="s">
        <v>102</v>
      </c>
      <c r="AC185" s="535"/>
      <c r="AD185" s="535"/>
      <c r="AE185" s="535"/>
      <c r="AF185" s="535"/>
      <c r="AG185" s="535"/>
      <c r="AH185" s="535"/>
      <c r="AI185" s="535"/>
      <c r="AJ185" s="535"/>
      <c r="AK185" s="535"/>
      <c r="AL185" s="535"/>
      <c r="AM185" s="536"/>
      <c r="AQ185" s="503"/>
      <c r="AR185" s="504"/>
      <c r="AY185" s="170"/>
    </row>
    <row r="186" spans="1:51" ht="7.5" customHeight="1">
      <c r="A186" s="169"/>
      <c r="AB186" s="537"/>
      <c r="AC186" s="538"/>
      <c r="AD186" s="538"/>
      <c r="AE186" s="538"/>
      <c r="AF186" s="538"/>
      <c r="AG186" s="538"/>
      <c r="AH186" s="538"/>
      <c r="AI186" s="538"/>
      <c r="AJ186" s="538"/>
      <c r="AK186" s="538"/>
      <c r="AL186" s="538"/>
      <c r="AM186" s="539"/>
      <c r="AY186" s="170"/>
    </row>
    <row r="187" spans="1:51" ht="7.5" customHeight="1">
      <c r="A187" s="169"/>
      <c r="AY187" s="170"/>
    </row>
    <row r="188" spans="1:51" ht="7.5" customHeight="1" thickBot="1">
      <c r="A188" s="171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6"/>
      <c r="AT188" s="166"/>
      <c r="AU188" s="166"/>
      <c r="AV188" s="166"/>
      <c r="AW188" s="166"/>
      <c r="AX188" s="166"/>
      <c r="AY188" s="172"/>
    </row>
    <row r="189" spans="1:51" ht="7.5" customHeight="1">
      <c r="A189" s="167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8"/>
    </row>
    <row r="190" spans="1:51" ht="7.5" customHeight="1">
      <c r="A190" s="169"/>
      <c r="AY190" s="170"/>
    </row>
    <row r="191" spans="1:51" ht="7.5" customHeight="1">
      <c r="A191" s="169"/>
      <c r="B191" s="540" t="s">
        <v>88</v>
      </c>
      <c r="C191" s="541"/>
      <c r="D191" s="544" t="s">
        <v>89</v>
      </c>
      <c r="E191" s="545"/>
      <c r="F191" s="545"/>
      <c r="G191" s="545"/>
      <c r="H191" s="545"/>
      <c r="I191" s="545"/>
      <c r="J191" s="545"/>
      <c r="K191" s="545"/>
      <c r="L191" s="545"/>
      <c r="M191" s="546"/>
      <c r="T191" s="540" t="s">
        <v>88</v>
      </c>
      <c r="U191" s="541"/>
      <c r="V191" s="544" t="s">
        <v>89</v>
      </c>
      <c r="W191" s="545"/>
      <c r="X191" s="545"/>
      <c r="Y191" s="545"/>
      <c r="Z191" s="545"/>
      <c r="AA191" s="545"/>
      <c r="AB191" s="545"/>
      <c r="AC191" s="545"/>
      <c r="AD191" s="545"/>
      <c r="AE191" s="546"/>
      <c r="AY191" s="170"/>
    </row>
    <row r="192" spans="1:51" ht="7.5" customHeight="1">
      <c r="A192" s="169"/>
      <c r="B192" s="542"/>
      <c r="C192" s="543"/>
      <c r="D192" s="547"/>
      <c r="E192" s="548"/>
      <c r="F192" s="548"/>
      <c r="G192" s="548"/>
      <c r="H192" s="548"/>
      <c r="I192" s="548"/>
      <c r="J192" s="548"/>
      <c r="K192" s="548"/>
      <c r="L192" s="548"/>
      <c r="M192" s="549"/>
      <c r="T192" s="542"/>
      <c r="U192" s="543"/>
      <c r="V192" s="547"/>
      <c r="W192" s="548"/>
      <c r="X192" s="548"/>
      <c r="Y192" s="548"/>
      <c r="Z192" s="548"/>
      <c r="AA192" s="548"/>
      <c r="AB192" s="548"/>
      <c r="AC192" s="548"/>
      <c r="AD192" s="548"/>
      <c r="AE192" s="549"/>
      <c r="AY192" s="170"/>
    </row>
    <row r="193" spans="1:51" ht="7.5" customHeight="1">
      <c r="A193" s="169"/>
      <c r="B193" s="501">
        <v>23</v>
      </c>
      <c r="C193" s="519"/>
      <c r="D193" s="521" t="e">
        <f>VLOOKUP(B193,テーブル一覧!$B$6:$AA$32,8,FALSE)&amp;"("&amp;VLOOKUP(B193,テーブル一覧!$B$6:$AA$32,16,FALSE)&amp;")"</f>
        <v>#N/A</v>
      </c>
      <c r="E193" s="521"/>
      <c r="F193" s="521"/>
      <c r="G193" s="521"/>
      <c r="H193" s="521"/>
      <c r="I193" s="521"/>
      <c r="J193" s="521"/>
      <c r="K193" s="521"/>
      <c r="L193" s="521"/>
      <c r="M193" s="522"/>
      <c r="T193" s="501">
        <v>21</v>
      </c>
      <c r="U193" s="519"/>
      <c r="V193" s="521" t="e">
        <f>VLOOKUP(T193,テーブル一覧!$B$6:$AA$32,8,FALSE)&amp;"("&amp;VLOOKUP(T193,テーブル一覧!$B$6:$AA$32,16,FALSE)&amp;")"</f>
        <v>#N/A</v>
      </c>
      <c r="W193" s="521"/>
      <c r="X193" s="521"/>
      <c r="Y193" s="521"/>
      <c r="Z193" s="521"/>
      <c r="AA193" s="521"/>
      <c r="AB193" s="521"/>
      <c r="AC193" s="521"/>
      <c r="AD193" s="521"/>
      <c r="AE193" s="522"/>
      <c r="AY193" s="170"/>
    </row>
    <row r="194" spans="1:51" ht="7.5" customHeight="1">
      <c r="A194" s="169"/>
      <c r="B194" s="503"/>
      <c r="C194" s="520"/>
      <c r="D194" s="523"/>
      <c r="E194" s="523"/>
      <c r="F194" s="523"/>
      <c r="G194" s="523"/>
      <c r="H194" s="523"/>
      <c r="I194" s="523"/>
      <c r="J194" s="523"/>
      <c r="K194" s="523"/>
      <c r="L194" s="523"/>
      <c r="M194" s="524"/>
      <c r="T194" s="503"/>
      <c r="U194" s="520"/>
      <c r="V194" s="523"/>
      <c r="W194" s="523"/>
      <c r="X194" s="523"/>
      <c r="Y194" s="523"/>
      <c r="Z194" s="523"/>
      <c r="AA194" s="523"/>
      <c r="AB194" s="523"/>
      <c r="AC194" s="523"/>
      <c r="AD194" s="523"/>
      <c r="AE194" s="524"/>
      <c r="AY194" s="170"/>
    </row>
    <row r="195" spans="1:51" ht="7.5" customHeight="1">
      <c r="A195" s="169"/>
      <c r="B195" s="525" t="s">
        <v>73</v>
      </c>
      <c r="C195" s="526"/>
      <c r="D195" s="526"/>
      <c r="E195" s="526"/>
      <c r="F195" s="526"/>
      <c r="G195" s="526"/>
      <c r="H195" s="526"/>
      <c r="I195" s="526"/>
      <c r="J195" s="526"/>
      <c r="K195" s="526"/>
      <c r="L195" s="526"/>
      <c r="M195" s="527"/>
      <c r="T195" s="525" t="s">
        <v>157</v>
      </c>
      <c r="U195" s="526"/>
      <c r="V195" s="526"/>
      <c r="W195" s="526"/>
      <c r="X195" s="526"/>
      <c r="Y195" s="526"/>
      <c r="Z195" s="526"/>
      <c r="AA195" s="526"/>
      <c r="AB195" s="526"/>
      <c r="AC195" s="526"/>
      <c r="AD195" s="526"/>
      <c r="AE195" s="527"/>
      <c r="AY195" s="170"/>
    </row>
    <row r="196" spans="1:51" ht="7.5" customHeight="1">
      <c r="A196" s="169"/>
      <c r="B196" s="528"/>
      <c r="C196" s="529"/>
      <c r="D196" s="529"/>
      <c r="E196" s="529"/>
      <c r="F196" s="529"/>
      <c r="G196" s="529"/>
      <c r="H196" s="529"/>
      <c r="I196" s="529"/>
      <c r="J196" s="529"/>
      <c r="K196" s="529"/>
      <c r="L196" s="529"/>
      <c r="M196" s="530"/>
      <c r="T196" s="528"/>
      <c r="U196" s="529"/>
      <c r="V196" s="529"/>
      <c r="W196" s="529"/>
      <c r="X196" s="529"/>
      <c r="Y196" s="529"/>
      <c r="Z196" s="529"/>
      <c r="AA196" s="529"/>
      <c r="AB196" s="529"/>
      <c r="AC196" s="529"/>
      <c r="AD196" s="529"/>
      <c r="AE196" s="530"/>
      <c r="AY196" s="170"/>
    </row>
    <row r="197" spans="1:51" ht="7.5" customHeight="1">
      <c r="A197" s="169"/>
      <c r="B197" s="528" t="s">
        <v>82</v>
      </c>
      <c r="C197" s="529"/>
      <c r="D197" s="529"/>
      <c r="E197" s="529"/>
      <c r="F197" s="529"/>
      <c r="G197" s="529"/>
      <c r="H197" s="529"/>
      <c r="I197" s="529"/>
      <c r="J197" s="529"/>
      <c r="K197" s="529"/>
      <c r="L197" s="529"/>
      <c r="M197" s="530"/>
      <c r="P197" s="540" t="s">
        <v>88</v>
      </c>
      <c r="Q197" s="564"/>
      <c r="T197" s="534" t="s">
        <v>100</v>
      </c>
      <c r="U197" s="535"/>
      <c r="V197" s="535"/>
      <c r="W197" s="535"/>
      <c r="X197" s="535"/>
      <c r="Y197" s="535"/>
      <c r="Z197" s="535"/>
      <c r="AA197" s="535"/>
      <c r="AB197" s="535"/>
      <c r="AC197" s="535"/>
      <c r="AD197" s="535"/>
      <c r="AE197" s="536"/>
      <c r="AI197" s="505" t="s">
        <v>88</v>
      </c>
      <c r="AJ197" s="506"/>
      <c r="AY197" s="170"/>
    </row>
    <row r="198" spans="1:51" ht="7.5" customHeight="1">
      <c r="A198" s="169"/>
      <c r="B198" s="528"/>
      <c r="C198" s="529"/>
      <c r="D198" s="529"/>
      <c r="E198" s="529"/>
      <c r="F198" s="529"/>
      <c r="G198" s="529"/>
      <c r="H198" s="529"/>
      <c r="I198" s="529"/>
      <c r="J198" s="529"/>
      <c r="K198" s="529"/>
      <c r="L198" s="529"/>
      <c r="M198" s="530"/>
      <c r="P198" s="542"/>
      <c r="Q198" s="565"/>
      <c r="T198" s="534"/>
      <c r="U198" s="535"/>
      <c r="V198" s="535"/>
      <c r="W198" s="535"/>
      <c r="X198" s="535"/>
      <c r="Y198" s="535"/>
      <c r="Z198" s="535"/>
      <c r="AA198" s="535"/>
      <c r="AB198" s="535"/>
      <c r="AC198" s="535"/>
      <c r="AD198" s="535"/>
      <c r="AE198" s="536"/>
      <c r="AI198" s="507"/>
      <c r="AJ198" s="508"/>
      <c r="AY198" s="170"/>
    </row>
    <row r="199" spans="1:51" ht="7.5" customHeight="1">
      <c r="A199" s="169"/>
      <c r="B199" s="561" t="s">
        <v>121</v>
      </c>
      <c r="C199" s="562"/>
      <c r="D199" s="562"/>
      <c r="E199" s="562"/>
      <c r="F199" s="562"/>
      <c r="G199" s="562"/>
      <c r="H199" s="562"/>
      <c r="I199" s="562"/>
      <c r="J199" s="562"/>
      <c r="K199" s="562"/>
      <c r="L199" s="562"/>
      <c r="M199" s="563"/>
      <c r="P199" s="501">
        <v>6</v>
      </c>
      <c r="Q199" s="502"/>
      <c r="T199" s="534" t="s">
        <v>101</v>
      </c>
      <c r="U199" s="535"/>
      <c r="V199" s="535"/>
      <c r="W199" s="535"/>
      <c r="X199" s="535"/>
      <c r="Y199" s="535"/>
      <c r="Z199" s="535"/>
      <c r="AA199" s="535"/>
      <c r="AB199" s="535"/>
      <c r="AC199" s="535"/>
      <c r="AD199" s="535"/>
      <c r="AE199" s="536"/>
      <c r="AI199" s="501">
        <v>4</v>
      </c>
      <c r="AJ199" s="502"/>
      <c r="AY199" s="170"/>
    </row>
    <row r="200" spans="1:51" ht="7.5" customHeight="1">
      <c r="A200" s="169"/>
      <c r="B200" s="537"/>
      <c r="C200" s="538"/>
      <c r="D200" s="538"/>
      <c r="E200" s="538"/>
      <c r="F200" s="538"/>
      <c r="G200" s="538"/>
      <c r="H200" s="538"/>
      <c r="I200" s="538"/>
      <c r="J200" s="538"/>
      <c r="K200" s="538"/>
      <c r="L200" s="538"/>
      <c r="M200" s="539"/>
      <c r="P200" s="503"/>
      <c r="Q200" s="504"/>
      <c r="T200" s="534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6"/>
      <c r="AI200" s="503"/>
      <c r="AJ200" s="504"/>
      <c r="AY200" s="170"/>
    </row>
    <row r="201" spans="1:51" ht="7.5" customHeight="1">
      <c r="A201" s="169"/>
      <c r="T201" s="534" t="s">
        <v>102</v>
      </c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6"/>
      <c r="AY201" s="170"/>
    </row>
    <row r="202" spans="1:51" ht="7.5" customHeight="1">
      <c r="A202" s="169"/>
      <c r="T202" s="537"/>
      <c r="U202" s="538"/>
      <c r="V202" s="538"/>
      <c r="W202" s="538"/>
      <c r="X202" s="538"/>
      <c r="Y202" s="538"/>
      <c r="Z202" s="538"/>
      <c r="AA202" s="538"/>
      <c r="AB202" s="538"/>
      <c r="AC202" s="538"/>
      <c r="AD202" s="538"/>
      <c r="AE202" s="539"/>
      <c r="AY202" s="170"/>
    </row>
    <row r="203" spans="1:51" ht="7.5" customHeight="1">
      <c r="A203" s="169"/>
      <c r="AY203" s="170"/>
    </row>
    <row r="204" spans="1:51" ht="7.5" customHeight="1">
      <c r="A204" s="169"/>
      <c r="AY204" s="170"/>
    </row>
    <row r="205" spans="1:51" ht="7.5" customHeight="1">
      <c r="A205" s="169"/>
      <c r="B205" s="540" t="s">
        <v>88</v>
      </c>
      <c r="C205" s="541"/>
      <c r="D205" s="544" t="s">
        <v>89</v>
      </c>
      <c r="E205" s="545"/>
      <c r="F205" s="545"/>
      <c r="G205" s="545"/>
      <c r="H205" s="545"/>
      <c r="I205" s="545"/>
      <c r="J205" s="545"/>
      <c r="K205" s="545"/>
      <c r="L205" s="545"/>
      <c r="M205" s="546"/>
      <c r="T205" s="540" t="s">
        <v>88</v>
      </c>
      <c r="U205" s="541"/>
      <c r="V205" s="544" t="s">
        <v>89</v>
      </c>
      <c r="W205" s="545"/>
      <c r="X205" s="545"/>
      <c r="Y205" s="545"/>
      <c r="Z205" s="545"/>
      <c r="AA205" s="545"/>
      <c r="AB205" s="545"/>
      <c r="AC205" s="545"/>
      <c r="AD205" s="545"/>
      <c r="AE205" s="546"/>
      <c r="AY205" s="170"/>
    </row>
    <row r="206" spans="1:51" ht="7.5" customHeight="1">
      <c r="A206" s="169"/>
      <c r="B206" s="542"/>
      <c r="C206" s="543"/>
      <c r="D206" s="547"/>
      <c r="E206" s="548"/>
      <c r="F206" s="548"/>
      <c r="G206" s="548"/>
      <c r="H206" s="548"/>
      <c r="I206" s="548"/>
      <c r="J206" s="548"/>
      <c r="K206" s="548"/>
      <c r="L206" s="548"/>
      <c r="M206" s="549"/>
      <c r="T206" s="542"/>
      <c r="U206" s="543"/>
      <c r="V206" s="547"/>
      <c r="W206" s="548"/>
      <c r="X206" s="548"/>
      <c r="Y206" s="548"/>
      <c r="Z206" s="548"/>
      <c r="AA206" s="548"/>
      <c r="AB206" s="548"/>
      <c r="AC206" s="548"/>
      <c r="AD206" s="548"/>
      <c r="AE206" s="549"/>
      <c r="AY206" s="170"/>
    </row>
    <row r="207" spans="1:51" ht="7.5" customHeight="1">
      <c r="A207" s="169"/>
      <c r="B207" s="501">
        <v>22</v>
      </c>
      <c r="C207" s="519"/>
      <c r="D207" s="521" t="e">
        <f>VLOOKUP(B207,テーブル一覧!$B$6:$AA$32,8,FALSE)&amp;"("&amp;VLOOKUP(B207,テーブル一覧!$B$6:$AA$32,16,FALSE)&amp;")"</f>
        <v>#N/A</v>
      </c>
      <c r="E207" s="521"/>
      <c r="F207" s="521"/>
      <c r="G207" s="521"/>
      <c r="H207" s="521"/>
      <c r="I207" s="521"/>
      <c r="J207" s="521"/>
      <c r="K207" s="521"/>
      <c r="L207" s="521"/>
      <c r="M207" s="522"/>
      <c r="T207" s="501">
        <v>20</v>
      </c>
      <c r="U207" s="519"/>
      <c r="V207" s="521" t="e">
        <f>VLOOKUP(T207,テーブル一覧!$B$6:$AA$32,8,FALSE)&amp;"("&amp;VLOOKUP(T207,テーブル一覧!$B$6:$AA$32,16,FALSE)&amp;")"</f>
        <v>#N/A</v>
      </c>
      <c r="W207" s="521"/>
      <c r="X207" s="521"/>
      <c r="Y207" s="521"/>
      <c r="Z207" s="521"/>
      <c r="AA207" s="521"/>
      <c r="AB207" s="521"/>
      <c r="AC207" s="521"/>
      <c r="AD207" s="521"/>
      <c r="AE207" s="522"/>
      <c r="AY207" s="170"/>
    </row>
    <row r="208" spans="1:51" ht="7.5" customHeight="1">
      <c r="A208" s="169"/>
      <c r="B208" s="503"/>
      <c r="C208" s="520"/>
      <c r="D208" s="523"/>
      <c r="E208" s="523"/>
      <c r="F208" s="523"/>
      <c r="G208" s="523"/>
      <c r="H208" s="523"/>
      <c r="I208" s="523"/>
      <c r="J208" s="523"/>
      <c r="K208" s="523"/>
      <c r="L208" s="523"/>
      <c r="M208" s="524"/>
      <c r="T208" s="503"/>
      <c r="U208" s="520"/>
      <c r="V208" s="523"/>
      <c r="W208" s="523"/>
      <c r="X208" s="523"/>
      <c r="Y208" s="523"/>
      <c r="Z208" s="523"/>
      <c r="AA208" s="523"/>
      <c r="AB208" s="523"/>
      <c r="AC208" s="523"/>
      <c r="AD208" s="523"/>
      <c r="AE208" s="524"/>
      <c r="AY208" s="170"/>
    </row>
    <row r="209" spans="1:51" ht="7.5" customHeight="1">
      <c r="A209" s="169"/>
      <c r="B209" s="525" t="s">
        <v>156</v>
      </c>
      <c r="C209" s="526"/>
      <c r="D209" s="526"/>
      <c r="E209" s="526"/>
      <c r="F209" s="526"/>
      <c r="G209" s="526"/>
      <c r="H209" s="526"/>
      <c r="I209" s="526"/>
      <c r="J209" s="526"/>
      <c r="K209" s="526"/>
      <c r="L209" s="526"/>
      <c r="M209" s="527"/>
      <c r="T209" s="525" t="s">
        <v>152</v>
      </c>
      <c r="U209" s="526"/>
      <c r="V209" s="526"/>
      <c r="W209" s="526"/>
      <c r="X209" s="526"/>
      <c r="Y209" s="526"/>
      <c r="Z209" s="526"/>
      <c r="AA209" s="526"/>
      <c r="AB209" s="526"/>
      <c r="AC209" s="526"/>
      <c r="AD209" s="526"/>
      <c r="AE209" s="527"/>
      <c r="AH209" s="505" t="s">
        <v>88</v>
      </c>
      <c r="AI209" s="506"/>
      <c r="AY209" s="170"/>
    </row>
    <row r="210" spans="1:51" ht="7.5" customHeight="1">
      <c r="A210" s="169"/>
      <c r="B210" s="528"/>
      <c r="C210" s="529"/>
      <c r="D210" s="529"/>
      <c r="E210" s="529"/>
      <c r="F210" s="529"/>
      <c r="G210" s="529"/>
      <c r="H210" s="529"/>
      <c r="I210" s="529"/>
      <c r="J210" s="529"/>
      <c r="K210" s="529"/>
      <c r="L210" s="529"/>
      <c r="M210" s="530"/>
      <c r="T210" s="528"/>
      <c r="U210" s="529"/>
      <c r="V210" s="529"/>
      <c r="W210" s="529"/>
      <c r="X210" s="529"/>
      <c r="Y210" s="529"/>
      <c r="Z210" s="529"/>
      <c r="AA210" s="529"/>
      <c r="AB210" s="529"/>
      <c r="AC210" s="529"/>
      <c r="AD210" s="529"/>
      <c r="AE210" s="530"/>
      <c r="AH210" s="507"/>
      <c r="AI210" s="508"/>
      <c r="AY210" s="170"/>
    </row>
    <row r="211" spans="1:51" ht="7.5" customHeight="1">
      <c r="A211" s="169"/>
      <c r="B211" s="534" t="s">
        <v>100</v>
      </c>
      <c r="C211" s="535"/>
      <c r="D211" s="535"/>
      <c r="E211" s="535"/>
      <c r="F211" s="535"/>
      <c r="G211" s="535"/>
      <c r="H211" s="535"/>
      <c r="I211" s="535"/>
      <c r="J211" s="535"/>
      <c r="K211" s="535"/>
      <c r="L211" s="535"/>
      <c r="M211" s="536"/>
      <c r="Q211" s="505" t="s">
        <v>88</v>
      </c>
      <c r="R211" s="506"/>
      <c r="T211" s="534" t="s">
        <v>101</v>
      </c>
      <c r="U211" s="535"/>
      <c r="V211" s="535"/>
      <c r="W211" s="535"/>
      <c r="X211" s="535"/>
      <c r="Y211" s="535"/>
      <c r="Z211" s="535"/>
      <c r="AA211" s="535"/>
      <c r="AB211" s="535"/>
      <c r="AC211" s="535"/>
      <c r="AD211" s="535"/>
      <c r="AE211" s="536"/>
      <c r="AH211" s="501">
        <v>4</v>
      </c>
      <c r="AI211" s="502"/>
      <c r="AY211" s="170"/>
    </row>
    <row r="212" spans="1:51" ht="7.5" customHeight="1">
      <c r="A212" s="169"/>
      <c r="B212" s="534"/>
      <c r="C212" s="535"/>
      <c r="D212" s="535"/>
      <c r="E212" s="535"/>
      <c r="F212" s="535"/>
      <c r="G212" s="535"/>
      <c r="H212" s="535"/>
      <c r="I212" s="535"/>
      <c r="J212" s="535"/>
      <c r="K212" s="535"/>
      <c r="L212" s="535"/>
      <c r="M212" s="536"/>
      <c r="Q212" s="507"/>
      <c r="R212" s="508"/>
      <c r="T212" s="537"/>
      <c r="U212" s="538"/>
      <c r="V212" s="538"/>
      <c r="W212" s="538"/>
      <c r="X212" s="538"/>
      <c r="Y212" s="538"/>
      <c r="Z212" s="538"/>
      <c r="AA212" s="538"/>
      <c r="AB212" s="538"/>
      <c r="AC212" s="538"/>
      <c r="AD212" s="538"/>
      <c r="AE212" s="539"/>
      <c r="AH212" s="503"/>
      <c r="AI212" s="504"/>
      <c r="AY212" s="170"/>
    </row>
    <row r="213" spans="1:51" ht="7.5" customHeight="1">
      <c r="A213" s="169"/>
      <c r="B213" s="534" t="s">
        <v>101</v>
      </c>
      <c r="C213" s="535"/>
      <c r="D213" s="535"/>
      <c r="E213" s="535"/>
      <c r="F213" s="535"/>
      <c r="G213" s="535"/>
      <c r="H213" s="535"/>
      <c r="I213" s="535"/>
      <c r="J213" s="535"/>
      <c r="K213" s="535"/>
      <c r="L213" s="535"/>
      <c r="M213" s="536"/>
      <c r="Q213" s="501">
        <v>4</v>
      </c>
      <c r="R213" s="502"/>
      <c r="AY213" s="170"/>
    </row>
    <row r="214" spans="1:51" ht="7.5" customHeight="1">
      <c r="A214" s="169"/>
      <c r="B214" s="534"/>
      <c r="C214" s="535"/>
      <c r="D214" s="535"/>
      <c r="E214" s="535"/>
      <c r="F214" s="535"/>
      <c r="G214" s="535"/>
      <c r="H214" s="535"/>
      <c r="I214" s="535"/>
      <c r="J214" s="535"/>
      <c r="K214" s="535"/>
      <c r="L214" s="535"/>
      <c r="M214" s="536"/>
      <c r="Q214" s="503"/>
      <c r="R214" s="504"/>
      <c r="AY214" s="170"/>
    </row>
    <row r="215" spans="1:51" ht="7.5" customHeight="1">
      <c r="A215" s="169"/>
      <c r="B215" s="534" t="s">
        <v>102</v>
      </c>
      <c r="C215" s="535"/>
      <c r="D215" s="535"/>
      <c r="E215" s="535"/>
      <c r="F215" s="535"/>
      <c r="G215" s="535"/>
      <c r="H215" s="535"/>
      <c r="I215" s="535"/>
      <c r="J215" s="535"/>
      <c r="K215" s="535"/>
      <c r="L215" s="535"/>
      <c r="M215" s="536"/>
      <c r="AY215" s="170"/>
    </row>
    <row r="216" spans="1:51" ht="7.5" customHeight="1">
      <c r="A216" s="169"/>
      <c r="B216" s="537"/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9"/>
      <c r="AY216" s="170"/>
    </row>
    <row r="217" spans="1:51" ht="7.5" customHeight="1">
      <c r="A217" s="169"/>
      <c r="AY217" s="170"/>
    </row>
    <row r="218" spans="1:51" ht="7.5" customHeight="1">
      <c r="A218" s="169"/>
      <c r="AY218" s="170"/>
    </row>
    <row r="219" spans="1:51" ht="7.5" customHeight="1">
      <c r="A219" s="169"/>
      <c r="B219" s="540" t="s">
        <v>88</v>
      </c>
      <c r="C219" s="541"/>
      <c r="D219" s="544" t="s">
        <v>89</v>
      </c>
      <c r="E219" s="545"/>
      <c r="F219" s="545"/>
      <c r="G219" s="545"/>
      <c r="H219" s="545"/>
      <c r="I219" s="545"/>
      <c r="J219" s="545"/>
      <c r="K219" s="545"/>
      <c r="L219" s="545"/>
      <c r="M219" s="546"/>
      <c r="T219" s="540" t="s">
        <v>88</v>
      </c>
      <c r="U219" s="541"/>
      <c r="V219" s="544" t="s">
        <v>89</v>
      </c>
      <c r="W219" s="545"/>
      <c r="X219" s="545"/>
      <c r="Y219" s="545"/>
      <c r="Z219" s="545"/>
      <c r="AA219" s="545"/>
      <c r="AB219" s="545"/>
      <c r="AC219" s="545"/>
      <c r="AD219" s="545"/>
      <c r="AE219" s="546"/>
      <c r="AY219" s="170"/>
    </row>
    <row r="220" spans="1:51" ht="7.5" customHeight="1">
      <c r="A220" s="169"/>
      <c r="B220" s="542"/>
      <c r="C220" s="543"/>
      <c r="D220" s="547"/>
      <c r="E220" s="548"/>
      <c r="F220" s="548"/>
      <c r="G220" s="548"/>
      <c r="H220" s="548"/>
      <c r="I220" s="548"/>
      <c r="J220" s="548"/>
      <c r="K220" s="548"/>
      <c r="L220" s="548"/>
      <c r="M220" s="549"/>
      <c r="T220" s="542"/>
      <c r="U220" s="543"/>
      <c r="V220" s="547"/>
      <c r="W220" s="548"/>
      <c r="X220" s="548"/>
      <c r="Y220" s="548"/>
      <c r="Z220" s="548"/>
      <c r="AA220" s="548"/>
      <c r="AB220" s="548"/>
      <c r="AC220" s="548"/>
      <c r="AD220" s="548"/>
      <c r="AE220" s="549"/>
      <c r="AY220" s="170"/>
    </row>
    <row r="221" spans="1:51" ht="7.5" customHeight="1">
      <c r="A221" s="169"/>
      <c r="B221" s="501">
        <v>17</v>
      </c>
      <c r="C221" s="519"/>
      <c r="D221" s="521" t="e">
        <f>VLOOKUP(B221,テーブル一覧!$B$6:$AA$32,8,FALSE)&amp;"("&amp;VLOOKUP(B221,テーブル一覧!$B$6:$AA$32,16,FALSE)&amp;")"</f>
        <v>#N/A</v>
      </c>
      <c r="E221" s="521"/>
      <c r="F221" s="521"/>
      <c r="G221" s="521"/>
      <c r="H221" s="521"/>
      <c r="I221" s="521"/>
      <c r="J221" s="521"/>
      <c r="K221" s="521"/>
      <c r="L221" s="521"/>
      <c r="M221" s="522"/>
      <c r="T221" s="501">
        <v>16</v>
      </c>
      <c r="U221" s="519"/>
      <c r="V221" s="521" t="e">
        <f>VLOOKUP(T221,テーブル一覧!$B$6:$AA$32,8,FALSE)&amp;"("&amp;VLOOKUP(T221,テーブル一覧!$B$6:$AA$32,16,FALSE)&amp;")"</f>
        <v>#N/A</v>
      </c>
      <c r="W221" s="521"/>
      <c r="X221" s="521"/>
      <c r="Y221" s="521"/>
      <c r="Z221" s="521"/>
      <c r="AA221" s="521"/>
      <c r="AB221" s="521"/>
      <c r="AC221" s="521"/>
      <c r="AD221" s="521"/>
      <c r="AE221" s="522"/>
      <c r="AY221" s="170"/>
    </row>
    <row r="222" spans="1:51" ht="7.5" customHeight="1">
      <c r="A222" s="169"/>
      <c r="B222" s="503"/>
      <c r="C222" s="520"/>
      <c r="D222" s="523"/>
      <c r="E222" s="523"/>
      <c r="F222" s="523"/>
      <c r="G222" s="523"/>
      <c r="H222" s="523"/>
      <c r="I222" s="523"/>
      <c r="J222" s="523"/>
      <c r="K222" s="523"/>
      <c r="L222" s="523"/>
      <c r="M222" s="524"/>
      <c r="T222" s="503"/>
      <c r="U222" s="520"/>
      <c r="V222" s="523"/>
      <c r="W222" s="523"/>
      <c r="X222" s="523"/>
      <c r="Y222" s="523"/>
      <c r="Z222" s="523"/>
      <c r="AA222" s="523"/>
      <c r="AB222" s="523"/>
      <c r="AC222" s="523"/>
      <c r="AD222" s="523"/>
      <c r="AE222" s="524"/>
      <c r="AY222" s="170"/>
    </row>
    <row r="223" spans="1:51" ht="7.5" customHeight="1">
      <c r="A223" s="169"/>
      <c r="B223" s="525" t="s">
        <v>158</v>
      </c>
      <c r="C223" s="526"/>
      <c r="D223" s="526"/>
      <c r="E223" s="526"/>
      <c r="F223" s="526"/>
      <c r="G223" s="526"/>
      <c r="H223" s="526"/>
      <c r="I223" s="526"/>
      <c r="J223" s="526"/>
      <c r="K223" s="526"/>
      <c r="L223" s="526"/>
      <c r="M223" s="527"/>
      <c r="T223" s="525" t="s">
        <v>159</v>
      </c>
      <c r="U223" s="526"/>
      <c r="V223" s="526"/>
      <c r="W223" s="526"/>
      <c r="X223" s="526"/>
      <c r="Y223" s="526"/>
      <c r="Z223" s="526"/>
      <c r="AA223" s="526"/>
      <c r="AB223" s="526"/>
      <c r="AC223" s="526"/>
      <c r="AD223" s="526"/>
      <c r="AE223" s="527"/>
      <c r="AY223" s="170"/>
    </row>
    <row r="224" spans="1:51" ht="7.5" customHeight="1">
      <c r="A224" s="169"/>
      <c r="B224" s="528"/>
      <c r="C224" s="529"/>
      <c r="D224" s="529"/>
      <c r="E224" s="529"/>
      <c r="F224" s="529"/>
      <c r="G224" s="529"/>
      <c r="H224" s="529"/>
      <c r="I224" s="529"/>
      <c r="J224" s="529"/>
      <c r="K224" s="529"/>
      <c r="L224" s="529"/>
      <c r="M224" s="530"/>
      <c r="T224" s="528"/>
      <c r="U224" s="529"/>
      <c r="V224" s="529"/>
      <c r="W224" s="529"/>
      <c r="X224" s="529"/>
      <c r="Y224" s="529"/>
      <c r="Z224" s="529"/>
      <c r="AA224" s="529"/>
      <c r="AB224" s="529"/>
      <c r="AC224" s="529"/>
      <c r="AD224" s="529"/>
      <c r="AE224" s="530"/>
      <c r="AY224" s="170"/>
    </row>
    <row r="225" spans="1:51" ht="7.5" customHeight="1">
      <c r="A225" s="169"/>
      <c r="B225" s="534" t="s">
        <v>100</v>
      </c>
      <c r="C225" s="535"/>
      <c r="D225" s="535"/>
      <c r="E225" s="535"/>
      <c r="F225" s="535"/>
      <c r="G225" s="535"/>
      <c r="H225" s="535"/>
      <c r="I225" s="535"/>
      <c r="J225" s="535"/>
      <c r="K225" s="535"/>
      <c r="L225" s="535"/>
      <c r="M225" s="536"/>
      <c r="Q225" s="505" t="s">
        <v>88</v>
      </c>
      <c r="R225" s="506"/>
      <c r="T225" s="534" t="s">
        <v>100</v>
      </c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6"/>
      <c r="AI225" s="505" t="s">
        <v>88</v>
      </c>
      <c r="AJ225" s="506"/>
      <c r="AY225" s="170"/>
    </row>
    <row r="226" spans="1:51" ht="7.5" customHeight="1">
      <c r="A226" s="169"/>
      <c r="B226" s="534"/>
      <c r="C226" s="535"/>
      <c r="D226" s="535"/>
      <c r="E226" s="535"/>
      <c r="F226" s="535"/>
      <c r="G226" s="535"/>
      <c r="H226" s="535"/>
      <c r="I226" s="535"/>
      <c r="J226" s="535"/>
      <c r="K226" s="535"/>
      <c r="L226" s="535"/>
      <c r="M226" s="536"/>
      <c r="Q226" s="507"/>
      <c r="R226" s="508"/>
      <c r="T226" s="534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6"/>
      <c r="AI226" s="507"/>
      <c r="AJ226" s="508"/>
      <c r="AY226" s="170"/>
    </row>
    <row r="227" spans="1:51" ht="7.5" customHeight="1">
      <c r="A227" s="169"/>
      <c r="B227" s="534" t="s">
        <v>101</v>
      </c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6"/>
      <c r="Q227" s="501">
        <v>4</v>
      </c>
      <c r="R227" s="502"/>
      <c r="T227" s="534" t="s">
        <v>101</v>
      </c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6"/>
      <c r="AI227" s="501">
        <v>4</v>
      </c>
      <c r="AJ227" s="502"/>
      <c r="AY227" s="170"/>
    </row>
    <row r="228" spans="1:51" ht="7.5" customHeight="1">
      <c r="A228" s="169"/>
      <c r="B228" s="534"/>
      <c r="C228" s="535"/>
      <c r="D228" s="535"/>
      <c r="E228" s="535"/>
      <c r="F228" s="535"/>
      <c r="G228" s="535"/>
      <c r="H228" s="535"/>
      <c r="I228" s="535"/>
      <c r="J228" s="535"/>
      <c r="K228" s="535"/>
      <c r="L228" s="535"/>
      <c r="M228" s="536"/>
      <c r="Q228" s="503"/>
      <c r="R228" s="504"/>
      <c r="T228" s="534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6"/>
      <c r="AI228" s="503"/>
      <c r="AJ228" s="504"/>
      <c r="AY228" s="170"/>
    </row>
    <row r="229" spans="1:51" ht="7.5" customHeight="1">
      <c r="A229" s="169"/>
      <c r="B229" s="534" t="s">
        <v>102</v>
      </c>
      <c r="C229" s="535"/>
      <c r="D229" s="535"/>
      <c r="E229" s="535"/>
      <c r="F229" s="535"/>
      <c r="G229" s="535"/>
      <c r="H229" s="535"/>
      <c r="I229" s="535"/>
      <c r="J229" s="535"/>
      <c r="K229" s="535"/>
      <c r="L229" s="535"/>
      <c r="M229" s="536"/>
      <c r="T229" s="534" t="s">
        <v>102</v>
      </c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6"/>
      <c r="AY229" s="170"/>
    </row>
    <row r="230" spans="1:51" ht="7.5" customHeight="1">
      <c r="A230" s="169"/>
      <c r="B230" s="537"/>
      <c r="C230" s="538"/>
      <c r="D230" s="538"/>
      <c r="E230" s="538"/>
      <c r="F230" s="538"/>
      <c r="G230" s="538"/>
      <c r="H230" s="538"/>
      <c r="I230" s="538"/>
      <c r="J230" s="538"/>
      <c r="K230" s="538"/>
      <c r="L230" s="538"/>
      <c r="M230" s="539"/>
      <c r="T230" s="537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Y230" s="170"/>
    </row>
    <row r="231" spans="1:51" ht="7.5" customHeight="1">
      <c r="A231" s="169"/>
      <c r="AY231" s="170"/>
    </row>
    <row r="232" spans="1:51" ht="7.5" customHeight="1">
      <c r="A232" s="169"/>
      <c r="AY232" s="170"/>
    </row>
    <row r="233" spans="1:51" ht="7.5" customHeight="1">
      <c r="A233" s="169"/>
      <c r="B233" s="540" t="s">
        <v>88</v>
      </c>
      <c r="C233" s="541"/>
      <c r="D233" s="544" t="s">
        <v>89</v>
      </c>
      <c r="E233" s="545"/>
      <c r="F233" s="545"/>
      <c r="G233" s="545"/>
      <c r="H233" s="545"/>
      <c r="I233" s="545"/>
      <c r="J233" s="545"/>
      <c r="K233" s="545"/>
      <c r="L233" s="545"/>
      <c r="M233" s="546"/>
      <c r="T233" s="505" t="s">
        <v>88</v>
      </c>
      <c r="U233" s="550"/>
      <c r="V233" s="552" t="s">
        <v>89</v>
      </c>
      <c r="W233" s="553"/>
      <c r="X233" s="553"/>
      <c r="Y233" s="553"/>
      <c r="Z233" s="553"/>
      <c r="AA233" s="553"/>
      <c r="AB233" s="553"/>
      <c r="AC233" s="553"/>
      <c r="AD233" s="553"/>
      <c r="AE233" s="554"/>
      <c r="AY233" s="170"/>
    </row>
    <row r="234" spans="1:51" ht="7.5" customHeight="1">
      <c r="A234" s="169"/>
      <c r="B234" s="542"/>
      <c r="C234" s="543"/>
      <c r="D234" s="547"/>
      <c r="E234" s="548"/>
      <c r="F234" s="548"/>
      <c r="G234" s="548"/>
      <c r="H234" s="548"/>
      <c r="I234" s="548"/>
      <c r="J234" s="548"/>
      <c r="K234" s="548"/>
      <c r="L234" s="548"/>
      <c r="M234" s="549"/>
      <c r="T234" s="507"/>
      <c r="U234" s="551"/>
      <c r="V234" s="555"/>
      <c r="W234" s="556"/>
      <c r="X234" s="556"/>
      <c r="Y234" s="556"/>
      <c r="Z234" s="556"/>
      <c r="AA234" s="556"/>
      <c r="AB234" s="556"/>
      <c r="AC234" s="556"/>
      <c r="AD234" s="556"/>
      <c r="AE234" s="557"/>
      <c r="AY234" s="170"/>
    </row>
    <row r="235" spans="1:51" ht="7.5" customHeight="1">
      <c r="A235" s="169"/>
      <c r="B235" s="501">
        <v>12</v>
      </c>
      <c r="C235" s="519"/>
      <c r="D235" s="521" t="e">
        <f>VLOOKUP(B235,テーブル一覧!$B$6:$AA$32,8,FALSE)&amp;"("&amp;VLOOKUP(B235,テーブル一覧!$B$6:$AA$32,16,FALSE)&amp;")"</f>
        <v>#N/A</v>
      </c>
      <c r="E235" s="521"/>
      <c r="F235" s="521"/>
      <c r="G235" s="521"/>
      <c r="H235" s="521"/>
      <c r="I235" s="521"/>
      <c r="J235" s="521"/>
      <c r="K235" s="521"/>
      <c r="L235" s="521"/>
      <c r="M235" s="522"/>
      <c r="T235" s="501">
        <v>6</v>
      </c>
      <c r="U235" s="519"/>
      <c r="V235" s="521" t="s">
        <v>104</v>
      </c>
      <c r="W235" s="521"/>
      <c r="X235" s="521"/>
      <c r="Y235" s="521"/>
      <c r="Z235" s="521"/>
      <c r="AA235" s="521"/>
      <c r="AB235" s="521"/>
      <c r="AC235" s="521"/>
      <c r="AD235" s="521"/>
      <c r="AE235" s="522"/>
      <c r="AY235" s="170"/>
    </row>
    <row r="236" spans="1:51" ht="7.5" customHeight="1">
      <c r="A236" s="169"/>
      <c r="B236" s="503"/>
      <c r="C236" s="520"/>
      <c r="D236" s="523"/>
      <c r="E236" s="523"/>
      <c r="F236" s="523"/>
      <c r="G236" s="523"/>
      <c r="H236" s="523"/>
      <c r="I236" s="523"/>
      <c r="J236" s="523"/>
      <c r="K236" s="523"/>
      <c r="L236" s="523"/>
      <c r="M236" s="524"/>
      <c r="T236" s="503"/>
      <c r="U236" s="520"/>
      <c r="V236" s="523"/>
      <c r="W236" s="523"/>
      <c r="X236" s="523"/>
      <c r="Y236" s="523"/>
      <c r="Z236" s="523"/>
      <c r="AA236" s="523"/>
      <c r="AB236" s="523"/>
      <c r="AC236" s="523"/>
      <c r="AD236" s="523"/>
      <c r="AE236" s="524"/>
      <c r="AY236" s="170"/>
    </row>
    <row r="237" spans="1:51" ht="7.5" customHeight="1">
      <c r="A237" s="169"/>
      <c r="B237" s="525" t="s">
        <v>156</v>
      </c>
      <c r="C237" s="526"/>
      <c r="D237" s="526"/>
      <c r="E237" s="526"/>
      <c r="F237" s="526"/>
      <c r="G237" s="526"/>
      <c r="H237" s="526"/>
      <c r="I237" s="526"/>
      <c r="J237" s="526"/>
      <c r="K237" s="526"/>
      <c r="L237" s="526"/>
      <c r="M237" s="527"/>
      <c r="T237" s="525" t="s">
        <v>161</v>
      </c>
      <c r="U237" s="526"/>
      <c r="V237" s="526"/>
      <c r="W237" s="526"/>
      <c r="X237" s="526"/>
      <c r="Y237" s="526"/>
      <c r="Z237" s="526"/>
      <c r="AA237" s="526"/>
      <c r="AB237" s="526"/>
      <c r="AC237" s="526"/>
      <c r="AD237" s="526"/>
      <c r="AE237" s="527"/>
      <c r="AY237" s="170"/>
    </row>
    <row r="238" spans="1:51" ht="7.5" customHeight="1">
      <c r="A238" s="169"/>
      <c r="B238" s="528"/>
      <c r="C238" s="529"/>
      <c r="D238" s="529"/>
      <c r="E238" s="529"/>
      <c r="F238" s="529"/>
      <c r="G238" s="529"/>
      <c r="H238" s="529"/>
      <c r="I238" s="529"/>
      <c r="J238" s="529"/>
      <c r="K238" s="529"/>
      <c r="L238" s="529"/>
      <c r="M238" s="530"/>
      <c r="T238" s="528"/>
      <c r="U238" s="529"/>
      <c r="V238" s="529"/>
      <c r="W238" s="529"/>
      <c r="X238" s="529"/>
      <c r="Y238" s="529"/>
      <c r="Z238" s="529"/>
      <c r="AA238" s="529"/>
      <c r="AB238" s="529"/>
      <c r="AC238" s="529"/>
      <c r="AD238" s="529"/>
      <c r="AE238" s="530"/>
      <c r="AY238" s="170"/>
    </row>
    <row r="239" spans="1:51" ht="7.5" customHeight="1">
      <c r="A239" s="169"/>
      <c r="B239" s="534" t="s">
        <v>160</v>
      </c>
      <c r="C239" s="535"/>
      <c r="D239" s="535"/>
      <c r="E239" s="535"/>
      <c r="F239" s="535"/>
      <c r="G239" s="535"/>
      <c r="H239" s="535"/>
      <c r="I239" s="535"/>
      <c r="J239" s="535"/>
      <c r="K239" s="535"/>
      <c r="L239" s="535"/>
      <c r="M239" s="536"/>
      <c r="T239" s="528" t="s">
        <v>162</v>
      </c>
      <c r="U239" s="529"/>
      <c r="V239" s="529"/>
      <c r="W239" s="529"/>
      <c r="X239" s="529"/>
      <c r="Y239" s="529"/>
      <c r="Z239" s="529"/>
      <c r="AA239" s="529"/>
      <c r="AB239" s="529"/>
      <c r="AC239" s="529"/>
      <c r="AD239" s="529"/>
      <c r="AE239" s="530"/>
      <c r="AY239" s="170"/>
    </row>
    <row r="240" spans="1:51" ht="7.5" customHeight="1">
      <c r="A240" s="169"/>
      <c r="B240" s="534"/>
      <c r="C240" s="535"/>
      <c r="D240" s="535"/>
      <c r="E240" s="535"/>
      <c r="F240" s="535"/>
      <c r="G240" s="535"/>
      <c r="H240" s="535"/>
      <c r="I240" s="535"/>
      <c r="J240" s="535"/>
      <c r="K240" s="535"/>
      <c r="L240" s="535"/>
      <c r="M240" s="536"/>
      <c r="T240" s="531"/>
      <c r="U240" s="532"/>
      <c r="V240" s="532"/>
      <c r="W240" s="532"/>
      <c r="X240" s="532"/>
      <c r="Y240" s="532"/>
      <c r="Z240" s="532"/>
      <c r="AA240" s="532"/>
      <c r="AB240" s="532"/>
      <c r="AC240" s="532"/>
      <c r="AD240" s="532"/>
      <c r="AE240" s="533"/>
      <c r="AY240" s="170"/>
    </row>
    <row r="241" spans="1:51" ht="7.5" customHeight="1">
      <c r="A241" s="169"/>
      <c r="B241" s="534" t="s">
        <v>100</v>
      </c>
      <c r="C241" s="535"/>
      <c r="D241" s="535"/>
      <c r="E241" s="535"/>
      <c r="F241" s="535"/>
      <c r="G241" s="535"/>
      <c r="H241" s="535"/>
      <c r="I241" s="535"/>
      <c r="J241" s="535"/>
      <c r="K241" s="535"/>
      <c r="L241" s="535"/>
      <c r="M241" s="536"/>
      <c r="Q241" s="505" t="s">
        <v>88</v>
      </c>
      <c r="R241" s="506"/>
      <c r="T241" s="558" t="s">
        <v>100</v>
      </c>
      <c r="U241" s="559"/>
      <c r="V241" s="559"/>
      <c r="W241" s="559"/>
      <c r="X241" s="559"/>
      <c r="Y241" s="559"/>
      <c r="Z241" s="559"/>
      <c r="AA241" s="559"/>
      <c r="AB241" s="559"/>
      <c r="AC241" s="559"/>
      <c r="AD241" s="559"/>
      <c r="AE241" s="560"/>
      <c r="AI241" s="505" t="s">
        <v>88</v>
      </c>
      <c r="AJ241" s="506"/>
      <c r="AY241" s="170"/>
    </row>
    <row r="242" spans="1:51" ht="7.5" customHeight="1">
      <c r="A242" s="169"/>
      <c r="B242" s="534"/>
      <c r="C242" s="535"/>
      <c r="D242" s="535"/>
      <c r="E242" s="535"/>
      <c r="F242" s="535"/>
      <c r="G242" s="535"/>
      <c r="H242" s="535"/>
      <c r="I242" s="535"/>
      <c r="J242" s="535"/>
      <c r="K242" s="535"/>
      <c r="L242" s="535"/>
      <c r="M242" s="536"/>
      <c r="Q242" s="507"/>
      <c r="R242" s="508"/>
      <c r="T242" s="534"/>
      <c r="U242" s="535"/>
      <c r="V242" s="535"/>
      <c r="W242" s="535"/>
      <c r="X242" s="535"/>
      <c r="Y242" s="535"/>
      <c r="Z242" s="535"/>
      <c r="AA242" s="535"/>
      <c r="AB242" s="535"/>
      <c r="AC242" s="535"/>
      <c r="AD242" s="535"/>
      <c r="AE242" s="536"/>
      <c r="AI242" s="507"/>
      <c r="AJ242" s="508"/>
      <c r="AY242" s="170"/>
    </row>
    <row r="243" spans="1:51" ht="7.5" customHeight="1">
      <c r="A243" s="169"/>
      <c r="B243" s="534" t="s">
        <v>101</v>
      </c>
      <c r="C243" s="535"/>
      <c r="D243" s="535"/>
      <c r="E243" s="535"/>
      <c r="F243" s="535"/>
      <c r="G243" s="535"/>
      <c r="H243" s="535"/>
      <c r="I243" s="535"/>
      <c r="J243" s="535"/>
      <c r="K243" s="535"/>
      <c r="L243" s="535"/>
      <c r="M243" s="536"/>
      <c r="Q243" s="501">
        <v>4</v>
      </c>
      <c r="R243" s="502"/>
      <c r="T243" s="534" t="s">
        <v>101</v>
      </c>
      <c r="U243" s="535"/>
      <c r="V243" s="535"/>
      <c r="W243" s="535"/>
      <c r="X243" s="535"/>
      <c r="Y243" s="535"/>
      <c r="Z243" s="535"/>
      <c r="AA243" s="535"/>
      <c r="AB243" s="535"/>
      <c r="AC243" s="535"/>
      <c r="AD243" s="535"/>
      <c r="AE243" s="536"/>
      <c r="AI243" s="501">
        <v>4</v>
      </c>
      <c r="AJ243" s="502"/>
      <c r="AY243" s="170"/>
    </row>
    <row r="244" spans="1:51" ht="7.5" customHeight="1">
      <c r="A244" s="169"/>
      <c r="B244" s="534"/>
      <c r="C244" s="535"/>
      <c r="D244" s="535"/>
      <c r="E244" s="535"/>
      <c r="F244" s="535"/>
      <c r="G244" s="535"/>
      <c r="H244" s="535"/>
      <c r="I244" s="535"/>
      <c r="J244" s="535"/>
      <c r="K244" s="535"/>
      <c r="L244" s="535"/>
      <c r="M244" s="536"/>
      <c r="Q244" s="503"/>
      <c r="R244" s="504"/>
      <c r="T244" s="534"/>
      <c r="U244" s="535"/>
      <c r="V244" s="535"/>
      <c r="W244" s="535"/>
      <c r="X244" s="535"/>
      <c r="Y244" s="535"/>
      <c r="Z244" s="535"/>
      <c r="AA244" s="535"/>
      <c r="AB244" s="535"/>
      <c r="AC244" s="535"/>
      <c r="AD244" s="535"/>
      <c r="AE244" s="536"/>
      <c r="AI244" s="503"/>
      <c r="AJ244" s="504"/>
      <c r="AY244" s="170"/>
    </row>
    <row r="245" spans="1:51" ht="7.5" customHeight="1">
      <c r="A245" s="169"/>
      <c r="B245" s="534" t="s">
        <v>102</v>
      </c>
      <c r="C245" s="535"/>
      <c r="D245" s="535"/>
      <c r="E245" s="535"/>
      <c r="F245" s="535"/>
      <c r="G245" s="535"/>
      <c r="H245" s="535"/>
      <c r="I245" s="535"/>
      <c r="J245" s="535"/>
      <c r="K245" s="535"/>
      <c r="L245" s="535"/>
      <c r="M245" s="536"/>
      <c r="T245" s="534" t="s">
        <v>102</v>
      </c>
      <c r="U245" s="535"/>
      <c r="V245" s="535"/>
      <c r="W245" s="535"/>
      <c r="X245" s="535"/>
      <c r="Y245" s="535"/>
      <c r="Z245" s="535"/>
      <c r="AA245" s="535"/>
      <c r="AB245" s="535"/>
      <c r="AC245" s="535"/>
      <c r="AD245" s="535"/>
      <c r="AE245" s="536"/>
      <c r="AY245" s="170"/>
    </row>
    <row r="246" spans="1:51" ht="7.5" customHeight="1">
      <c r="A246" s="169"/>
      <c r="B246" s="537"/>
      <c r="C246" s="538"/>
      <c r="D246" s="538"/>
      <c r="E246" s="538"/>
      <c r="F246" s="538"/>
      <c r="G246" s="538"/>
      <c r="H246" s="538"/>
      <c r="I246" s="538"/>
      <c r="J246" s="538"/>
      <c r="K246" s="538"/>
      <c r="L246" s="538"/>
      <c r="M246" s="539"/>
      <c r="T246" s="537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Y246" s="170"/>
    </row>
    <row r="247" spans="1:51" ht="7.5" customHeight="1">
      <c r="A247" s="169"/>
      <c r="AY247" s="170"/>
    </row>
    <row r="248" spans="1:51" ht="7.5" customHeight="1">
      <c r="A248" s="169"/>
      <c r="AY248" s="170"/>
    </row>
    <row r="249" spans="1:51" ht="7.5" customHeight="1">
      <c r="A249" s="169"/>
      <c r="AY249" s="170"/>
    </row>
    <row r="250" spans="1:51" ht="7.5" customHeight="1" thickBot="1">
      <c r="A250" s="171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  <c r="AD250" s="166"/>
      <c r="AE250" s="166"/>
      <c r="AF250" s="166"/>
      <c r="AG250" s="166"/>
      <c r="AH250" s="166"/>
      <c r="AI250" s="166"/>
      <c r="AJ250" s="166"/>
      <c r="AK250" s="166"/>
      <c r="AL250" s="166"/>
      <c r="AM250" s="166"/>
      <c r="AN250" s="166"/>
      <c r="AO250" s="166"/>
      <c r="AP250" s="166"/>
      <c r="AQ250" s="166"/>
      <c r="AR250" s="166"/>
      <c r="AS250" s="166"/>
      <c r="AT250" s="166"/>
      <c r="AU250" s="166"/>
      <c r="AV250" s="166"/>
      <c r="AW250" s="166"/>
      <c r="AX250" s="166"/>
      <c r="AY250" s="172"/>
    </row>
    <row r="251" spans="1:51" ht="7.5" customHeight="1">
      <c r="A251" s="167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164"/>
      <c r="AM251" s="164"/>
      <c r="AN251" s="164"/>
      <c r="AO251" s="164"/>
      <c r="AP251" s="164"/>
      <c r="AQ251" s="164"/>
      <c r="AR251" s="164"/>
      <c r="AS251" s="164"/>
      <c r="AT251" s="164"/>
      <c r="AU251" s="164"/>
      <c r="AV251" s="164"/>
      <c r="AW251" s="164"/>
      <c r="AX251" s="164"/>
      <c r="AY251" s="168"/>
    </row>
    <row r="252" spans="1:51" ht="7.5" customHeight="1">
      <c r="A252" s="169"/>
      <c r="AY252" s="170"/>
    </row>
    <row r="253" spans="1:51" ht="7.5" customHeight="1">
      <c r="A253" s="169"/>
      <c r="B253" s="540" t="s">
        <v>88</v>
      </c>
      <c r="C253" s="541"/>
      <c r="D253" s="544" t="s">
        <v>89</v>
      </c>
      <c r="E253" s="545"/>
      <c r="F253" s="545"/>
      <c r="G253" s="545"/>
      <c r="H253" s="545"/>
      <c r="I253" s="545"/>
      <c r="J253" s="545"/>
      <c r="K253" s="545"/>
      <c r="L253" s="545"/>
      <c r="M253" s="546"/>
      <c r="T253" s="540" t="s">
        <v>88</v>
      </c>
      <c r="U253" s="541"/>
      <c r="V253" s="544" t="s">
        <v>89</v>
      </c>
      <c r="W253" s="545"/>
      <c r="X253" s="545"/>
      <c r="Y253" s="545"/>
      <c r="Z253" s="545"/>
      <c r="AA253" s="545"/>
      <c r="AB253" s="545"/>
      <c r="AC253" s="545"/>
      <c r="AD253" s="545"/>
      <c r="AE253" s="546"/>
      <c r="AM253" s="509" t="s">
        <v>88</v>
      </c>
      <c r="AN253" s="510"/>
      <c r="AO253" s="513" t="s">
        <v>89</v>
      </c>
      <c r="AP253" s="514"/>
      <c r="AQ253" s="514"/>
      <c r="AR253" s="514"/>
      <c r="AS253" s="514"/>
      <c r="AT253" s="514"/>
      <c r="AU253" s="514"/>
      <c r="AV253" s="514"/>
      <c r="AW253" s="514"/>
      <c r="AX253" s="515"/>
      <c r="AY253" s="170"/>
    </row>
    <row r="254" spans="1:51" ht="7.5" customHeight="1">
      <c r="A254" s="169"/>
      <c r="B254" s="542"/>
      <c r="C254" s="543"/>
      <c r="D254" s="547"/>
      <c r="E254" s="548"/>
      <c r="F254" s="548"/>
      <c r="G254" s="548"/>
      <c r="H254" s="548"/>
      <c r="I254" s="548"/>
      <c r="J254" s="548"/>
      <c r="K254" s="548"/>
      <c r="L254" s="548"/>
      <c r="M254" s="549"/>
      <c r="T254" s="542"/>
      <c r="U254" s="543"/>
      <c r="V254" s="547"/>
      <c r="W254" s="548"/>
      <c r="X254" s="548"/>
      <c r="Y254" s="548"/>
      <c r="Z254" s="548"/>
      <c r="AA254" s="548"/>
      <c r="AB254" s="548"/>
      <c r="AC254" s="548"/>
      <c r="AD254" s="548"/>
      <c r="AE254" s="549"/>
      <c r="AM254" s="511"/>
      <c r="AN254" s="512"/>
      <c r="AO254" s="516"/>
      <c r="AP254" s="517"/>
      <c r="AQ254" s="517"/>
      <c r="AR254" s="517"/>
      <c r="AS254" s="517"/>
      <c r="AT254" s="517"/>
      <c r="AU254" s="517"/>
      <c r="AV254" s="517"/>
      <c r="AW254" s="517"/>
      <c r="AX254" s="518"/>
      <c r="AY254" s="170"/>
    </row>
    <row r="255" spans="1:51" ht="7.5" customHeight="1">
      <c r="A255" s="169"/>
      <c r="B255" s="501">
        <v>11</v>
      </c>
      <c r="C255" s="519"/>
      <c r="D255" s="521" t="e">
        <f>VLOOKUP(B255,テーブル一覧!$B$6:$AA$32,8,FALSE)&amp;"("&amp;VLOOKUP(B255,テーブル一覧!$B$6:$AA$32,16,FALSE)&amp;")"</f>
        <v>#N/A</v>
      </c>
      <c r="E255" s="521"/>
      <c r="F255" s="521"/>
      <c r="G255" s="521"/>
      <c r="H255" s="521"/>
      <c r="I255" s="521"/>
      <c r="J255" s="521"/>
      <c r="K255" s="521"/>
      <c r="L255" s="521"/>
      <c r="M255" s="522"/>
      <c r="T255" s="501">
        <v>10</v>
      </c>
      <c r="U255" s="519"/>
      <c r="V255" s="521" t="e">
        <f>VLOOKUP(T255,テーブル一覧!$B$6:$AA$32,8,FALSE)&amp;"("&amp;VLOOKUP(T255,テーブル一覧!$B$6:$AA$32,16,FALSE)&amp;")"</f>
        <v>#N/A</v>
      </c>
      <c r="W255" s="521"/>
      <c r="X255" s="521"/>
      <c r="Y255" s="521"/>
      <c r="Z255" s="521"/>
      <c r="AA255" s="521"/>
      <c r="AB255" s="521"/>
      <c r="AC255" s="521"/>
      <c r="AD255" s="521"/>
      <c r="AE255" s="522"/>
      <c r="AM255" s="501">
        <v>1</v>
      </c>
      <c r="AN255" s="519"/>
      <c r="AO255" s="521" t="s">
        <v>167</v>
      </c>
      <c r="AP255" s="521"/>
      <c r="AQ255" s="521"/>
      <c r="AR255" s="521"/>
      <c r="AS255" s="521"/>
      <c r="AT255" s="521"/>
      <c r="AU255" s="521"/>
      <c r="AV255" s="521"/>
      <c r="AW255" s="521"/>
      <c r="AX255" s="522"/>
      <c r="AY255" s="170"/>
    </row>
    <row r="256" spans="1:51" ht="7.5" customHeight="1">
      <c r="A256" s="169"/>
      <c r="B256" s="503"/>
      <c r="C256" s="520"/>
      <c r="D256" s="523"/>
      <c r="E256" s="523"/>
      <c r="F256" s="523"/>
      <c r="G256" s="523"/>
      <c r="H256" s="523"/>
      <c r="I256" s="523"/>
      <c r="J256" s="523"/>
      <c r="K256" s="523"/>
      <c r="L256" s="523"/>
      <c r="M256" s="524"/>
      <c r="T256" s="503"/>
      <c r="U256" s="520"/>
      <c r="V256" s="523"/>
      <c r="W256" s="523"/>
      <c r="X256" s="523"/>
      <c r="Y256" s="523"/>
      <c r="Z256" s="523"/>
      <c r="AA256" s="523"/>
      <c r="AB256" s="523"/>
      <c r="AC256" s="523"/>
      <c r="AD256" s="523"/>
      <c r="AE256" s="524"/>
      <c r="AM256" s="503"/>
      <c r="AN256" s="520"/>
      <c r="AO256" s="523"/>
      <c r="AP256" s="523"/>
      <c r="AQ256" s="523"/>
      <c r="AR256" s="523"/>
      <c r="AS256" s="523"/>
      <c r="AT256" s="523"/>
      <c r="AU256" s="523"/>
      <c r="AV256" s="523"/>
      <c r="AW256" s="523"/>
      <c r="AX256" s="524"/>
      <c r="AY256" s="170"/>
    </row>
    <row r="257" spans="1:51" ht="7.5" customHeight="1">
      <c r="A257" s="169"/>
      <c r="B257" s="525" t="s">
        <v>156</v>
      </c>
      <c r="C257" s="526"/>
      <c r="D257" s="526"/>
      <c r="E257" s="526"/>
      <c r="F257" s="526"/>
      <c r="G257" s="526"/>
      <c r="H257" s="526"/>
      <c r="I257" s="526"/>
      <c r="J257" s="526"/>
      <c r="K257" s="526"/>
      <c r="L257" s="526"/>
      <c r="M257" s="527"/>
      <c r="T257" s="525" t="s">
        <v>163</v>
      </c>
      <c r="U257" s="526"/>
      <c r="V257" s="526"/>
      <c r="W257" s="526"/>
      <c r="X257" s="526"/>
      <c r="Y257" s="526"/>
      <c r="Z257" s="526"/>
      <c r="AA257" s="526"/>
      <c r="AB257" s="526"/>
      <c r="AC257" s="526"/>
      <c r="AD257" s="526"/>
      <c r="AE257" s="527"/>
      <c r="AM257" s="525" t="s">
        <v>163</v>
      </c>
      <c r="AN257" s="526"/>
      <c r="AO257" s="526"/>
      <c r="AP257" s="526"/>
      <c r="AQ257" s="526"/>
      <c r="AR257" s="526"/>
      <c r="AS257" s="526"/>
      <c r="AT257" s="526"/>
      <c r="AU257" s="526"/>
      <c r="AV257" s="526"/>
      <c r="AW257" s="526"/>
      <c r="AX257" s="527"/>
      <c r="AY257" s="170"/>
    </row>
    <row r="258" spans="1:51" ht="7.5" customHeight="1">
      <c r="A258" s="169"/>
      <c r="B258" s="528"/>
      <c r="C258" s="529"/>
      <c r="D258" s="529"/>
      <c r="E258" s="529"/>
      <c r="F258" s="529"/>
      <c r="G258" s="529"/>
      <c r="H258" s="529"/>
      <c r="I258" s="529"/>
      <c r="J258" s="529"/>
      <c r="K258" s="529"/>
      <c r="L258" s="529"/>
      <c r="M258" s="530"/>
      <c r="T258" s="528"/>
      <c r="U258" s="529"/>
      <c r="V258" s="529"/>
      <c r="W258" s="529"/>
      <c r="X258" s="529"/>
      <c r="Y258" s="529"/>
      <c r="Z258" s="529"/>
      <c r="AA258" s="529"/>
      <c r="AB258" s="529"/>
      <c r="AC258" s="529"/>
      <c r="AD258" s="529"/>
      <c r="AE258" s="530"/>
      <c r="AM258" s="528"/>
      <c r="AN258" s="529"/>
      <c r="AO258" s="529"/>
      <c r="AP258" s="529"/>
      <c r="AQ258" s="529"/>
      <c r="AR258" s="529"/>
      <c r="AS258" s="529"/>
      <c r="AT258" s="529"/>
      <c r="AU258" s="529"/>
      <c r="AV258" s="529"/>
      <c r="AW258" s="529"/>
      <c r="AX258" s="530"/>
      <c r="AY258" s="170"/>
    </row>
    <row r="259" spans="1:51" ht="7.5" customHeight="1">
      <c r="A259" s="169"/>
      <c r="B259" s="534" t="s">
        <v>100</v>
      </c>
      <c r="C259" s="535"/>
      <c r="D259" s="535"/>
      <c r="E259" s="535"/>
      <c r="F259" s="535"/>
      <c r="G259" s="535"/>
      <c r="H259" s="535"/>
      <c r="I259" s="535"/>
      <c r="J259" s="535"/>
      <c r="K259" s="535"/>
      <c r="L259" s="535"/>
      <c r="M259" s="536"/>
      <c r="Q259" s="505" t="s">
        <v>88</v>
      </c>
      <c r="R259" s="506"/>
      <c r="T259" s="528" t="s">
        <v>164</v>
      </c>
      <c r="U259" s="529"/>
      <c r="V259" s="529"/>
      <c r="W259" s="529"/>
      <c r="X259" s="529"/>
      <c r="Y259" s="529"/>
      <c r="Z259" s="529"/>
      <c r="AA259" s="529"/>
      <c r="AB259" s="529"/>
      <c r="AC259" s="529"/>
      <c r="AD259" s="529"/>
      <c r="AE259" s="530"/>
      <c r="AM259" s="528" t="s">
        <v>166</v>
      </c>
      <c r="AN259" s="529"/>
      <c r="AO259" s="529"/>
      <c r="AP259" s="529"/>
      <c r="AQ259" s="529"/>
      <c r="AR259" s="529"/>
      <c r="AS259" s="529"/>
      <c r="AT259" s="529"/>
      <c r="AU259" s="529"/>
      <c r="AV259" s="529"/>
      <c r="AW259" s="529"/>
      <c r="AX259" s="530"/>
      <c r="AY259" s="170"/>
    </row>
    <row r="260" spans="1:51" ht="7.5" customHeight="1">
      <c r="A260" s="169"/>
      <c r="B260" s="534"/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6"/>
      <c r="Q260" s="507"/>
      <c r="R260" s="508"/>
      <c r="T260" s="531"/>
      <c r="U260" s="532"/>
      <c r="V260" s="532"/>
      <c r="W260" s="532"/>
      <c r="X260" s="532"/>
      <c r="Y260" s="532"/>
      <c r="Z260" s="532"/>
      <c r="AA260" s="532"/>
      <c r="AB260" s="532"/>
      <c r="AC260" s="532"/>
      <c r="AD260" s="532"/>
      <c r="AE260" s="533"/>
      <c r="AM260" s="531"/>
      <c r="AN260" s="532"/>
      <c r="AO260" s="532"/>
      <c r="AP260" s="532"/>
      <c r="AQ260" s="532"/>
      <c r="AR260" s="532"/>
      <c r="AS260" s="532"/>
      <c r="AT260" s="532"/>
      <c r="AU260" s="532"/>
      <c r="AV260" s="532"/>
      <c r="AW260" s="532"/>
      <c r="AX260" s="533"/>
      <c r="AY260" s="170"/>
    </row>
    <row r="261" spans="1:51" ht="7.5" customHeight="1">
      <c r="A261" s="169"/>
      <c r="B261" s="534" t="s">
        <v>101</v>
      </c>
      <c r="C261" s="535"/>
      <c r="D261" s="535"/>
      <c r="E261" s="535"/>
      <c r="F261" s="535"/>
      <c r="G261" s="535"/>
      <c r="H261" s="535"/>
      <c r="I261" s="535"/>
      <c r="J261" s="535"/>
      <c r="K261" s="535"/>
      <c r="L261" s="535"/>
      <c r="M261" s="536"/>
      <c r="Q261" s="501">
        <v>4</v>
      </c>
      <c r="R261" s="502"/>
      <c r="T261" s="534" t="s">
        <v>101</v>
      </c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6"/>
      <c r="AH261" s="505" t="s">
        <v>88</v>
      </c>
      <c r="AI261" s="506"/>
      <c r="AY261" s="170"/>
    </row>
    <row r="262" spans="1:51" ht="7.5" customHeight="1">
      <c r="A262" s="169"/>
      <c r="B262" s="534"/>
      <c r="C262" s="535"/>
      <c r="D262" s="535"/>
      <c r="E262" s="535"/>
      <c r="F262" s="535"/>
      <c r="G262" s="535"/>
      <c r="H262" s="535"/>
      <c r="I262" s="535"/>
      <c r="J262" s="535"/>
      <c r="K262" s="535"/>
      <c r="L262" s="535"/>
      <c r="M262" s="536"/>
      <c r="Q262" s="503"/>
      <c r="R262" s="504"/>
      <c r="T262" s="537"/>
      <c r="U262" s="538"/>
      <c r="V262" s="538"/>
      <c r="W262" s="538"/>
      <c r="X262" s="538"/>
      <c r="Y262" s="538"/>
      <c r="Z262" s="538"/>
      <c r="AA262" s="538"/>
      <c r="AB262" s="538"/>
      <c r="AC262" s="538"/>
      <c r="AD262" s="538"/>
      <c r="AE262" s="539"/>
      <c r="AH262" s="507"/>
      <c r="AI262" s="508"/>
      <c r="AY262" s="170"/>
    </row>
    <row r="263" spans="1:51" ht="7.5" customHeight="1">
      <c r="A263" s="169"/>
      <c r="B263" s="534" t="s">
        <v>102</v>
      </c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6"/>
      <c r="AH263" s="501">
        <v>4</v>
      </c>
      <c r="AI263" s="502"/>
      <c r="AY263" s="170"/>
    </row>
    <row r="264" spans="1:51" ht="7.5" customHeight="1">
      <c r="A264" s="169"/>
      <c r="B264" s="537"/>
      <c r="C264" s="538"/>
      <c r="D264" s="538"/>
      <c r="E264" s="538"/>
      <c r="F264" s="538"/>
      <c r="G264" s="538"/>
      <c r="H264" s="538"/>
      <c r="I264" s="538"/>
      <c r="J264" s="538"/>
      <c r="K264" s="538"/>
      <c r="L264" s="538"/>
      <c r="M264" s="539"/>
      <c r="AH264" s="503"/>
      <c r="AI264" s="504"/>
      <c r="AY264" s="170"/>
    </row>
    <row r="265" spans="1:51" ht="7.5" customHeight="1">
      <c r="A265" s="169"/>
      <c r="T265" s="540" t="s">
        <v>88</v>
      </c>
      <c r="U265" s="541"/>
      <c r="V265" s="544" t="s">
        <v>89</v>
      </c>
      <c r="W265" s="545"/>
      <c r="X265" s="545"/>
      <c r="Y265" s="545"/>
      <c r="Z265" s="545"/>
      <c r="AA265" s="545"/>
      <c r="AB265" s="545"/>
      <c r="AC265" s="545"/>
      <c r="AD265" s="545"/>
      <c r="AE265" s="546"/>
      <c r="AY265" s="170"/>
    </row>
    <row r="266" spans="1:51" ht="7.5" customHeight="1">
      <c r="A266" s="169"/>
      <c r="T266" s="542"/>
      <c r="U266" s="543"/>
      <c r="V266" s="547"/>
      <c r="W266" s="548"/>
      <c r="X266" s="548"/>
      <c r="Y266" s="548"/>
      <c r="Z266" s="548"/>
      <c r="AA266" s="548"/>
      <c r="AB266" s="548"/>
      <c r="AC266" s="548"/>
      <c r="AD266" s="548"/>
      <c r="AE266" s="549"/>
      <c r="AY266" s="170"/>
    </row>
    <row r="267" spans="1:51" ht="7.5" customHeight="1">
      <c r="A267" s="169"/>
      <c r="T267" s="501">
        <v>9</v>
      </c>
      <c r="U267" s="519"/>
      <c r="V267" s="521" t="e">
        <f>VLOOKUP(T267,テーブル一覧!$B$6:$AA$32,8,FALSE)&amp;"("&amp;VLOOKUP(T267,テーブル一覧!$B$6:$AA$32,16,FALSE)&amp;")"</f>
        <v>#N/A</v>
      </c>
      <c r="W267" s="521"/>
      <c r="X267" s="521"/>
      <c r="Y267" s="521"/>
      <c r="Z267" s="521"/>
      <c r="AA267" s="521"/>
      <c r="AB267" s="521"/>
      <c r="AC267" s="521"/>
      <c r="AD267" s="521"/>
      <c r="AE267" s="522"/>
      <c r="AH267" s="509" t="s">
        <v>88</v>
      </c>
      <c r="AI267" s="584"/>
      <c r="AY267" s="170"/>
    </row>
    <row r="268" spans="1:51" ht="7.5" customHeight="1">
      <c r="A268" s="169"/>
      <c r="T268" s="503"/>
      <c r="U268" s="520"/>
      <c r="V268" s="523"/>
      <c r="W268" s="523"/>
      <c r="X268" s="523"/>
      <c r="Y268" s="523"/>
      <c r="Z268" s="523"/>
      <c r="AA268" s="523"/>
      <c r="AB268" s="523"/>
      <c r="AC268" s="523"/>
      <c r="AD268" s="523"/>
      <c r="AE268" s="524"/>
      <c r="AH268" s="511"/>
      <c r="AI268" s="585"/>
      <c r="AY268" s="170"/>
    </row>
    <row r="269" spans="1:51" ht="7.5" customHeight="1">
      <c r="A269" s="169"/>
      <c r="T269" s="525" t="s">
        <v>163</v>
      </c>
      <c r="U269" s="526"/>
      <c r="V269" s="526"/>
      <c r="W269" s="526"/>
      <c r="X269" s="526"/>
      <c r="Y269" s="526"/>
      <c r="Z269" s="526"/>
      <c r="AA269" s="526"/>
      <c r="AB269" s="526"/>
      <c r="AC269" s="526"/>
      <c r="AD269" s="526"/>
      <c r="AE269" s="527"/>
      <c r="AH269" s="501">
        <v>1</v>
      </c>
      <c r="AI269" s="502"/>
      <c r="AY269" s="170"/>
    </row>
    <row r="270" spans="1:51" ht="7.5" customHeight="1">
      <c r="A270" s="169"/>
      <c r="T270" s="528"/>
      <c r="U270" s="529"/>
      <c r="V270" s="529"/>
      <c r="W270" s="529"/>
      <c r="X270" s="529"/>
      <c r="Y270" s="529"/>
      <c r="Z270" s="529"/>
      <c r="AA270" s="529"/>
      <c r="AB270" s="529"/>
      <c r="AC270" s="529"/>
      <c r="AD270" s="529"/>
      <c r="AE270" s="530"/>
      <c r="AH270" s="503"/>
      <c r="AI270" s="504"/>
      <c r="AY270" s="170"/>
    </row>
    <row r="271" spans="1:51" ht="7.5" customHeight="1">
      <c r="A271" s="169"/>
      <c r="T271" s="528" t="s">
        <v>164</v>
      </c>
      <c r="U271" s="529"/>
      <c r="V271" s="529"/>
      <c r="W271" s="529"/>
      <c r="X271" s="529"/>
      <c r="Y271" s="529"/>
      <c r="Z271" s="529"/>
      <c r="AA271" s="529"/>
      <c r="AB271" s="529"/>
      <c r="AC271" s="529"/>
      <c r="AD271" s="529"/>
      <c r="AE271" s="530"/>
      <c r="AH271" s="505" t="s">
        <v>88</v>
      </c>
      <c r="AI271" s="506"/>
      <c r="AY271" s="170"/>
    </row>
    <row r="272" spans="1:51" ht="7.5" customHeight="1">
      <c r="A272" s="169"/>
      <c r="T272" s="531"/>
      <c r="U272" s="532"/>
      <c r="V272" s="532"/>
      <c r="W272" s="532"/>
      <c r="X272" s="532"/>
      <c r="Y272" s="532"/>
      <c r="Z272" s="532"/>
      <c r="AA272" s="532"/>
      <c r="AB272" s="532"/>
      <c r="AC272" s="532"/>
      <c r="AD272" s="532"/>
      <c r="AE272" s="533"/>
      <c r="AH272" s="507"/>
      <c r="AI272" s="508"/>
      <c r="AY272" s="170"/>
    </row>
    <row r="273" spans="1:51" ht="7.5" customHeight="1">
      <c r="A273" s="169"/>
      <c r="T273" s="534" t="s">
        <v>101</v>
      </c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6"/>
      <c r="AH273" s="501">
        <v>4</v>
      </c>
      <c r="AI273" s="502"/>
      <c r="AY273" s="170"/>
    </row>
    <row r="274" spans="1:51" ht="7.5" customHeight="1">
      <c r="A274" s="169"/>
      <c r="T274" s="537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9"/>
      <c r="AH274" s="503"/>
      <c r="AI274" s="504"/>
      <c r="AY274" s="170"/>
    </row>
    <row r="275" spans="1:51" ht="7.5" customHeight="1">
      <c r="A275" s="169"/>
      <c r="B275" s="540" t="s">
        <v>88</v>
      </c>
      <c r="C275" s="541"/>
      <c r="D275" s="544" t="s">
        <v>89</v>
      </c>
      <c r="E275" s="545"/>
      <c r="F275" s="545"/>
      <c r="G275" s="545"/>
      <c r="H275" s="545"/>
      <c r="I275" s="545"/>
      <c r="J275" s="545"/>
      <c r="K275" s="545"/>
      <c r="L275" s="545"/>
      <c r="M275" s="546"/>
      <c r="AY275" s="170"/>
    </row>
    <row r="276" spans="1:51" ht="7.5" customHeight="1">
      <c r="A276" s="169"/>
      <c r="B276" s="542"/>
      <c r="C276" s="543"/>
      <c r="D276" s="547"/>
      <c r="E276" s="548"/>
      <c r="F276" s="548"/>
      <c r="G276" s="548"/>
      <c r="H276" s="548"/>
      <c r="I276" s="548"/>
      <c r="J276" s="548"/>
      <c r="K276" s="548"/>
      <c r="L276" s="548"/>
      <c r="M276" s="549"/>
      <c r="AY276" s="170"/>
    </row>
    <row r="277" spans="1:51" ht="7.5" customHeight="1">
      <c r="A277" s="169"/>
      <c r="B277" s="501">
        <v>7</v>
      </c>
      <c r="C277" s="519"/>
      <c r="D277" s="521" t="e">
        <f>VLOOKUP(B277,テーブル一覧!$B$6:$AA$32,8,FALSE)&amp;"("&amp;VLOOKUP(B277,テーブル一覧!$B$6:$AA$32,16,FALSE)&amp;")"</f>
        <v>#N/A</v>
      </c>
      <c r="E277" s="521"/>
      <c r="F277" s="521"/>
      <c r="G277" s="521"/>
      <c r="H277" s="521"/>
      <c r="I277" s="521"/>
      <c r="J277" s="521"/>
      <c r="K277" s="521"/>
      <c r="L277" s="521"/>
      <c r="M277" s="522"/>
      <c r="Q277" s="540" t="s">
        <v>88</v>
      </c>
      <c r="R277" s="564"/>
      <c r="T277" s="540" t="s">
        <v>88</v>
      </c>
      <c r="U277" s="541"/>
      <c r="V277" s="544" t="s">
        <v>89</v>
      </c>
      <c r="W277" s="545"/>
      <c r="X277" s="545"/>
      <c r="Y277" s="545"/>
      <c r="Z277" s="545"/>
      <c r="AA277" s="545"/>
      <c r="AB277" s="545"/>
      <c r="AC277" s="545"/>
      <c r="AD277" s="545"/>
      <c r="AE277" s="546"/>
      <c r="AY277" s="170"/>
    </row>
    <row r="278" spans="1:51" ht="7.5" customHeight="1">
      <c r="A278" s="169"/>
      <c r="B278" s="503"/>
      <c r="C278" s="520"/>
      <c r="D278" s="523"/>
      <c r="E278" s="523"/>
      <c r="F278" s="523"/>
      <c r="G278" s="523"/>
      <c r="H278" s="523"/>
      <c r="I278" s="523"/>
      <c r="J278" s="523"/>
      <c r="K278" s="523"/>
      <c r="L278" s="523"/>
      <c r="M278" s="524"/>
      <c r="Q278" s="542"/>
      <c r="R278" s="565"/>
      <c r="T278" s="542"/>
      <c r="U278" s="543"/>
      <c r="V278" s="547"/>
      <c r="W278" s="548"/>
      <c r="X278" s="548"/>
      <c r="Y278" s="548"/>
      <c r="Z278" s="548"/>
      <c r="AA278" s="548"/>
      <c r="AB278" s="548"/>
      <c r="AC278" s="548"/>
      <c r="AD278" s="548"/>
      <c r="AE278" s="549"/>
      <c r="AY278" s="170"/>
    </row>
    <row r="279" spans="1:51" ht="7.5" customHeight="1">
      <c r="A279" s="169"/>
      <c r="B279" s="525" t="s">
        <v>168</v>
      </c>
      <c r="C279" s="526"/>
      <c r="D279" s="526"/>
      <c r="E279" s="526"/>
      <c r="F279" s="526"/>
      <c r="G279" s="526"/>
      <c r="H279" s="526"/>
      <c r="I279" s="526"/>
      <c r="J279" s="526"/>
      <c r="K279" s="526"/>
      <c r="L279" s="526"/>
      <c r="M279" s="527"/>
      <c r="Q279" s="501">
        <v>23</v>
      </c>
      <c r="R279" s="502"/>
      <c r="T279" s="501">
        <v>8</v>
      </c>
      <c r="U279" s="519"/>
      <c r="V279" s="521" t="e">
        <f>VLOOKUP(T279,テーブル一覧!$B$6:$AA$32,8,FALSE)&amp;"("&amp;VLOOKUP(T279,テーブル一覧!$B$6:$AA$32,16,FALSE)&amp;")"</f>
        <v>#N/A</v>
      </c>
      <c r="W279" s="521"/>
      <c r="X279" s="521"/>
      <c r="Y279" s="521"/>
      <c r="Z279" s="521"/>
      <c r="AA279" s="521"/>
      <c r="AB279" s="521"/>
      <c r="AC279" s="521"/>
      <c r="AD279" s="521"/>
      <c r="AE279" s="522"/>
      <c r="AY279" s="170"/>
    </row>
    <row r="280" spans="1:51" ht="7.5" customHeight="1">
      <c r="A280" s="169"/>
      <c r="B280" s="528"/>
      <c r="C280" s="529"/>
      <c r="D280" s="529"/>
      <c r="E280" s="529"/>
      <c r="F280" s="529"/>
      <c r="G280" s="529"/>
      <c r="H280" s="529"/>
      <c r="I280" s="529"/>
      <c r="J280" s="529"/>
      <c r="K280" s="529"/>
      <c r="L280" s="529"/>
      <c r="M280" s="530"/>
      <c r="Q280" s="503"/>
      <c r="R280" s="504"/>
      <c r="T280" s="503"/>
      <c r="U280" s="520"/>
      <c r="V280" s="523"/>
      <c r="W280" s="523"/>
      <c r="X280" s="523"/>
      <c r="Y280" s="523"/>
      <c r="Z280" s="523"/>
      <c r="AA280" s="523"/>
      <c r="AB280" s="523"/>
      <c r="AC280" s="523"/>
      <c r="AD280" s="523"/>
      <c r="AE280" s="524"/>
      <c r="AY280" s="170"/>
    </row>
    <row r="281" spans="1:51" ht="7.5" customHeight="1">
      <c r="A281" s="169"/>
      <c r="B281" s="534" t="s">
        <v>169</v>
      </c>
      <c r="C281" s="535"/>
      <c r="D281" s="535"/>
      <c r="E281" s="535"/>
      <c r="F281" s="535"/>
      <c r="G281" s="535"/>
      <c r="H281" s="535"/>
      <c r="I281" s="535"/>
      <c r="J281" s="535"/>
      <c r="K281" s="535"/>
      <c r="L281" s="535"/>
      <c r="M281" s="536"/>
      <c r="T281" s="525" t="s">
        <v>170</v>
      </c>
      <c r="U281" s="526"/>
      <c r="V281" s="526"/>
      <c r="W281" s="526"/>
      <c r="X281" s="526"/>
      <c r="Y281" s="526"/>
      <c r="Z281" s="526"/>
      <c r="AA281" s="526"/>
      <c r="AB281" s="526"/>
      <c r="AC281" s="526"/>
      <c r="AD281" s="526"/>
      <c r="AE281" s="527"/>
      <c r="AI281" s="540" t="s">
        <v>88</v>
      </c>
      <c r="AJ281" s="564"/>
      <c r="AY281" s="170"/>
    </row>
    <row r="282" spans="1:51" ht="7.5" customHeight="1">
      <c r="A282" s="169"/>
      <c r="B282" s="534"/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6"/>
      <c r="T282" s="528"/>
      <c r="U282" s="529"/>
      <c r="V282" s="529"/>
      <c r="W282" s="529"/>
      <c r="X282" s="529"/>
      <c r="Y282" s="529"/>
      <c r="Z282" s="529"/>
      <c r="AA282" s="529"/>
      <c r="AB282" s="529"/>
      <c r="AC282" s="529"/>
      <c r="AD282" s="529"/>
      <c r="AE282" s="530"/>
      <c r="AI282" s="542"/>
      <c r="AJ282" s="565"/>
      <c r="AY282" s="170"/>
    </row>
    <row r="283" spans="1:51" ht="7.5" customHeight="1">
      <c r="A283" s="169"/>
      <c r="B283" s="534" t="s">
        <v>100</v>
      </c>
      <c r="C283" s="535"/>
      <c r="D283" s="535"/>
      <c r="E283" s="535"/>
      <c r="F283" s="535"/>
      <c r="G283" s="535"/>
      <c r="H283" s="535"/>
      <c r="I283" s="535"/>
      <c r="J283" s="535"/>
      <c r="K283" s="535"/>
      <c r="L283" s="535"/>
      <c r="M283" s="536"/>
      <c r="Q283" s="505" t="s">
        <v>88</v>
      </c>
      <c r="R283" s="506"/>
      <c r="T283" s="534" t="s">
        <v>172</v>
      </c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6"/>
      <c r="AI283" s="501">
        <v>6</v>
      </c>
      <c r="AJ283" s="502"/>
      <c r="AY283" s="170"/>
    </row>
    <row r="284" spans="1:51" ht="7.5" customHeight="1">
      <c r="A284" s="169"/>
      <c r="B284" s="534"/>
      <c r="C284" s="535"/>
      <c r="D284" s="535"/>
      <c r="E284" s="535"/>
      <c r="F284" s="535"/>
      <c r="G284" s="535"/>
      <c r="H284" s="535"/>
      <c r="I284" s="535"/>
      <c r="J284" s="535"/>
      <c r="K284" s="535"/>
      <c r="L284" s="535"/>
      <c r="M284" s="536"/>
      <c r="Q284" s="507"/>
      <c r="R284" s="508"/>
      <c r="T284" s="534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6"/>
      <c r="AI284" s="503"/>
      <c r="AJ284" s="504"/>
      <c r="AY284" s="170"/>
    </row>
    <row r="285" spans="1:51" ht="7.5" customHeight="1">
      <c r="A285" s="169"/>
      <c r="B285" s="534" t="s">
        <v>101</v>
      </c>
      <c r="C285" s="535"/>
      <c r="D285" s="535"/>
      <c r="E285" s="535"/>
      <c r="F285" s="535"/>
      <c r="G285" s="535"/>
      <c r="H285" s="535"/>
      <c r="I285" s="535"/>
      <c r="J285" s="535"/>
      <c r="K285" s="535"/>
      <c r="L285" s="535"/>
      <c r="M285" s="536"/>
      <c r="Q285" s="501">
        <v>4</v>
      </c>
      <c r="R285" s="502"/>
      <c r="T285" s="534" t="s">
        <v>100</v>
      </c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6"/>
      <c r="AI285" s="505" t="s">
        <v>88</v>
      </c>
      <c r="AJ285" s="506"/>
      <c r="AY285" s="170"/>
    </row>
    <row r="286" spans="1:51" ht="7.5" customHeight="1">
      <c r="A286" s="169"/>
      <c r="B286" s="534"/>
      <c r="C286" s="535"/>
      <c r="D286" s="535"/>
      <c r="E286" s="535"/>
      <c r="F286" s="535"/>
      <c r="G286" s="535"/>
      <c r="H286" s="535"/>
      <c r="I286" s="535"/>
      <c r="J286" s="535"/>
      <c r="K286" s="535"/>
      <c r="L286" s="535"/>
      <c r="M286" s="536"/>
      <c r="Q286" s="503"/>
      <c r="R286" s="504"/>
      <c r="T286" s="534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6"/>
      <c r="AI286" s="507"/>
      <c r="AJ286" s="508"/>
      <c r="AY286" s="170"/>
    </row>
    <row r="287" spans="1:51" ht="7.5" customHeight="1">
      <c r="A287" s="169"/>
      <c r="B287" s="534" t="s">
        <v>102</v>
      </c>
      <c r="C287" s="535"/>
      <c r="D287" s="535"/>
      <c r="E287" s="535"/>
      <c r="F287" s="535"/>
      <c r="G287" s="535"/>
      <c r="H287" s="535"/>
      <c r="I287" s="535"/>
      <c r="J287" s="535"/>
      <c r="K287" s="535"/>
      <c r="L287" s="535"/>
      <c r="M287" s="536"/>
      <c r="T287" s="534" t="s">
        <v>101</v>
      </c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6"/>
      <c r="AI287" s="501">
        <v>4</v>
      </c>
      <c r="AJ287" s="502"/>
      <c r="AY287" s="170"/>
    </row>
    <row r="288" spans="1:51" ht="7.5" customHeight="1">
      <c r="A288" s="169"/>
      <c r="B288" s="537"/>
      <c r="C288" s="538"/>
      <c r="D288" s="538"/>
      <c r="E288" s="538"/>
      <c r="F288" s="538"/>
      <c r="G288" s="538"/>
      <c r="H288" s="538"/>
      <c r="I288" s="538"/>
      <c r="J288" s="538"/>
      <c r="K288" s="538"/>
      <c r="L288" s="538"/>
      <c r="M288" s="539"/>
      <c r="T288" s="534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6"/>
      <c r="AI288" s="503"/>
      <c r="AJ288" s="504"/>
      <c r="AY288" s="170"/>
    </row>
    <row r="289" spans="1:51" ht="7.5" customHeight="1">
      <c r="A289" s="169"/>
      <c r="T289" s="534" t="s">
        <v>102</v>
      </c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6"/>
      <c r="AY289" s="170"/>
    </row>
    <row r="290" spans="1:51" ht="7.5" customHeight="1">
      <c r="A290" s="169"/>
      <c r="T290" s="537"/>
      <c r="U290" s="538"/>
      <c r="V290" s="538"/>
      <c r="W290" s="538"/>
      <c r="X290" s="538"/>
      <c r="Y290" s="538"/>
      <c r="Z290" s="538"/>
      <c r="AA290" s="538"/>
      <c r="AB290" s="538"/>
      <c r="AC290" s="538"/>
      <c r="AD290" s="538"/>
      <c r="AE290" s="539"/>
      <c r="AY290" s="170"/>
    </row>
    <row r="291" spans="1:51" ht="7.5" customHeight="1">
      <c r="A291" s="169"/>
      <c r="AY291" s="170"/>
    </row>
    <row r="292" spans="1:51" ht="7.5" customHeight="1">
      <c r="A292" s="169"/>
      <c r="AY292" s="170"/>
    </row>
    <row r="293" spans="1:51" ht="7.5" customHeight="1">
      <c r="A293" s="169"/>
      <c r="AY293" s="170"/>
    </row>
    <row r="294" spans="1:51" ht="7.5" customHeight="1">
      <c r="A294" s="169"/>
      <c r="AY294" s="170"/>
    </row>
    <row r="295" spans="1:51" ht="7.5" customHeight="1">
      <c r="A295" s="169"/>
      <c r="AY295" s="170"/>
    </row>
    <row r="296" spans="1:51" ht="7.5" customHeight="1">
      <c r="A296" s="169"/>
      <c r="AY296" s="170"/>
    </row>
    <row r="297" spans="1:51" ht="7.5" customHeight="1">
      <c r="A297" s="169"/>
      <c r="AY297" s="170"/>
    </row>
    <row r="298" spans="1:51" ht="7.5" customHeight="1">
      <c r="A298" s="169"/>
      <c r="AY298" s="170"/>
    </row>
    <row r="299" spans="1:51" ht="7.5" customHeight="1">
      <c r="A299" s="169"/>
      <c r="AY299" s="170"/>
    </row>
    <row r="300" spans="1:51" ht="7.5" customHeight="1">
      <c r="A300" s="169"/>
      <c r="AY300" s="170"/>
    </row>
    <row r="301" spans="1:51" ht="7.5" customHeight="1">
      <c r="A301" s="169"/>
      <c r="AY301" s="170"/>
    </row>
    <row r="302" spans="1:51" ht="7.5" customHeight="1">
      <c r="A302" s="169"/>
      <c r="AY302" s="170"/>
    </row>
    <row r="303" spans="1:51" ht="7.5" customHeight="1">
      <c r="A303" s="169"/>
      <c r="AY303" s="170"/>
    </row>
    <row r="304" spans="1:51" ht="7.5" customHeight="1">
      <c r="A304" s="169"/>
      <c r="AY304" s="170"/>
    </row>
    <row r="305" spans="1:51" ht="7.5" customHeight="1">
      <c r="A305" s="169"/>
      <c r="AY305" s="170"/>
    </row>
    <row r="306" spans="1:51" ht="7.5" customHeight="1">
      <c r="A306" s="169"/>
      <c r="AY306" s="170"/>
    </row>
    <row r="307" spans="1:51" ht="7.5" customHeight="1">
      <c r="A307" s="169"/>
      <c r="AY307" s="170"/>
    </row>
    <row r="308" spans="1:51" ht="7.5" customHeight="1">
      <c r="A308" s="169"/>
      <c r="AY308" s="170"/>
    </row>
    <row r="309" spans="1:51" ht="7.5" customHeight="1">
      <c r="A309" s="169"/>
      <c r="AY309" s="170"/>
    </row>
    <row r="310" spans="1:51" ht="7.5" customHeight="1">
      <c r="A310" s="169"/>
      <c r="AY310" s="170"/>
    </row>
    <row r="311" spans="1:51" ht="7.5" customHeight="1">
      <c r="A311" s="169"/>
      <c r="AY311" s="170"/>
    </row>
    <row r="312" spans="1:51" ht="7.5" customHeight="1" thickBot="1">
      <c r="A312" s="171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  <c r="AC312" s="166"/>
      <c r="AD312" s="166"/>
      <c r="AE312" s="166"/>
      <c r="AF312" s="166"/>
      <c r="AG312" s="166"/>
      <c r="AH312" s="166"/>
      <c r="AI312" s="166"/>
      <c r="AJ312" s="166"/>
      <c r="AK312" s="166"/>
      <c r="AL312" s="166"/>
      <c r="AM312" s="166"/>
      <c r="AN312" s="166"/>
      <c r="AO312" s="166"/>
      <c r="AP312" s="166"/>
      <c r="AQ312" s="166"/>
      <c r="AR312" s="166"/>
      <c r="AS312" s="166"/>
      <c r="AT312" s="166"/>
      <c r="AU312" s="166"/>
      <c r="AV312" s="166"/>
      <c r="AW312" s="166"/>
      <c r="AX312" s="166"/>
      <c r="AY312" s="172"/>
    </row>
    <row r="313" spans="1:51" ht="7.5" customHeight="1">
      <c r="A313" s="167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4"/>
      <c r="AT313" s="164"/>
      <c r="AU313" s="164"/>
      <c r="AV313" s="164"/>
      <c r="AW313" s="164"/>
      <c r="AX313" s="164"/>
      <c r="AY313" s="168"/>
    </row>
    <row r="314" spans="1:51" ht="7.5" customHeight="1">
      <c r="A314" s="169"/>
      <c r="AY314" s="170"/>
    </row>
    <row r="315" spans="1:51" ht="7.5" customHeight="1">
      <c r="A315" s="169"/>
      <c r="AY315" s="170"/>
    </row>
    <row r="316" spans="1:51" ht="7.5" customHeight="1">
      <c r="A316" s="169"/>
      <c r="AY316" s="170"/>
    </row>
    <row r="317" spans="1:51" ht="7.5" customHeight="1">
      <c r="A317" s="169"/>
      <c r="AY317" s="170"/>
    </row>
    <row r="318" spans="1:51" ht="7.5" customHeight="1">
      <c r="A318" s="169"/>
      <c r="AY318" s="170"/>
    </row>
    <row r="319" spans="1:51" ht="7.5" customHeight="1">
      <c r="A319" s="169"/>
      <c r="AY319" s="170"/>
    </row>
    <row r="320" spans="1:51" ht="7.5" customHeight="1">
      <c r="A320" s="169"/>
      <c r="AY320" s="170"/>
    </row>
    <row r="321" spans="1:51" ht="7.5" customHeight="1">
      <c r="A321" s="169"/>
      <c r="AY321" s="170"/>
    </row>
    <row r="322" spans="1:51" ht="7.5" customHeight="1">
      <c r="A322" s="169"/>
      <c r="AY322" s="170"/>
    </row>
    <row r="323" spans="1:51" ht="7.5" customHeight="1">
      <c r="A323" s="169"/>
      <c r="AY323" s="170"/>
    </row>
    <row r="324" spans="1:51" ht="7.5" customHeight="1">
      <c r="A324" s="169"/>
      <c r="AY324" s="170"/>
    </row>
    <row r="325" spans="1:51" ht="7.5" customHeight="1">
      <c r="A325" s="169"/>
      <c r="AY325" s="170"/>
    </row>
    <row r="326" spans="1:51" ht="7.5" customHeight="1">
      <c r="A326" s="169"/>
      <c r="AY326" s="170"/>
    </row>
    <row r="327" spans="1:51" ht="7.5" customHeight="1">
      <c r="A327" s="169"/>
      <c r="AY327" s="170"/>
    </row>
    <row r="328" spans="1:51" ht="7.5" customHeight="1">
      <c r="A328" s="169"/>
      <c r="AY328" s="170"/>
    </row>
    <row r="329" spans="1:51" ht="7.5" customHeight="1">
      <c r="A329" s="169"/>
      <c r="AY329" s="170"/>
    </row>
    <row r="330" spans="1:51" ht="7.5" customHeight="1">
      <c r="A330" s="169"/>
      <c r="AY330" s="170"/>
    </row>
    <row r="331" spans="1:51" ht="7.5" customHeight="1">
      <c r="A331" s="169"/>
      <c r="AY331" s="170"/>
    </row>
    <row r="332" spans="1:51" ht="7.5" customHeight="1">
      <c r="A332" s="169"/>
      <c r="AY332" s="170"/>
    </row>
    <row r="333" spans="1:51" ht="7.5" customHeight="1">
      <c r="A333" s="169"/>
      <c r="AY333" s="170"/>
    </row>
    <row r="334" spans="1:51" ht="7.5" customHeight="1">
      <c r="A334" s="169"/>
      <c r="AY334" s="170"/>
    </row>
    <row r="335" spans="1:51" ht="7.5" customHeight="1">
      <c r="A335" s="169"/>
      <c r="AY335" s="170"/>
    </row>
    <row r="336" spans="1:51" ht="7.5" customHeight="1">
      <c r="A336" s="169"/>
      <c r="AY336" s="170"/>
    </row>
    <row r="337" spans="1:51" ht="7.5" customHeight="1">
      <c r="A337" s="169"/>
      <c r="AY337" s="170"/>
    </row>
    <row r="338" spans="1:51" ht="7.5" customHeight="1">
      <c r="A338" s="169"/>
      <c r="AY338" s="170"/>
    </row>
    <row r="339" spans="1:51" ht="7.5" customHeight="1">
      <c r="A339" s="169"/>
      <c r="AY339" s="170"/>
    </row>
    <row r="340" spans="1:51" ht="7.5" customHeight="1">
      <c r="A340" s="169"/>
      <c r="AY340" s="170"/>
    </row>
    <row r="341" spans="1:51" ht="7.5" customHeight="1">
      <c r="A341" s="169"/>
      <c r="AY341" s="170"/>
    </row>
    <row r="342" spans="1:51" ht="7.5" customHeight="1">
      <c r="A342" s="169"/>
      <c r="AY342" s="170"/>
    </row>
    <row r="343" spans="1:51" ht="7.5" customHeight="1">
      <c r="A343" s="169"/>
      <c r="AY343" s="170"/>
    </row>
    <row r="344" spans="1:51" ht="7.5" customHeight="1">
      <c r="A344" s="169"/>
      <c r="AY344" s="170"/>
    </row>
    <row r="345" spans="1:51" ht="7.5" customHeight="1">
      <c r="A345" s="169"/>
      <c r="AY345" s="170"/>
    </row>
    <row r="346" spans="1:51" ht="7.5" customHeight="1">
      <c r="A346" s="169"/>
      <c r="AY346" s="170"/>
    </row>
    <row r="347" spans="1:51" ht="7.5" customHeight="1">
      <c r="A347" s="169"/>
      <c r="AY347" s="170"/>
    </row>
    <row r="348" spans="1:51" ht="7.5" customHeight="1">
      <c r="A348" s="169"/>
      <c r="AY348" s="170"/>
    </row>
    <row r="349" spans="1:51" ht="7.5" customHeight="1">
      <c r="A349" s="169"/>
      <c r="AY349" s="170"/>
    </row>
    <row r="350" spans="1:51" ht="7.5" customHeight="1">
      <c r="A350" s="169"/>
      <c r="AY350" s="170"/>
    </row>
    <row r="351" spans="1:51" ht="7.5" customHeight="1">
      <c r="A351" s="169"/>
      <c r="AY351" s="170"/>
    </row>
    <row r="352" spans="1:51" ht="7.5" customHeight="1">
      <c r="A352" s="169"/>
      <c r="AY352" s="170"/>
    </row>
    <row r="353" spans="1:51" ht="7.5" customHeight="1">
      <c r="A353" s="169"/>
      <c r="AY353" s="170"/>
    </row>
    <row r="354" spans="1:51" ht="7.5" customHeight="1">
      <c r="A354" s="169"/>
      <c r="AY354" s="170"/>
    </row>
    <row r="355" spans="1:51" ht="7.5" customHeight="1">
      <c r="A355" s="169"/>
      <c r="AY355" s="170"/>
    </row>
    <row r="356" spans="1:51" ht="7.5" customHeight="1">
      <c r="A356" s="169"/>
      <c r="AY356" s="170"/>
    </row>
    <row r="357" spans="1:51" ht="7.5" customHeight="1">
      <c r="A357" s="169"/>
      <c r="AY357" s="170"/>
    </row>
    <row r="358" spans="1:51" ht="7.5" customHeight="1">
      <c r="A358" s="169"/>
      <c r="AY358" s="170"/>
    </row>
    <row r="359" spans="1:51" ht="7.5" customHeight="1">
      <c r="A359" s="169"/>
      <c r="AY359" s="170"/>
    </row>
    <row r="360" spans="1:51" ht="7.5" customHeight="1">
      <c r="A360" s="169"/>
      <c r="AY360" s="170"/>
    </row>
    <row r="361" spans="1:51" ht="7.5" customHeight="1">
      <c r="A361" s="169"/>
      <c r="AY361" s="170"/>
    </row>
    <row r="362" spans="1:51" ht="7.5" customHeight="1">
      <c r="A362" s="169"/>
      <c r="AY362" s="170"/>
    </row>
    <row r="363" spans="1:51" ht="7.5" customHeight="1">
      <c r="A363" s="169"/>
      <c r="AY363" s="170"/>
    </row>
    <row r="364" spans="1:51" ht="7.5" customHeight="1">
      <c r="A364" s="169"/>
      <c r="AY364" s="170"/>
    </row>
    <row r="365" spans="1:51" ht="7.5" customHeight="1">
      <c r="A365" s="169"/>
      <c r="AY365" s="170"/>
    </row>
    <row r="366" spans="1:51" ht="7.5" customHeight="1">
      <c r="A366" s="169"/>
      <c r="AY366" s="170"/>
    </row>
    <row r="367" spans="1:51" ht="7.5" customHeight="1">
      <c r="A367" s="169"/>
      <c r="AY367" s="170"/>
    </row>
    <row r="368" spans="1:51" ht="7.5" customHeight="1">
      <c r="A368" s="169"/>
      <c r="AY368" s="170"/>
    </row>
    <row r="369" spans="1:51" ht="7.5" customHeight="1">
      <c r="A369" s="169"/>
      <c r="AY369" s="170"/>
    </row>
    <row r="370" spans="1:51" ht="7.5" customHeight="1">
      <c r="A370" s="169"/>
      <c r="AY370" s="170"/>
    </row>
    <row r="371" spans="1:51" ht="7.5" customHeight="1">
      <c r="A371" s="169"/>
      <c r="AY371" s="170"/>
    </row>
    <row r="372" spans="1:51" ht="7.5" customHeight="1">
      <c r="A372" s="169"/>
      <c r="AY372" s="170"/>
    </row>
    <row r="373" spans="1:51" ht="7.5" customHeight="1">
      <c r="A373" s="169"/>
      <c r="AY373" s="170"/>
    </row>
    <row r="374" spans="1:51" ht="7.5" customHeight="1" thickBot="1">
      <c r="A374" s="171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6"/>
      <c r="AG374" s="166"/>
      <c r="AH374" s="166"/>
      <c r="AI374" s="166"/>
      <c r="AJ374" s="166"/>
      <c r="AK374" s="166"/>
      <c r="AL374" s="166"/>
      <c r="AM374" s="166"/>
      <c r="AN374" s="166"/>
      <c r="AO374" s="166"/>
      <c r="AP374" s="166"/>
      <c r="AQ374" s="166"/>
      <c r="AR374" s="166"/>
      <c r="AS374" s="166"/>
      <c r="AT374" s="166"/>
      <c r="AU374" s="166"/>
      <c r="AV374" s="166"/>
      <c r="AW374" s="166"/>
      <c r="AX374" s="166"/>
      <c r="AY374" s="172"/>
    </row>
  </sheetData>
  <mergeCells count="402">
    <mergeCell ref="BA5:BZ6"/>
    <mergeCell ref="BB7:BZ8"/>
    <mergeCell ref="AK7:AL8"/>
    <mergeCell ref="AV1:AY1"/>
    <mergeCell ref="BB9:BZ10"/>
    <mergeCell ref="BC11:BG12"/>
    <mergeCell ref="BB17:BZ18"/>
    <mergeCell ref="BC19:BZ20"/>
    <mergeCell ref="BB27:BZ28"/>
    <mergeCell ref="AK15:AV16"/>
    <mergeCell ref="AK17:AV18"/>
    <mergeCell ref="AK23:AL24"/>
    <mergeCell ref="BC23:BZ24"/>
    <mergeCell ref="BC21:BZ22"/>
    <mergeCell ref="BH11:BZ12"/>
    <mergeCell ref="BH13:BZ14"/>
    <mergeCell ref="BC25:BZ26"/>
    <mergeCell ref="BH15:BZ16"/>
    <mergeCell ref="T287:AE288"/>
    <mergeCell ref="T289:AE290"/>
    <mergeCell ref="AI285:AJ286"/>
    <mergeCell ref="AI287:AJ288"/>
    <mergeCell ref="AJ28:AK29"/>
    <mergeCell ref="U30:AF31"/>
    <mergeCell ref="AJ30:AK31"/>
    <mergeCell ref="U32:AF33"/>
    <mergeCell ref="AN24:AO25"/>
    <mergeCell ref="AN26:AO27"/>
    <mergeCell ref="AI281:AJ282"/>
    <mergeCell ref="AI283:AJ284"/>
    <mergeCell ref="T265:U266"/>
    <mergeCell ref="V265:AE266"/>
    <mergeCell ref="T267:U268"/>
    <mergeCell ref="V267:AE268"/>
    <mergeCell ref="T269:AE270"/>
    <mergeCell ref="T271:AE272"/>
    <mergeCell ref="T273:AE274"/>
    <mergeCell ref="AH271:AI272"/>
    <mergeCell ref="AH273:AI274"/>
    <mergeCell ref="AH267:AI268"/>
    <mergeCell ref="AH269:AI270"/>
    <mergeCell ref="U161:V162"/>
    <mergeCell ref="Q283:R284"/>
    <mergeCell ref="Q285:R286"/>
    <mergeCell ref="Q277:R278"/>
    <mergeCell ref="Q279:R280"/>
    <mergeCell ref="T277:U278"/>
    <mergeCell ref="V277:AE278"/>
    <mergeCell ref="T279:U280"/>
    <mergeCell ref="V279:AE280"/>
    <mergeCell ref="T281:AE282"/>
    <mergeCell ref="T283:AE284"/>
    <mergeCell ref="T285:AE286"/>
    <mergeCell ref="B275:C276"/>
    <mergeCell ref="D275:M276"/>
    <mergeCell ref="B277:C278"/>
    <mergeCell ref="D277:M278"/>
    <mergeCell ref="B279:M280"/>
    <mergeCell ref="B281:M282"/>
    <mergeCell ref="B283:M284"/>
    <mergeCell ref="B285:M286"/>
    <mergeCell ref="B287:M288"/>
    <mergeCell ref="U163:V164"/>
    <mergeCell ref="V175:W176"/>
    <mergeCell ref="V177:W178"/>
    <mergeCell ref="AB175:AC176"/>
    <mergeCell ref="AD175:AM176"/>
    <mergeCell ref="AB177:AM178"/>
    <mergeCell ref="AI197:AJ198"/>
    <mergeCell ref="AI199:AJ200"/>
    <mergeCell ref="AI225:AJ226"/>
    <mergeCell ref="AB179:AM180"/>
    <mergeCell ref="AI227:AJ228"/>
    <mergeCell ref="T191:U192"/>
    <mergeCell ref="V191:AE192"/>
    <mergeCell ref="T193:U194"/>
    <mergeCell ref="V193:AE194"/>
    <mergeCell ref="T195:AE196"/>
    <mergeCell ref="T197:AE198"/>
    <mergeCell ref="T199:AE200"/>
    <mergeCell ref="T223:AE224"/>
    <mergeCell ref="T225:AE226"/>
    <mergeCell ref="T227:AE228"/>
    <mergeCell ref="AH209:AI210"/>
    <mergeCell ref="AH211:AI212"/>
    <mergeCell ref="T219:U220"/>
    <mergeCell ref="V219:AE220"/>
    <mergeCell ref="T221:U222"/>
    <mergeCell ref="V221:AE222"/>
    <mergeCell ref="AB159:AC160"/>
    <mergeCell ref="AD159:AM160"/>
    <mergeCell ref="AB161:AC162"/>
    <mergeCell ref="AD161:AM162"/>
    <mergeCell ref="AB163:AM164"/>
    <mergeCell ref="AB165:AM166"/>
    <mergeCell ref="X165:Y166"/>
    <mergeCell ref="X167:Y168"/>
    <mergeCell ref="AB173:AC174"/>
    <mergeCell ref="AD173:AM174"/>
    <mergeCell ref="V129:W130"/>
    <mergeCell ref="X129:AG130"/>
    <mergeCell ref="V131:W132"/>
    <mergeCell ref="X131:AG132"/>
    <mergeCell ref="V133:AG134"/>
    <mergeCell ref="V135:AG136"/>
    <mergeCell ref="AK136:AL137"/>
    <mergeCell ref="V137:AG138"/>
    <mergeCell ref="AK138:AL139"/>
    <mergeCell ref="V139:AG140"/>
    <mergeCell ref="C129:D130"/>
    <mergeCell ref="E129:N130"/>
    <mergeCell ref="C131:D132"/>
    <mergeCell ref="E131:N132"/>
    <mergeCell ref="C133:N134"/>
    <mergeCell ref="C135:N136"/>
    <mergeCell ref="R136:S137"/>
    <mergeCell ref="C137:N138"/>
    <mergeCell ref="R138:S139"/>
    <mergeCell ref="C139:N140"/>
    <mergeCell ref="X119:AI120"/>
    <mergeCell ref="X121:AI122"/>
    <mergeCell ref="AN92:AO93"/>
    <mergeCell ref="AN94:AO95"/>
    <mergeCell ref="AM118:AN119"/>
    <mergeCell ref="AM120:AN121"/>
    <mergeCell ref="AM99:AN100"/>
    <mergeCell ref="AO99:AX100"/>
    <mergeCell ref="AM101:AN102"/>
    <mergeCell ref="AO101:AX102"/>
    <mergeCell ref="AM103:AX104"/>
    <mergeCell ref="AM105:AX106"/>
    <mergeCell ref="G121:R122"/>
    <mergeCell ref="C88:D89"/>
    <mergeCell ref="C90:D91"/>
    <mergeCell ref="U90:V91"/>
    <mergeCell ref="U92:V93"/>
    <mergeCell ref="C92:D93"/>
    <mergeCell ref="C94:D95"/>
    <mergeCell ref="Y85:Z86"/>
    <mergeCell ref="AA85:AJ86"/>
    <mergeCell ref="Y87:AJ88"/>
    <mergeCell ref="Y89:AJ90"/>
    <mergeCell ref="Y91:AJ92"/>
    <mergeCell ref="Y93:AJ94"/>
    <mergeCell ref="Y95:AJ96"/>
    <mergeCell ref="G87:R88"/>
    <mergeCell ref="G91:R92"/>
    <mergeCell ref="G89:R90"/>
    <mergeCell ref="G95:R96"/>
    <mergeCell ref="X111:Y112"/>
    <mergeCell ref="Z111:AI112"/>
    <mergeCell ref="X113:Y114"/>
    <mergeCell ref="Z113:AI114"/>
    <mergeCell ref="X115:AI116"/>
    <mergeCell ref="X117:AI118"/>
    <mergeCell ref="I69:R70"/>
    <mergeCell ref="G71:R72"/>
    <mergeCell ref="G73:R74"/>
    <mergeCell ref="G77:R78"/>
    <mergeCell ref="G79:R80"/>
    <mergeCell ref="G81:R82"/>
    <mergeCell ref="G83:R84"/>
    <mergeCell ref="G85:R86"/>
    <mergeCell ref="G93:R94"/>
    <mergeCell ref="A2:E2"/>
    <mergeCell ref="F2:X2"/>
    <mergeCell ref="AV2:AY2"/>
    <mergeCell ref="A1:E1"/>
    <mergeCell ref="F1:X1"/>
    <mergeCell ref="Y1:AA2"/>
    <mergeCell ref="AM7:AV8"/>
    <mergeCell ref="AK5:AL6"/>
    <mergeCell ref="AM5:AV6"/>
    <mergeCell ref="B5:C6"/>
    <mergeCell ref="D5:M6"/>
    <mergeCell ref="B7:C8"/>
    <mergeCell ref="D7:M8"/>
    <mergeCell ref="U7:V8"/>
    <mergeCell ref="W7:AF8"/>
    <mergeCell ref="AO1:AP1"/>
    <mergeCell ref="AQ1:AS1"/>
    <mergeCell ref="AT1:AU1"/>
    <mergeCell ref="AO2:AP2"/>
    <mergeCell ref="AQ2:AS2"/>
    <mergeCell ref="AT2:AU2"/>
    <mergeCell ref="AB1:AN2"/>
    <mergeCell ref="G67:H68"/>
    <mergeCell ref="I67:R68"/>
    <mergeCell ref="G69:H70"/>
    <mergeCell ref="AM67:AN68"/>
    <mergeCell ref="AM69:AN70"/>
    <mergeCell ref="G75:R76"/>
    <mergeCell ref="B17:M18"/>
    <mergeCell ref="B19:M20"/>
    <mergeCell ref="W39:AF40"/>
    <mergeCell ref="B23:M24"/>
    <mergeCell ref="B21:M22"/>
    <mergeCell ref="U24:AF25"/>
    <mergeCell ref="U26:AF27"/>
    <mergeCell ref="B38:M39"/>
    <mergeCell ref="B40:M41"/>
    <mergeCell ref="B42:M43"/>
    <mergeCell ref="B44:M45"/>
    <mergeCell ref="U18:V19"/>
    <mergeCell ref="W18:AF19"/>
    <mergeCell ref="U20:V21"/>
    <mergeCell ref="W20:AF21"/>
    <mergeCell ref="U22:AF23"/>
    <mergeCell ref="W41:AF42"/>
    <mergeCell ref="U43:AF44"/>
    <mergeCell ref="B28:C29"/>
    <mergeCell ref="D28:M29"/>
    <mergeCell ref="U39:V40"/>
    <mergeCell ref="B25:M26"/>
    <mergeCell ref="B30:C31"/>
    <mergeCell ref="D30:M31"/>
    <mergeCell ref="B32:M33"/>
    <mergeCell ref="B34:M35"/>
    <mergeCell ref="U41:V42"/>
    <mergeCell ref="P38:Q39"/>
    <mergeCell ref="P40:Q41"/>
    <mergeCell ref="B36:M37"/>
    <mergeCell ref="U28:AF29"/>
    <mergeCell ref="W9:AF10"/>
    <mergeCell ref="U11:AF12"/>
    <mergeCell ref="U13:AF14"/>
    <mergeCell ref="U15:AF16"/>
    <mergeCell ref="B9:M10"/>
    <mergeCell ref="B11:M12"/>
    <mergeCell ref="B13:M14"/>
    <mergeCell ref="B15:M16"/>
    <mergeCell ref="AK13:AV14"/>
    <mergeCell ref="U9:V10"/>
    <mergeCell ref="AK9:AV10"/>
    <mergeCell ref="AK11:AV12"/>
    <mergeCell ref="BJ29:BN30"/>
    <mergeCell ref="BJ31:BN32"/>
    <mergeCell ref="BJ33:BN34"/>
    <mergeCell ref="BJ35:BN36"/>
    <mergeCell ref="U111:V112"/>
    <mergeCell ref="U113:V114"/>
    <mergeCell ref="Y67:Z68"/>
    <mergeCell ref="AA67:AJ68"/>
    <mergeCell ref="Y69:Z70"/>
    <mergeCell ref="AA69:AJ70"/>
    <mergeCell ref="Y71:AJ72"/>
    <mergeCell ref="Y73:AJ74"/>
    <mergeCell ref="Y75:AJ76"/>
    <mergeCell ref="Y77:AJ78"/>
    <mergeCell ref="U74:V75"/>
    <mergeCell ref="U76:V77"/>
    <mergeCell ref="X99:Y100"/>
    <mergeCell ref="Z99:AI100"/>
    <mergeCell ref="X101:Y102"/>
    <mergeCell ref="Z101:AI102"/>
    <mergeCell ref="X103:AI104"/>
    <mergeCell ref="X105:AI106"/>
    <mergeCell ref="X107:AI108"/>
    <mergeCell ref="U78:V79"/>
    <mergeCell ref="U69:V70"/>
    <mergeCell ref="AK21:AL22"/>
    <mergeCell ref="AM85:AN86"/>
    <mergeCell ref="AM87:AN88"/>
    <mergeCell ref="BE35:BH36"/>
    <mergeCell ref="BE33:BH34"/>
    <mergeCell ref="BE31:BH32"/>
    <mergeCell ref="BC29:BD30"/>
    <mergeCell ref="BE29:BH30"/>
    <mergeCell ref="U80:V81"/>
    <mergeCell ref="Y83:Z84"/>
    <mergeCell ref="AA83:AJ84"/>
    <mergeCell ref="U67:V68"/>
    <mergeCell ref="U47:AF48"/>
    <mergeCell ref="U45:AF46"/>
    <mergeCell ref="B191:C192"/>
    <mergeCell ref="D191:M192"/>
    <mergeCell ref="B193:C194"/>
    <mergeCell ref="D193:M194"/>
    <mergeCell ref="C143:D144"/>
    <mergeCell ref="E143:N144"/>
    <mergeCell ref="C145:D146"/>
    <mergeCell ref="E145:N146"/>
    <mergeCell ref="C147:N148"/>
    <mergeCell ref="C149:N150"/>
    <mergeCell ref="C151:N152"/>
    <mergeCell ref="G179:R180"/>
    <mergeCell ref="G159:H160"/>
    <mergeCell ref="I159:R160"/>
    <mergeCell ref="G161:H162"/>
    <mergeCell ref="I161:R162"/>
    <mergeCell ref="G163:R164"/>
    <mergeCell ref="G165:R166"/>
    <mergeCell ref="G167:R168"/>
    <mergeCell ref="G169:R170"/>
    <mergeCell ref="G171:R172"/>
    <mergeCell ref="G173:R174"/>
    <mergeCell ref="G175:R176"/>
    <mergeCell ref="G177:R178"/>
    <mergeCell ref="Q149:R150"/>
    <mergeCell ref="Q151:R152"/>
    <mergeCell ref="AM107:AX108"/>
    <mergeCell ref="AB181:AM182"/>
    <mergeCell ref="AQ182:AR183"/>
    <mergeCell ref="AB183:AM184"/>
    <mergeCell ref="AQ184:AR185"/>
    <mergeCell ref="AB185:AM186"/>
    <mergeCell ref="G97:R98"/>
    <mergeCell ref="AQ166:AR167"/>
    <mergeCell ref="AB167:AM168"/>
    <mergeCell ref="AQ168:AR169"/>
    <mergeCell ref="AB169:AM170"/>
    <mergeCell ref="I105:R106"/>
    <mergeCell ref="G99:R100"/>
    <mergeCell ref="G105:H106"/>
    <mergeCell ref="G107:H108"/>
    <mergeCell ref="I107:R108"/>
    <mergeCell ref="G109:R110"/>
    <mergeCell ref="G111:R112"/>
    <mergeCell ref="G113:R114"/>
    <mergeCell ref="G115:R116"/>
    <mergeCell ref="G117:R118"/>
    <mergeCell ref="G119:R120"/>
    <mergeCell ref="T229:AE230"/>
    <mergeCell ref="Q213:R214"/>
    <mergeCell ref="B223:M224"/>
    <mergeCell ref="B195:M196"/>
    <mergeCell ref="B197:M198"/>
    <mergeCell ref="B199:M200"/>
    <mergeCell ref="T201:AE202"/>
    <mergeCell ref="P197:Q198"/>
    <mergeCell ref="P199:Q200"/>
    <mergeCell ref="T205:U206"/>
    <mergeCell ref="V205:AE206"/>
    <mergeCell ref="T207:U208"/>
    <mergeCell ref="V207:AE208"/>
    <mergeCell ref="T209:AE210"/>
    <mergeCell ref="T211:AE212"/>
    <mergeCell ref="B225:M226"/>
    <mergeCell ref="Q225:R226"/>
    <mergeCell ref="B227:M228"/>
    <mergeCell ref="Q227:R228"/>
    <mergeCell ref="B229:M230"/>
    <mergeCell ref="B205:C206"/>
    <mergeCell ref="D205:M206"/>
    <mergeCell ref="B209:M210"/>
    <mergeCell ref="Q211:R212"/>
    <mergeCell ref="B219:C220"/>
    <mergeCell ref="D219:M220"/>
    <mergeCell ref="B221:C222"/>
    <mergeCell ref="D221:M222"/>
    <mergeCell ref="B207:C208"/>
    <mergeCell ref="D207:M208"/>
    <mergeCell ref="B211:M212"/>
    <mergeCell ref="B213:M214"/>
    <mergeCell ref="B215:M216"/>
    <mergeCell ref="AI241:AJ242"/>
    <mergeCell ref="T243:AE244"/>
    <mergeCell ref="AI243:AJ244"/>
    <mergeCell ref="T245:AE246"/>
    <mergeCell ref="B253:C254"/>
    <mergeCell ref="D253:M254"/>
    <mergeCell ref="B233:C234"/>
    <mergeCell ref="D233:M234"/>
    <mergeCell ref="T233:U234"/>
    <mergeCell ref="V233:AE234"/>
    <mergeCell ref="T235:U236"/>
    <mergeCell ref="V235:AE236"/>
    <mergeCell ref="T237:AE238"/>
    <mergeCell ref="T239:AE240"/>
    <mergeCell ref="T241:AE242"/>
    <mergeCell ref="B235:C236"/>
    <mergeCell ref="D235:M236"/>
    <mergeCell ref="B237:M238"/>
    <mergeCell ref="B241:M242"/>
    <mergeCell ref="Q241:R242"/>
    <mergeCell ref="B243:M244"/>
    <mergeCell ref="Q243:R244"/>
    <mergeCell ref="B245:M246"/>
    <mergeCell ref="B239:M240"/>
    <mergeCell ref="AH263:AI264"/>
    <mergeCell ref="AH261:AI262"/>
    <mergeCell ref="AM253:AN254"/>
    <mergeCell ref="AO253:AX254"/>
    <mergeCell ref="AM255:AN256"/>
    <mergeCell ref="AO255:AX256"/>
    <mergeCell ref="AM257:AX258"/>
    <mergeCell ref="AM259:AX260"/>
    <mergeCell ref="B257:M258"/>
    <mergeCell ref="B259:M260"/>
    <mergeCell ref="Q259:R260"/>
    <mergeCell ref="B261:M262"/>
    <mergeCell ref="Q261:R262"/>
    <mergeCell ref="B263:M264"/>
    <mergeCell ref="T253:U254"/>
    <mergeCell ref="V253:AE254"/>
    <mergeCell ref="T255:U256"/>
    <mergeCell ref="V255:AE256"/>
    <mergeCell ref="T257:AE258"/>
    <mergeCell ref="T259:AE260"/>
    <mergeCell ref="T261:AE262"/>
    <mergeCell ref="B255:C256"/>
    <mergeCell ref="D255:M256"/>
  </mergeCells>
  <phoneticPr fontId="46"/>
  <pageMargins left="0.39370078740157483" right="0.39370078740157483" top="0.78740157480314965" bottom="0.3937007874015748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H95"/>
  <sheetViews>
    <sheetView workbookViewId="0">
      <selection sqref="A1:E1"/>
    </sheetView>
    <sheetView workbookViewId="1">
      <selection activeCell="D68" sqref="D68:Y68"/>
    </sheetView>
  </sheetViews>
  <sheetFormatPr defaultColWidth="2.7109375" defaultRowHeight="15" customHeight="1"/>
  <cols>
    <col min="1" max="23" width="2.7109375" style="39"/>
    <col min="24" max="24" width="2.7109375" style="39" customWidth="1"/>
    <col min="25" max="25" width="2.7109375" style="39"/>
    <col min="26" max="26" width="2.7109375" style="39" customWidth="1"/>
    <col min="27" max="51" width="2.7109375" style="39"/>
    <col min="52" max="52" width="2.7109375" style="39" customWidth="1"/>
    <col min="53" max="16384" width="2.7109375" style="39"/>
  </cols>
  <sheetData>
    <row r="1" spans="1:86" s="34" customFormat="1" ht="18" customHeight="1">
      <c r="A1" s="608" t="s">
        <v>22</v>
      </c>
      <c r="B1" s="609"/>
      <c r="C1" s="609"/>
      <c r="D1" s="609"/>
      <c r="E1" s="610"/>
      <c r="F1" s="611" t="str">
        <f>IF(NOT(ISBLANK(表紙!N16)),表紙!N16,"")</f>
        <v>縦横断システム</v>
      </c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3"/>
      <c r="W1" s="619" t="s">
        <v>78</v>
      </c>
      <c r="X1" s="620"/>
      <c r="Y1" s="621">
        <v>1</v>
      </c>
      <c r="Z1" s="622"/>
      <c r="AA1" s="617" t="s">
        <v>5</v>
      </c>
      <c r="AB1" s="618"/>
      <c r="AC1" s="618"/>
      <c r="AD1" s="618"/>
      <c r="AE1" s="614" t="str">
        <f>VLOOKUP($Y$1,テーブル一覧!$B$6:$AA$32,11,FALSE)</f>
        <v>工事情報</v>
      </c>
      <c r="AF1" s="615"/>
      <c r="AG1" s="615"/>
      <c r="AH1" s="615"/>
      <c r="AI1" s="615"/>
      <c r="AJ1" s="615"/>
      <c r="AK1" s="615"/>
      <c r="AL1" s="615"/>
      <c r="AM1" s="615"/>
      <c r="AN1" s="616"/>
      <c r="AO1" s="368" t="s">
        <v>32</v>
      </c>
      <c r="AP1" s="369"/>
      <c r="AQ1" s="429" t="s">
        <v>175</v>
      </c>
      <c r="AR1" s="430"/>
      <c r="AS1" s="431"/>
      <c r="AT1" s="417" t="s">
        <v>32</v>
      </c>
      <c r="AU1" s="418"/>
      <c r="AV1" s="419">
        <v>44573</v>
      </c>
      <c r="AW1" s="419"/>
      <c r="AX1" s="419"/>
      <c r="AY1" s="420"/>
    </row>
    <row r="2" spans="1:86" s="34" customFormat="1" ht="18" customHeight="1" thickBot="1">
      <c r="A2" s="596" t="s">
        <v>41</v>
      </c>
      <c r="B2" s="597"/>
      <c r="C2" s="597"/>
      <c r="D2" s="597"/>
      <c r="E2" s="598"/>
      <c r="F2" s="601" t="str">
        <f>表紙!$L$9</f>
        <v>データベース設計書</v>
      </c>
      <c r="G2" s="602"/>
      <c r="H2" s="602"/>
      <c r="I2" s="602"/>
      <c r="J2" s="602"/>
      <c r="K2" s="602"/>
      <c r="L2" s="602"/>
      <c r="M2" s="602"/>
      <c r="N2" s="603" t="s">
        <v>202</v>
      </c>
      <c r="O2" s="604"/>
      <c r="P2" s="604"/>
      <c r="Q2" s="604"/>
      <c r="R2" s="148" t="str">
        <f>VLOOKUP($Y$1,テーブル一覧!$B$6:$AA$32,3,FALSE)</f>
        <v>juou</v>
      </c>
      <c r="S2" s="149"/>
      <c r="T2" s="149"/>
      <c r="U2" s="149"/>
      <c r="V2" s="149"/>
      <c r="W2" s="149"/>
      <c r="X2" s="149"/>
      <c r="Y2" s="149"/>
      <c r="Z2" s="150"/>
      <c r="AA2" s="599" t="s">
        <v>4</v>
      </c>
      <c r="AB2" s="600"/>
      <c r="AC2" s="600"/>
      <c r="AD2" s="600"/>
      <c r="AE2" s="605" t="str">
        <f>VLOOKUP($Y$1,テーブル一覧!$B$6:$AA$32,19,FALSE)</f>
        <v>inf_kouji</v>
      </c>
      <c r="AF2" s="606"/>
      <c r="AG2" s="606"/>
      <c r="AH2" s="606"/>
      <c r="AI2" s="606"/>
      <c r="AJ2" s="606"/>
      <c r="AK2" s="606"/>
      <c r="AL2" s="606"/>
      <c r="AM2" s="606"/>
      <c r="AN2" s="607"/>
      <c r="AO2" s="394" t="s">
        <v>174</v>
      </c>
      <c r="AP2" s="395"/>
      <c r="AQ2" s="432"/>
      <c r="AR2" s="433"/>
      <c r="AS2" s="434"/>
      <c r="AT2" s="421" t="s">
        <v>31</v>
      </c>
      <c r="AU2" s="422"/>
      <c r="AV2" s="423"/>
      <c r="AW2" s="423"/>
      <c r="AX2" s="423"/>
      <c r="AY2" s="424"/>
    </row>
    <row r="3" spans="1:86" ht="1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8"/>
    </row>
    <row r="4" spans="1:86" ht="15" customHeight="1">
      <c r="A4" s="40"/>
      <c r="B4" s="637" t="s">
        <v>42</v>
      </c>
      <c r="C4" s="638"/>
      <c r="D4" s="638"/>
      <c r="E4" s="639"/>
      <c r="F4" s="102" t="s">
        <v>216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7"/>
      <c r="AY4" s="42"/>
      <c r="BB4" s="196" t="str">
        <f>"ALTER TABLE "&amp;$R$2&amp;"."&amp;$AE$2&amp;" ADD CONSTRAINT "</f>
        <v xml:space="preserve">ALTER TABLE juou.inf_kouji ADD CONSTRAINT </v>
      </c>
      <c r="BV4" s="41" t="s">
        <v>183</v>
      </c>
      <c r="CH4" s="41" t="s">
        <v>184</v>
      </c>
    </row>
    <row r="5" spans="1:86" ht="15" customHeight="1">
      <c r="A5" s="40"/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1"/>
      <c r="AY5" s="42"/>
      <c r="BB5" s="41" t="str">
        <f>"CREATE INDEX "</f>
        <v xml:space="preserve">CREATE INDEX </v>
      </c>
      <c r="BV5" s="196" t="str">
        <f>" ON "&amp;$R$2&amp;"."&amp;$AE$2&amp;" ("</f>
        <v xml:space="preserve"> ON juou.inf_kouji (</v>
      </c>
      <c r="CH5" s="41" t="s">
        <v>184</v>
      </c>
    </row>
    <row r="6" spans="1:86" ht="15" customHeight="1">
      <c r="A6" s="40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</row>
    <row r="7" spans="1:86" ht="15" customHeight="1">
      <c r="A7" s="40"/>
      <c r="B7" s="436" t="s">
        <v>29</v>
      </c>
      <c r="C7" s="437"/>
      <c r="D7" s="436" t="s">
        <v>34</v>
      </c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40"/>
      <c r="T7" s="645" t="s">
        <v>6</v>
      </c>
      <c r="U7" s="646"/>
      <c r="V7" s="646"/>
      <c r="W7" s="646"/>
      <c r="X7" s="646"/>
      <c r="Y7" s="646"/>
      <c r="Z7" s="646"/>
      <c r="AA7" s="647"/>
      <c r="AB7" s="648" t="s">
        <v>0</v>
      </c>
      <c r="AC7" s="635" t="s">
        <v>1</v>
      </c>
      <c r="AD7" s="650" t="s">
        <v>179</v>
      </c>
      <c r="AE7" s="651" t="s">
        <v>2</v>
      </c>
      <c r="AF7" s="651"/>
      <c r="AG7" s="651"/>
      <c r="AH7" s="651"/>
      <c r="AI7" s="651"/>
      <c r="AJ7" s="651"/>
      <c r="AK7" s="651"/>
      <c r="AL7" s="652"/>
      <c r="AM7" s="435" t="s">
        <v>8</v>
      </c>
      <c r="AN7" s="412"/>
      <c r="AO7" s="412"/>
      <c r="AP7" s="412"/>
      <c r="AQ7" s="412"/>
      <c r="AR7" s="412"/>
      <c r="AS7" s="412"/>
      <c r="AT7" s="412"/>
      <c r="AU7" s="412"/>
      <c r="AV7" s="412"/>
      <c r="AW7" s="412"/>
      <c r="AX7" s="413"/>
      <c r="AY7" s="45"/>
      <c r="BB7" s="41" t="str">
        <f>"--ＤＢ："&amp;$R$2&amp;" テーブル："&amp;$AE$2</f>
        <v>--ＤＢ：juou テーブル：inf_kouji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 t="s">
        <v>79</v>
      </c>
    </row>
    <row r="8" spans="1:86" ht="15" customHeight="1">
      <c r="A8" s="40"/>
      <c r="B8" s="406"/>
      <c r="C8" s="408"/>
      <c r="D8" s="406" t="s">
        <v>5</v>
      </c>
      <c r="E8" s="407"/>
      <c r="F8" s="407"/>
      <c r="G8" s="407"/>
      <c r="H8" s="407"/>
      <c r="I8" s="407"/>
      <c r="J8" s="407"/>
      <c r="K8" s="407"/>
      <c r="L8" s="407" t="s">
        <v>4</v>
      </c>
      <c r="M8" s="407"/>
      <c r="N8" s="407"/>
      <c r="O8" s="407"/>
      <c r="P8" s="407"/>
      <c r="Q8" s="407"/>
      <c r="R8" s="407"/>
      <c r="S8" s="441"/>
      <c r="T8" s="642" t="s">
        <v>9</v>
      </c>
      <c r="U8" s="643"/>
      <c r="V8" s="643"/>
      <c r="W8" s="644"/>
      <c r="X8" s="640" t="s">
        <v>7</v>
      </c>
      <c r="Y8" s="644"/>
      <c r="Z8" s="640" t="s">
        <v>43</v>
      </c>
      <c r="AA8" s="641"/>
      <c r="AB8" s="649"/>
      <c r="AC8" s="636"/>
      <c r="AD8" s="636"/>
      <c r="AE8" s="210">
        <v>1</v>
      </c>
      <c r="AF8" s="191">
        <v>2</v>
      </c>
      <c r="AG8" s="191">
        <v>3</v>
      </c>
      <c r="AH8" s="191">
        <v>4</v>
      </c>
      <c r="AI8" s="191">
        <v>5</v>
      </c>
      <c r="AJ8" s="191">
        <v>6</v>
      </c>
      <c r="AK8" s="191">
        <v>7</v>
      </c>
      <c r="AL8" s="192">
        <v>8</v>
      </c>
      <c r="AM8" s="414"/>
      <c r="AN8" s="415"/>
      <c r="AO8" s="415"/>
      <c r="AP8" s="415"/>
      <c r="AQ8" s="415"/>
      <c r="AR8" s="415"/>
      <c r="AS8" s="415"/>
      <c r="AT8" s="415"/>
      <c r="AU8" s="415"/>
      <c r="AV8" s="415"/>
      <c r="AW8" s="415"/>
      <c r="AX8" s="416"/>
      <c r="AY8" s="45"/>
      <c r="BB8" s="41" t="str">
        <f>"CREATE TABLE "&amp;$R$2&amp;"."&amp;$AE$2&amp;"("</f>
        <v>CREATE TABLE juou.inf_kouji(</v>
      </c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</row>
    <row r="9" spans="1:86" ht="15" customHeight="1">
      <c r="A9" s="40"/>
      <c r="B9" s="633">
        <f>IF(NOT(ISBLANK(D9)),1,"")</f>
        <v>1</v>
      </c>
      <c r="C9" s="634"/>
      <c r="D9" s="110" t="s">
        <v>176</v>
      </c>
      <c r="E9" s="55"/>
      <c r="F9" s="55"/>
      <c r="G9" s="55"/>
      <c r="H9" s="55"/>
      <c r="I9" s="55"/>
      <c r="J9" s="55"/>
      <c r="K9" s="61"/>
      <c r="L9" s="111" t="s">
        <v>177</v>
      </c>
      <c r="M9" s="55"/>
      <c r="N9" s="55"/>
      <c r="O9" s="55"/>
      <c r="P9" s="55"/>
      <c r="Q9" s="55"/>
      <c r="R9" s="55"/>
      <c r="S9" s="56"/>
      <c r="T9" s="110" t="s">
        <v>178</v>
      </c>
      <c r="U9" s="55"/>
      <c r="V9" s="55"/>
      <c r="W9" s="61"/>
      <c r="X9" s="62" t="str">
        <f>IF(AND(NOT(ISERROR(SEARCH("char",T9))), NOT(ISERROR(SEARCH("[",T9)))),
MID($T9,SEARCH("[",$T9)+1,(SEARCH("]",$T9)-SEARCH("[",$T9))-1),
IF(AND(NOT(ISBLANK(T9)),NOT(ISERROR(VLOOKUP(T9,'SQL Server フィールド型種類'!$B$2:$E$30,4,FALSE)&lt;&gt;0))),TEXT(VLOOKUP(T9,'SQL Server フィールド型種類'!$B$2:$E$30,4,FALSE),"##0"),"")
)</f>
        <v>4</v>
      </c>
      <c r="Y9" s="61"/>
      <c r="Z9" s="111" t="s">
        <v>45</v>
      </c>
      <c r="AA9" s="56"/>
      <c r="AB9" s="112" t="s">
        <v>46</v>
      </c>
      <c r="AC9" s="211" t="s">
        <v>181</v>
      </c>
      <c r="AD9" s="211"/>
      <c r="AE9" s="212" t="s">
        <v>181</v>
      </c>
      <c r="AF9" s="47"/>
      <c r="AG9" s="47"/>
      <c r="AH9" s="47"/>
      <c r="AI9" s="47"/>
      <c r="AJ9" s="47"/>
      <c r="AK9" s="47"/>
      <c r="AL9" s="48"/>
      <c r="AM9" s="112" t="s">
        <v>201</v>
      </c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  <c r="AY9" s="45"/>
      <c r="BB9" s="41"/>
      <c r="BC9" s="41" t="str">
        <f t="shared" ref="BC9:BC32" si="0">IF(L9&lt;&gt;"",L9&amp;" "&amp;IF(T9="char",T9&amp;"("&amp;X9&amp;")",T9)&amp;" "&amp;IF(AB9="×","NOT NULL","NULL")&amp;IF(Z9="YES"," IDENTITY(1, 1) ","")&amp;IF(BX9&lt;&gt;""," DEFAULT "&amp;BX9,"")&amp;IF(L10&lt;&gt;"",",",""),"")</f>
        <v>data_id int NOT NULL IDENTITY(1, 1) ,</v>
      </c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 t="str">
        <f t="shared" ref="BX9:BX32" si="1">IF(NOT(ISERROR(VLOOKUP(L9,$D$73:$O$76,12,FALSE))),VLOOKUP(L9,$D$73:$O$76,12,FALSE),"")</f>
        <v/>
      </c>
    </row>
    <row r="10" spans="1:86" ht="15" customHeight="1">
      <c r="A10" s="40"/>
      <c r="B10" s="594">
        <f>IF(NOT(ISBLANK(D10)),MAX(B$9:B9)+1,"")</f>
        <v>2</v>
      </c>
      <c r="C10" s="595"/>
      <c r="D10" s="106" t="s">
        <v>433</v>
      </c>
      <c r="E10" s="57"/>
      <c r="F10" s="57"/>
      <c r="G10" s="57"/>
      <c r="H10" s="57"/>
      <c r="I10" s="57"/>
      <c r="J10" s="57"/>
      <c r="K10" s="64"/>
      <c r="L10" s="105" t="s">
        <v>457</v>
      </c>
      <c r="M10" s="57"/>
      <c r="N10" s="57"/>
      <c r="O10" s="57"/>
      <c r="P10" s="57"/>
      <c r="Q10" s="57"/>
      <c r="R10" s="57"/>
      <c r="S10" s="58"/>
      <c r="T10" s="106" t="s">
        <v>500</v>
      </c>
      <c r="U10" s="57"/>
      <c r="V10" s="57"/>
      <c r="W10" s="64"/>
      <c r="X10" s="113" t="str">
        <f>IF(AND(NOT(ISERROR(SEARCH("char",T10))), NOT(ISERROR(SEARCH("[",T10)))),
MID($T10,SEARCH("[",$T10)+1,(SEARCH("]",$T10)-SEARCH("[",$T10))-1),
IF(AND(NOT(ISBLANK(T10)),NOT(ISERROR(VLOOKUP(T10,'SQL Server フィールド型種類'!$B$2:$E$30,4,FALSE)&lt;&gt;0))),TEXT(VLOOKUP(T10,'SQL Server フィールド型種類'!$B$2:$E$30,4,FALSE),"##0"),"")
)</f>
        <v>40</v>
      </c>
      <c r="Y10" s="64"/>
      <c r="Z10" s="65"/>
      <c r="AA10" s="58"/>
      <c r="AB10" s="114" t="s">
        <v>46</v>
      </c>
      <c r="AC10" s="49"/>
      <c r="AD10" s="204"/>
      <c r="AE10" s="64"/>
      <c r="AF10" s="50"/>
      <c r="AG10" s="50"/>
      <c r="AH10" s="50"/>
      <c r="AI10" s="50"/>
      <c r="AJ10" s="50"/>
      <c r="AK10" s="50"/>
      <c r="AL10" s="51"/>
      <c r="AM10" s="114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8"/>
      <c r="AY10" s="45"/>
      <c r="BC10" s="41" t="str">
        <f t="shared" si="0"/>
        <v>kj_nam char[40] NOT NULL,</v>
      </c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 t="str">
        <f t="shared" si="1"/>
        <v/>
      </c>
    </row>
    <row r="11" spans="1:86" ht="15" customHeight="1">
      <c r="A11" s="40"/>
      <c r="B11" s="594">
        <f>IF(NOT(ISBLANK(D11)),MAX(B$9:B10)+1,"")</f>
        <v>3</v>
      </c>
      <c r="C11" s="595"/>
      <c r="D11" s="106" t="s">
        <v>434</v>
      </c>
      <c r="E11" s="57"/>
      <c r="F11" s="57"/>
      <c r="G11" s="57"/>
      <c r="H11" s="57"/>
      <c r="I11" s="57"/>
      <c r="J11" s="57"/>
      <c r="K11" s="64"/>
      <c r="L11" s="105" t="s">
        <v>458</v>
      </c>
      <c r="M11" s="57"/>
      <c r="N11" s="57"/>
      <c r="O11" s="57"/>
      <c r="P11" s="57"/>
      <c r="Q11" s="57"/>
      <c r="R11" s="57"/>
      <c r="S11" s="58"/>
      <c r="T11" s="106" t="s">
        <v>500</v>
      </c>
      <c r="U11" s="57"/>
      <c r="V11" s="57"/>
      <c r="W11" s="64"/>
      <c r="X11" s="69" t="str">
        <f>IF(AND(NOT(ISERROR(SEARCH("char",T11))), NOT(ISERROR(SEARCH("[",T11)))),
MID($T11,SEARCH("[",$T11)+1,(SEARCH("]",$T11)-SEARCH("[",$T11))-1),
IF(AND(NOT(ISBLANK(T11)),NOT(ISERROR(VLOOKUP(T11,'SQL Server フィールド型種類'!$B$2:$E$30,4,FALSE)&lt;&gt;0))),TEXT(VLOOKUP(T11,'SQL Server フィールド型種類'!$B$2:$E$30,4,FALSE),"##0"),"")
)</f>
        <v>40</v>
      </c>
      <c r="Y11" s="64"/>
      <c r="Z11" s="65"/>
      <c r="AA11" s="58"/>
      <c r="AB11" s="114"/>
      <c r="AC11" s="49"/>
      <c r="AD11" s="49"/>
      <c r="AE11" s="64"/>
      <c r="AF11" s="50"/>
      <c r="AG11" s="50"/>
      <c r="AH11" s="50"/>
      <c r="AI11" s="50"/>
      <c r="AJ11" s="50"/>
      <c r="AK11" s="50"/>
      <c r="AL11" s="51"/>
      <c r="AM11" s="114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8"/>
      <c r="AY11" s="45"/>
      <c r="BC11" s="41" t="str">
        <f t="shared" si="0"/>
        <v>kj_plc char[40] NULL,</v>
      </c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 t="str">
        <f t="shared" si="1"/>
        <v/>
      </c>
    </row>
    <row r="12" spans="1:86" ht="15" customHeight="1">
      <c r="A12" s="40"/>
      <c r="B12" s="594">
        <f>IF(NOT(ISBLANK(D12)),MAX(B$9:B11)+1,"")</f>
        <v>4</v>
      </c>
      <c r="C12" s="595"/>
      <c r="D12" s="106" t="s">
        <v>435</v>
      </c>
      <c r="E12" s="57"/>
      <c r="F12" s="57"/>
      <c r="G12" s="57"/>
      <c r="H12" s="57"/>
      <c r="I12" s="57"/>
      <c r="J12" s="57"/>
      <c r="K12" s="64"/>
      <c r="L12" s="105" t="s">
        <v>459</v>
      </c>
      <c r="M12" s="57"/>
      <c r="N12" s="57"/>
      <c r="O12" s="57"/>
      <c r="P12" s="57"/>
      <c r="Q12" s="57"/>
      <c r="R12" s="57"/>
      <c r="S12" s="58"/>
      <c r="T12" s="106" t="s">
        <v>500</v>
      </c>
      <c r="U12" s="57"/>
      <c r="V12" s="57"/>
      <c r="W12" s="64"/>
      <c r="X12" s="69" t="str">
        <f>IF(AND(NOT(ISERROR(SEARCH("char",T12))), NOT(ISERROR(SEARCH("[",T12)))),
MID($T12,SEARCH("[",$T12)+1,(SEARCH("]",$T12)-SEARCH("[",$T12))-1),
IF(AND(NOT(ISBLANK(T12)),NOT(ISERROR(VLOOKUP(T12,'SQL Server フィールド型種類'!$B$2:$E$30,4,FALSE)&lt;&gt;0))),TEXT(VLOOKUP(T12,'SQL Server フィールド型種類'!$B$2:$E$30,4,FALSE),"##0"),"")
)</f>
        <v>40</v>
      </c>
      <c r="Y12" s="64"/>
      <c r="Z12" s="65"/>
      <c r="AA12" s="58"/>
      <c r="AB12" s="57"/>
      <c r="AC12" s="49"/>
      <c r="AD12" s="49"/>
      <c r="AE12" s="64"/>
      <c r="AF12" s="50"/>
      <c r="AG12" s="50"/>
      <c r="AH12" s="50"/>
      <c r="AI12" s="50"/>
      <c r="AJ12" s="50"/>
      <c r="AK12" s="50"/>
      <c r="AL12" s="51"/>
      <c r="AM12" s="114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8"/>
      <c r="AY12" s="45"/>
      <c r="BC12" s="41" t="str">
        <f t="shared" si="0"/>
        <v>mmt_plc char[40] NULL,</v>
      </c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 t="str">
        <f t="shared" si="1"/>
        <v/>
      </c>
    </row>
    <row r="13" spans="1:86" ht="15" customHeight="1">
      <c r="A13" s="40"/>
      <c r="B13" s="594">
        <f>IF(NOT(ISBLANK(D13)),MAX(B$9:B12)+1,"")</f>
        <v>5</v>
      </c>
      <c r="C13" s="595"/>
      <c r="D13" s="106" t="s">
        <v>436</v>
      </c>
      <c r="E13" s="57"/>
      <c r="F13" s="57"/>
      <c r="G13" s="57"/>
      <c r="H13" s="57"/>
      <c r="I13" s="57"/>
      <c r="J13" s="57"/>
      <c r="K13" s="64"/>
      <c r="L13" s="105" t="s">
        <v>460</v>
      </c>
      <c r="M13" s="57"/>
      <c r="N13" s="57"/>
      <c r="O13" s="57"/>
      <c r="P13" s="57"/>
      <c r="Q13" s="57"/>
      <c r="R13" s="57"/>
      <c r="S13" s="58"/>
      <c r="T13" s="106" t="s">
        <v>501</v>
      </c>
      <c r="U13" s="57"/>
      <c r="V13" s="57"/>
      <c r="W13" s="64"/>
      <c r="X13" s="65" t="str">
        <f>IF(AND(NOT(ISERROR(SEARCH("char",T13))), NOT(ISERROR(SEARCH("[",T13)))),
MID($T13,SEARCH("[",$T13)+1,(SEARCH("]",$T13)-SEARCH("[",$T13))-1),
IF(AND(NOT(ISBLANK(T13)),NOT(ISERROR(VLOOKUP(T13,'SQL Server フィールド型種類'!$B$2:$E$30,4,FALSE)&lt;&gt;0))),TEXT(VLOOKUP(T13,'SQL Server フィールド型種類'!$B$2:$E$30,4,FALSE),"##0"),"")
)</f>
        <v>20</v>
      </c>
      <c r="Y13" s="64"/>
      <c r="Z13" s="65"/>
      <c r="AA13" s="58"/>
      <c r="AB13" s="57"/>
      <c r="AC13" s="49"/>
      <c r="AD13" s="49"/>
      <c r="AE13" s="64"/>
      <c r="AF13" s="50"/>
      <c r="AG13" s="50"/>
      <c r="AH13" s="50"/>
      <c r="AI13" s="50"/>
      <c r="AJ13" s="50"/>
      <c r="AK13" s="50"/>
      <c r="AL13" s="51"/>
      <c r="AM13" s="114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8"/>
      <c r="AY13" s="45"/>
      <c r="BC13" s="41" t="str">
        <f t="shared" si="0"/>
        <v>witness char[20] NULL,</v>
      </c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 t="str">
        <f t="shared" si="1"/>
        <v/>
      </c>
    </row>
    <row r="14" spans="1:86" ht="15" customHeight="1">
      <c r="A14" s="40"/>
      <c r="B14" s="594">
        <f>IF(NOT(ISBLANK(D14)),MAX(B$9:B13)+1,"")</f>
        <v>6</v>
      </c>
      <c r="C14" s="595"/>
      <c r="D14" s="106" t="s">
        <v>437</v>
      </c>
      <c r="E14" s="57"/>
      <c r="F14" s="57"/>
      <c r="G14" s="57"/>
      <c r="H14" s="57"/>
      <c r="I14" s="57"/>
      <c r="J14" s="57"/>
      <c r="K14" s="64"/>
      <c r="L14" s="105" t="s">
        <v>461</v>
      </c>
      <c r="M14" s="57"/>
      <c r="N14" s="57"/>
      <c r="O14" s="57"/>
      <c r="P14" s="57"/>
      <c r="Q14" s="57"/>
      <c r="R14" s="57"/>
      <c r="S14" s="58"/>
      <c r="T14" s="106" t="s">
        <v>502</v>
      </c>
      <c r="U14" s="57"/>
      <c r="V14" s="57"/>
      <c r="W14" s="64"/>
      <c r="X14" s="69" t="str">
        <f>IF(AND(NOT(ISERROR(SEARCH("char",T14))), NOT(ISERROR(SEARCH("[",T14)))),
MID($T14,SEARCH("[",$T14)+1,(SEARCH("]",$T14)-SEARCH("[",$T14))-1),
IF(AND(NOT(ISBLANK(T14)),NOT(ISERROR(VLOOKUP(T14,'SQL Server フィールド型種類'!$B$2:$E$30,4,FALSE)&lt;&gt;0))),TEXT(VLOOKUP(T14,'SQL Server フィールド型種類'!$B$2:$E$30,4,FALSE),"##0"),"")
)</f>
        <v>4</v>
      </c>
      <c r="Y14" s="64"/>
      <c r="Z14" s="65"/>
      <c r="AA14" s="58"/>
      <c r="AB14" s="57"/>
      <c r="AC14" s="49"/>
      <c r="AD14" s="49"/>
      <c r="AE14" s="64"/>
      <c r="AF14" s="50"/>
      <c r="AG14" s="50"/>
      <c r="AH14" s="50"/>
      <c r="AI14" s="50"/>
      <c r="AJ14" s="50"/>
      <c r="AK14" s="50"/>
      <c r="AL14" s="51"/>
      <c r="AM14" s="114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AY14" s="45"/>
      <c r="BC14" s="41" t="str">
        <f t="shared" si="0"/>
        <v>mmt_day smalldatetime NULL,</v>
      </c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 t="str">
        <f t="shared" si="1"/>
        <v/>
      </c>
    </row>
    <row r="15" spans="1:86" ht="15" customHeight="1">
      <c r="A15" s="40"/>
      <c r="B15" s="594">
        <f>IF(NOT(ISBLANK(D15)),MAX(B$9:B14)+1,"")</f>
        <v>7</v>
      </c>
      <c r="C15" s="595"/>
      <c r="D15" s="106" t="s">
        <v>438</v>
      </c>
      <c r="E15" s="57"/>
      <c r="F15" s="57"/>
      <c r="G15" s="57"/>
      <c r="H15" s="57"/>
      <c r="I15" s="57"/>
      <c r="J15" s="57"/>
      <c r="K15" s="64"/>
      <c r="L15" s="105" t="s">
        <v>503</v>
      </c>
      <c r="M15" s="57"/>
      <c r="N15" s="57"/>
      <c r="O15" s="57"/>
      <c r="P15" s="57"/>
      <c r="Q15" s="57"/>
      <c r="R15" s="57"/>
      <c r="S15" s="58"/>
      <c r="T15" s="106" t="s">
        <v>504</v>
      </c>
      <c r="U15" s="57"/>
      <c r="V15" s="57"/>
      <c r="W15" s="64"/>
      <c r="X15" s="65" t="str">
        <f>IF(AND(NOT(ISERROR(SEARCH("char",T15))), NOT(ISERROR(SEARCH("[",T15)))),
MID($T15,SEARCH("[",$T15)+1,(SEARCH("]",$T15)-SEARCH("[",$T15))-1),
IF(AND(NOT(ISBLANK(T15)),NOT(ISERROR(VLOOKUP(T15,'SQL Server フィールド型種類'!$B$2:$E$30,4,FALSE)&lt;&gt;0))),TEXT(VLOOKUP(T15,'SQL Server フィールド型種類'!$B$2:$E$30,4,FALSE),"##0"),"")
)</f>
        <v>1</v>
      </c>
      <c r="Y15" s="64"/>
      <c r="Z15" s="65"/>
      <c r="AA15" s="58"/>
      <c r="AB15" s="57"/>
      <c r="AC15" s="49"/>
      <c r="AD15" s="49"/>
      <c r="AE15" s="64"/>
      <c r="AF15" s="50"/>
      <c r="AG15" s="50"/>
      <c r="AH15" s="50"/>
      <c r="AI15" s="50"/>
      <c r="AJ15" s="50"/>
      <c r="AK15" s="50"/>
      <c r="AL15" s="51"/>
      <c r="AM15" s="114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  <c r="AY15" s="45"/>
      <c r="BC15" s="41" t="str">
        <f t="shared" si="0"/>
        <v>p_knd_id tinyint NULL,</v>
      </c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 t="str">
        <f t="shared" si="1"/>
        <v/>
      </c>
    </row>
    <row r="16" spans="1:86" ht="15" customHeight="1">
      <c r="A16" s="40"/>
      <c r="B16" s="594">
        <f>IF(NOT(ISBLANK(D16)),MAX(B$9:B15)+1,"")</f>
        <v>8</v>
      </c>
      <c r="C16" s="595"/>
      <c r="D16" s="106" t="s">
        <v>462</v>
      </c>
      <c r="E16" s="57"/>
      <c r="F16" s="57"/>
      <c r="G16" s="57"/>
      <c r="H16" s="57"/>
      <c r="I16" s="57"/>
      <c r="J16" s="57"/>
      <c r="K16" s="64"/>
      <c r="L16" s="105" t="s">
        <v>485</v>
      </c>
      <c r="M16" s="57"/>
      <c r="N16" s="57"/>
      <c r="O16" s="57"/>
      <c r="P16" s="57"/>
      <c r="Q16" s="57"/>
      <c r="R16" s="57"/>
      <c r="S16" s="58"/>
      <c r="T16" s="63" t="s">
        <v>505</v>
      </c>
      <c r="U16" s="57"/>
      <c r="V16" s="57"/>
      <c r="W16" s="64"/>
      <c r="X16" s="69" t="str">
        <f>IF(AND(NOT(ISERROR(SEARCH("char",T16))), NOT(ISERROR(SEARCH("[",T16)))),
MID($T16,SEARCH("[",$T16)+1,(SEARCH("]",$T16)-SEARCH("[",$T16))-1),
IF(AND(NOT(ISBLANK(T16)),NOT(ISERROR(VLOOKUP(T16,'SQL Server フィールド型種類'!$B$2:$E$30,4,FALSE)&lt;&gt;0))),TEXT(VLOOKUP(T16,'SQL Server フィールド型種類'!$B$2:$E$30,4,FALSE),"##0"),"")
)</f>
        <v>4</v>
      </c>
      <c r="Y16" s="64"/>
      <c r="Z16" s="65"/>
      <c r="AA16" s="58"/>
      <c r="AB16" s="57"/>
      <c r="AC16" s="49"/>
      <c r="AD16" s="49"/>
      <c r="AE16" s="64"/>
      <c r="AF16" s="50"/>
      <c r="AG16" s="50"/>
      <c r="AH16" s="50"/>
      <c r="AI16" s="50"/>
      <c r="AJ16" s="50"/>
      <c r="AK16" s="50"/>
      <c r="AL16" s="51"/>
      <c r="AM16" s="114" t="s">
        <v>513</v>
      </c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8"/>
      <c r="AY16" s="45"/>
      <c r="BC16" s="41" t="str">
        <f t="shared" si="0"/>
        <v>j_scl_y float NULL,</v>
      </c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 t="str">
        <f t="shared" si="1"/>
        <v/>
      </c>
    </row>
    <row r="17" spans="1:76" ht="15" customHeight="1">
      <c r="A17" s="40"/>
      <c r="B17" s="594">
        <f>IF(NOT(ISBLANK(D17)),MAX(B$9:B16)+1,"")</f>
        <v>9</v>
      </c>
      <c r="C17" s="595"/>
      <c r="D17" s="106" t="s">
        <v>463</v>
      </c>
      <c r="E17" s="57"/>
      <c r="F17" s="57"/>
      <c r="G17" s="57"/>
      <c r="H17" s="57"/>
      <c r="I17" s="57"/>
      <c r="J17" s="57"/>
      <c r="K17" s="64"/>
      <c r="L17" s="105" t="s">
        <v>486</v>
      </c>
      <c r="M17" s="57"/>
      <c r="N17" s="57"/>
      <c r="O17" s="57"/>
      <c r="P17" s="57"/>
      <c r="Q17" s="57"/>
      <c r="R17" s="57"/>
      <c r="S17" s="58"/>
      <c r="T17" s="63" t="s">
        <v>505</v>
      </c>
      <c r="U17" s="57"/>
      <c r="V17" s="57"/>
      <c r="W17" s="64"/>
      <c r="X17" s="69" t="str">
        <f>IF(AND(NOT(ISERROR(SEARCH("char",T17))), NOT(ISERROR(SEARCH("[",T17)))),
MID($T17,SEARCH("[",$T17)+1,(SEARCH("]",$T17)-SEARCH("[",$T17))-1),
IF(AND(NOT(ISBLANK(T17)),NOT(ISERROR(VLOOKUP(T17,'SQL Server フィールド型種類'!$B$2:$E$30,4,FALSE)&lt;&gt;0))),TEXT(VLOOKUP(T17,'SQL Server フィールド型種類'!$B$2:$E$30,4,FALSE),"##0"),"")
)</f>
        <v>4</v>
      </c>
      <c r="Y17" s="64"/>
      <c r="Z17" s="65"/>
      <c r="AA17" s="58"/>
      <c r="AB17" s="57"/>
      <c r="AC17" s="49"/>
      <c r="AD17" s="49"/>
      <c r="AE17" s="64"/>
      <c r="AF17" s="50"/>
      <c r="AG17" s="50"/>
      <c r="AH17" s="50"/>
      <c r="AI17" s="50"/>
      <c r="AJ17" s="50"/>
      <c r="AK17" s="50"/>
      <c r="AL17" s="51"/>
      <c r="AM17" s="114" t="s">
        <v>513</v>
      </c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8"/>
      <c r="AY17" s="45"/>
      <c r="BC17" s="41" t="str">
        <f t="shared" si="0"/>
        <v>j_scl_x float NULL,</v>
      </c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 t="str">
        <f t="shared" si="1"/>
        <v/>
      </c>
    </row>
    <row r="18" spans="1:76" ht="15" customHeight="1">
      <c r="A18" s="40"/>
      <c r="B18" s="594">
        <f>IF(NOT(ISBLANK(D18)),MAX(B$9:B17)+1,"")</f>
        <v>10</v>
      </c>
      <c r="C18" s="595"/>
      <c r="D18" s="106" t="s">
        <v>442</v>
      </c>
      <c r="E18" s="57"/>
      <c r="F18" s="57"/>
      <c r="G18" s="57"/>
      <c r="H18" s="57"/>
      <c r="I18" s="57"/>
      <c r="J18" s="57"/>
      <c r="K18" s="64"/>
      <c r="L18" s="105" t="s">
        <v>472</v>
      </c>
      <c r="M18" s="57"/>
      <c r="N18" s="57"/>
      <c r="O18" s="57"/>
      <c r="P18" s="57"/>
      <c r="Q18" s="57"/>
      <c r="R18" s="57"/>
      <c r="S18" s="58"/>
      <c r="T18" s="106" t="s">
        <v>507</v>
      </c>
      <c r="U18" s="57"/>
      <c r="V18" s="57"/>
      <c r="W18" s="64"/>
      <c r="X18" s="69" t="str">
        <f>IF(AND(NOT(ISERROR(SEARCH("char",T18))), NOT(ISERROR(SEARCH("[",T18)))),
MID($T18,SEARCH("[",$T18)+1,(SEARCH("]",$T18)-SEARCH("[",$T18))-1),
IF(AND(NOT(ISBLANK(T18)),NOT(ISERROR(VLOOKUP(T18,'SQL Server フィールド型種類'!$B$2:$E$30,4,FALSE)&lt;&gt;0))),TEXT(VLOOKUP(T18,'SQL Server フィールド型種類'!$B$2:$E$30,4,FALSE),"##0"),"")
)</f>
        <v>1</v>
      </c>
      <c r="Y18" s="64"/>
      <c r="Z18" s="65"/>
      <c r="AA18" s="58"/>
      <c r="AB18" s="57"/>
      <c r="AC18" s="49"/>
      <c r="AD18" s="49"/>
      <c r="AE18" s="64"/>
      <c r="AF18" s="50"/>
      <c r="AG18" s="50"/>
      <c r="AH18" s="50"/>
      <c r="AI18" s="50"/>
      <c r="AJ18" s="50"/>
      <c r="AK18" s="50"/>
      <c r="AL18" s="51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8"/>
      <c r="AY18" s="45"/>
      <c r="BC18" s="41" t="str">
        <f>IF(L18&lt;&gt;"",L18&amp;" "&amp;IF(T18="char",T18&amp;"("&amp;X18&amp;")",T18)&amp;" "&amp;IF(AB18="×","NOT NULL","NULL")&amp;IF(Z18="YES"," IDENTITY(1, 1) ","")&amp;IF(BX18&lt;&gt;""," DEFAULT "&amp;BX18,"")&amp;IF(L31&lt;&gt;"",",",""),"")</f>
        <v>j_mmt_dtc tinyint NULL,</v>
      </c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 t="str">
        <f t="shared" si="1"/>
        <v/>
      </c>
    </row>
    <row r="19" spans="1:76" ht="15" customHeight="1">
      <c r="A19" s="40"/>
      <c r="B19" s="594">
        <f>IF(NOT(ISBLANK(D19)),MAX(B$9:B18)+1,"")</f>
        <v>11</v>
      </c>
      <c r="C19" s="595"/>
      <c r="D19" s="106" t="s">
        <v>439</v>
      </c>
      <c r="E19" s="57"/>
      <c r="F19" s="57"/>
      <c r="G19" s="57"/>
      <c r="H19" s="57"/>
      <c r="I19" s="57"/>
      <c r="J19" s="57"/>
      <c r="K19" s="64"/>
      <c r="L19" s="105" t="s">
        <v>473</v>
      </c>
      <c r="M19" s="57"/>
      <c r="N19" s="57"/>
      <c r="O19" s="57"/>
      <c r="P19" s="57"/>
      <c r="Q19" s="57"/>
      <c r="R19" s="57"/>
      <c r="S19" s="58"/>
      <c r="T19" s="106" t="s">
        <v>508</v>
      </c>
      <c r="U19" s="57"/>
      <c r="V19" s="57"/>
      <c r="W19" s="64"/>
      <c r="X19" s="69" t="str">
        <f>IF(AND(NOT(ISERROR(SEARCH("char",T19))), NOT(ISERROR(SEARCH("[",T19)))),
MID($T19,SEARCH("[",$T19)+1,(SEARCH("]",$T19)-SEARCH("[",$T19))-1),
IF(AND(NOT(ISBLANK(T19)),NOT(ISERROR(VLOOKUP(T19,'SQL Server フィールド型種類'!$B$2:$E$30,4,FALSE)&lt;&gt;0))),TEXT(VLOOKUP(T19,'SQL Server フィールド型種類'!$B$2:$E$30,4,FALSE),"##0"),"")
)</f>
        <v>10</v>
      </c>
      <c r="Y19" s="64"/>
      <c r="Z19" s="65"/>
      <c r="AA19" s="58"/>
      <c r="AB19" s="57"/>
      <c r="AC19" s="49"/>
      <c r="AD19" s="49"/>
      <c r="AE19" s="64"/>
      <c r="AF19" s="50"/>
      <c r="AG19" s="50"/>
      <c r="AH19" s="50"/>
      <c r="AI19" s="50"/>
      <c r="AJ19" s="50"/>
      <c r="AK19" s="50"/>
      <c r="AL19" s="51"/>
      <c r="AM19" s="114" t="s">
        <v>531</v>
      </c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8"/>
      <c r="AY19" s="45"/>
      <c r="BC19" s="41" t="str">
        <f>IF(L19&lt;&gt;"",L19&amp;" "&amp;IF(T19="char",T19&amp;"("&amp;X19&amp;")",T19)&amp;" "&amp;IF(AB19="×","NOT NULL","NULL")&amp;IF(Z19="YES"," IDENTITY(1, 1) ","")&amp;IF(BX19&lt;&gt;""," DEFAULT "&amp;BX19,"")&amp;IF(L32&lt;&gt;"",",",""),"")</f>
        <v>j_prn_flg char[10] NULL,</v>
      </c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 t="str">
        <f t="shared" si="1"/>
        <v/>
      </c>
    </row>
    <row r="20" spans="1:76" ht="15" customHeight="1">
      <c r="A20" s="40"/>
      <c r="B20" s="594">
        <f>IF(NOT(ISBLANK(D20)),MAX(B$9:B19)+1,"")</f>
        <v>12</v>
      </c>
      <c r="C20" s="595"/>
      <c r="D20" s="106" t="s">
        <v>464</v>
      </c>
      <c r="E20" s="57"/>
      <c r="F20" s="57"/>
      <c r="G20" s="57"/>
      <c r="H20" s="57"/>
      <c r="I20" s="57"/>
      <c r="J20" s="57"/>
      <c r="K20" s="64"/>
      <c r="L20" s="105" t="s">
        <v>487</v>
      </c>
      <c r="M20" s="57"/>
      <c r="N20" s="57"/>
      <c r="O20" s="57"/>
      <c r="P20" s="57"/>
      <c r="Q20" s="57"/>
      <c r="R20" s="57"/>
      <c r="S20" s="58"/>
      <c r="T20" s="106" t="s">
        <v>505</v>
      </c>
      <c r="U20" s="57"/>
      <c r="V20" s="57"/>
      <c r="W20" s="64"/>
      <c r="X20" s="69" t="str">
        <f>IF(AND(NOT(ISERROR(SEARCH("char",T20))), NOT(ISERROR(SEARCH("[",T20)))),
MID($T20,SEARCH("[",$T20)+1,(SEARCH("]",$T20)-SEARCH("[",$T20))-1),
IF(AND(NOT(ISBLANK(T20)),NOT(ISERROR(VLOOKUP(T20,'SQL Server フィールド型種類'!$B$2:$E$30,4,FALSE)&lt;&gt;0))),TEXT(VLOOKUP(T20,'SQL Server フィールド型種類'!$B$2:$E$30,4,FALSE),"##0"),"")
)</f>
        <v>4</v>
      </c>
      <c r="Y20" s="64"/>
      <c r="Z20" s="65"/>
      <c r="AA20" s="58"/>
      <c r="AB20" s="57"/>
      <c r="AC20" s="49"/>
      <c r="AD20" s="49"/>
      <c r="AE20" s="64"/>
      <c r="AF20" s="50"/>
      <c r="AG20" s="50"/>
      <c r="AH20" s="50"/>
      <c r="AI20" s="50"/>
      <c r="AJ20" s="50"/>
      <c r="AK20" s="50"/>
      <c r="AL20" s="51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8"/>
      <c r="AY20" s="45"/>
      <c r="BC20" s="41" t="str">
        <f>IF(L20&lt;&gt;"",L20&amp;" "&amp;IF(T20="char",T20&amp;"("&amp;X20&amp;")",T20)&amp;" "&amp;IF(AB20="×","NOT NULL","NULL")&amp;IF(Z20="YES"," IDENTITY(1, 1) ","")&amp;IF(BX20&lt;&gt;""," DEFAULT "&amp;BX20,"")&amp;IF(L33&lt;&gt;"",",",""),"")</f>
        <v>o_scl_y float NULL</v>
      </c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 t="str">
        <f t="shared" si="1"/>
        <v/>
      </c>
    </row>
    <row r="21" spans="1:76" ht="15" customHeight="1">
      <c r="A21" s="40"/>
      <c r="B21" s="594">
        <f>IF(NOT(ISBLANK(D21)),MAX(B$9:B20)+1,"")</f>
        <v>13</v>
      </c>
      <c r="C21" s="595"/>
      <c r="D21" s="106" t="s">
        <v>468</v>
      </c>
      <c r="E21" s="57"/>
      <c r="F21" s="57"/>
      <c r="G21" s="57"/>
      <c r="H21" s="57"/>
      <c r="I21" s="57"/>
      <c r="J21" s="57"/>
      <c r="K21" s="64"/>
      <c r="L21" s="105" t="s">
        <v>488</v>
      </c>
      <c r="M21" s="57"/>
      <c r="N21" s="57"/>
      <c r="O21" s="57"/>
      <c r="P21" s="57"/>
      <c r="Q21" s="57"/>
      <c r="R21" s="57"/>
      <c r="S21" s="58"/>
      <c r="T21" s="106" t="s">
        <v>505</v>
      </c>
      <c r="U21" s="57"/>
      <c r="V21" s="57"/>
      <c r="W21" s="64"/>
      <c r="X21" s="69" t="str">
        <f>IF(AND(NOT(ISERROR(SEARCH("char",T21))), NOT(ISERROR(SEARCH("[",T21)))),
MID($T21,SEARCH("[",$T21)+1,(SEARCH("]",$T21)-SEARCH("[",$T21))-1),
IF(AND(NOT(ISBLANK(T21)),NOT(ISERROR(VLOOKUP(T21,'SQL Server フィールド型種類'!$B$2:$E$30,4,FALSE)&lt;&gt;0))),TEXT(VLOOKUP(T21,'SQL Server フィールド型種類'!$B$2:$E$30,4,FALSE),"##0"),"")
)</f>
        <v>4</v>
      </c>
      <c r="Y21" s="64"/>
      <c r="Z21" s="65"/>
      <c r="AA21" s="58"/>
      <c r="AB21" s="57"/>
      <c r="AC21" s="49"/>
      <c r="AD21" s="49"/>
      <c r="AE21" s="64"/>
      <c r="AF21" s="50"/>
      <c r="AG21" s="50"/>
      <c r="AH21" s="50"/>
      <c r="AI21" s="50"/>
      <c r="AJ21" s="50"/>
      <c r="AK21" s="50"/>
      <c r="AL21" s="51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8"/>
      <c r="AY21" s="45"/>
      <c r="BC21" s="41" t="str">
        <f t="shared" ref="BC21:BC26" si="2">IF(L21&lt;&gt;"",L21&amp;" "&amp;IF(T21="char",T21&amp;"("&amp;X21&amp;")",T21)&amp;" "&amp;IF(AB21="×","NOT NULL","NULL")&amp;IF(Z21="YES"," IDENTITY(1, 1) ","")&amp;IF(BX21&lt;&gt;""," DEFAULT "&amp;BX21,"")&amp;IF(L66&lt;&gt;"",",",""),"")</f>
        <v>o_scl_x float NULL</v>
      </c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 t="str">
        <f t="shared" si="1"/>
        <v/>
      </c>
    </row>
    <row r="22" spans="1:76" ht="15" customHeight="1">
      <c r="A22" s="40"/>
      <c r="B22" s="594">
        <f>IF(NOT(ISBLANK(D22)),MAX(B$9:B21)+1,"")</f>
        <v>14</v>
      </c>
      <c r="C22" s="595"/>
      <c r="D22" s="106" t="s">
        <v>443</v>
      </c>
      <c r="E22" s="57"/>
      <c r="F22" s="57"/>
      <c r="G22" s="57"/>
      <c r="H22" s="57"/>
      <c r="I22" s="57"/>
      <c r="J22" s="57"/>
      <c r="K22" s="64"/>
      <c r="L22" s="105" t="s">
        <v>477</v>
      </c>
      <c r="M22" s="57"/>
      <c r="N22" s="57"/>
      <c r="O22" s="57"/>
      <c r="P22" s="57"/>
      <c r="Q22" s="57"/>
      <c r="R22" s="57"/>
      <c r="S22" s="58"/>
      <c r="T22" s="106" t="s">
        <v>507</v>
      </c>
      <c r="U22" s="57"/>
      <c r="V22" s="57"/>
      <c r="W22" s="64"/>
      <c r="X22" s="69" t="str">
        <f>IF(AND(NOT(ISERROR(SEARCH("char",T22))), NOT(ISERROR(SEARCH("[",T22)))),
MID($T22,SEARCH("[",$T22)+1,(SEARCH("]",$T22)-SEARCH("[",$T22))-1),
IF(AND(NOT(ISBLANK(T22)),NOT(ISERROR(VLOOKUP(T22,'SQL Server フィールド型種類'!$B$2:$E$30,4,FALSE)&lt;&gt;0))),TEXT(VLOOKUP(T22,'SQL Server フィールド型種類'!$B$2:$E$30,4,FALSE),"##0"),"")
)</f>
        <v>1</v>
      </c>
      <c r="Y22" s="64"/>
      <c r="Z22" s="65"/>
      <c r="AA22" s="58"/>
      <c r="AB22" s="57"/>
      <c r="AC22" s="49"/>
      <c r="AD22" s="49"/>
      <c r="AE22" s="64"/>
      <c r="AF22" s="50"/>
      <c r="AG22" s="50"/>
      <c r="AH22" s="50"/>
      <c r="AI22" s="50"/>
      <c r="AJ22" s="50"/>
      <c r="AK22" s="50"/>
      <c r="AL22" s="51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8"/>
      <c r="AY22" s="45"/>
      <c r="BC22" s="41" t="str">
        <f t="shared" si="2"/>
        <v>o_lp_value tinyint NULL</v>
      </c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 t="str">
        <f t="shared" si="1"/>
        <v/>
      </c>
    </row>
    <row r="23" spans="1:76" ht="15" customHeight="1">
      <c r="A23" s="40"/>
      <c r="B23" s="594">
        <f>IF(NOT(ISBLANK(D23)),MAX(B$9:B22)+1,"")</f>
        <v>15</v>
      </c>
      <c r="C23" s="595"/>
      <c r="D23" s="106" t="s">
        <v>444</v>
      </c>
      <c r="E23" s="57"/>
      <c r="F23" s="57"/>
      <c r="G23" s="57"/>
      <c r="H23" s="57"/>
      <c r="I23" s="57"/>
      <c r="J23" s="57"/>
      <c r="K23" s="64"/>
      <c r="L23" s="105" t="s">
        <v>478</v>
      </c>
      <c r="M23" s="57"/>
      <c r="N23" s="57"/>
      <c r="O23" s="57"/>
      <c r="P23" s="57"/>
      <c r="Q23" s="57"/>
      <c r="R23" s="57"/>
      <c r="S23" s="58"/>
      <c r="T23" s="106" t="s">
        <v>507</v>
      </c>
      <c r="U23" s="57"/>
      <c r="V23" s="57"/>
      <c r="W23" s="64"/>
      <c r="X23" s="69" t="str">
        <f>IF(AND(NOT(ISERROR(SEARCH("char",T23))), NOT(ISERROR(SEARCH("[",T23)))),
MID($T23,SEARCH("[",$T23)+1,(SEARCH("]",$T23)-SEARCH("[",$T23))-1),
IF(AND(NOT(ISBLANK(T23)),NOT(ISERROR(VLOOKUP(T23,'SQL Server フィールド型種類'!$B$2:$E$30,4,FALSE)&lt;&gt;0))),TEXT(VLOOKUP(T23,'SQL Server フィールド型種類'!$B$2:$E$30,4,FALSE),"##0"),"")
)</f>
        <v>1</v>
      </c>
      <c r="Y23" s="64"/>
      <c r="Z23" s="65"/>
      <c r="AA23" s="58"/>
      <c r="AB23" s="57"/>
      <c r="AC23" s="49"/>
      <c r="AD23" s="49"/>
      <c r="AE23" s="64"/>
      <c r="AF23" s="50"/>
      <c r="AG23" s="50"/>
      <c r="AH23" s="50"/>
      <c r="AI23" s="50"/>
      <c r="AJ23" s="50"/>
      <c r="AK23" s="50"/>
      <c r="AL23" s="51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  <c r="AY23" s="45"/>
      <c r="BC23" s="41" t="str">
        <f t="shared" si="2"/>
        <v>o_rp_value tinyint NULL</v>
      </c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 t="str">
        <f t="shared" si="1"/>
        <v/>
      </c>
    </row>
    <row r="24" spans="1:76" ht="15" customHeight="1">
      <c r="A24" s="40"/>
      <c r="B24" s="594">
        <f>IF(NOT(ISBLANK(D24)),MAX(B$9:B23)+1,"")</f>
        <v>16</v>
      </c>
      <c r="C24" s="595"/>
      <c r="D24" s="106" t="s">
        <v>440</v>
      </c>
      <c r="E24" s="57"/>
      <c r="F24" s="57"/>
      <c r="G24" s="57"/>
      <c r="H24" s="57"/>
      <c r="I24" s="57"/>
      <c r="J24" s="57"/>
      <c r="K24" s="64"/>
      <c r="L24" s="105" t="s">
        <v>474</v>
      </c>
      <c r="M24" s="57"/>
      <c r="N24" s="57"/>
      <c r="O24" s="57"/>
      <c r="P24" s="57"/>
      <c r="Q24" s="57"/>
      <c r="R24" s="57"/>
      <c r="S24" s="58"/>
      <c r="T24" s="106" t="s">
        <v>508</v>
      </c>
      <c r="U24" s="57"/>
      <c r="V24" s="57"/>
      <c r="W24" s="64"/>
      <c r="X24" s="69" t="str">
        <f>IF(AND(NOT(ISERROR(SEARCH("char",T24))), NOT(ISERROR(SEARCH("[",T24)))),
MID($T24,SEARCH("[",$T24)+1,(SEARCH("]",$T24)-SEARCH("[",$T24))-1),
IF(AND(NOT(ISBLANK(T24)),NOT(ISERROR(VLOOKUP(T24,'SQL Server フィールド型種類'!$B$2:$E$30,4,FALSE)&lt;&gt;0))),TEXT(VLOOKUP(T24,'SQL Server フィールド型種類'!$B$2:$E$30,4,FALSE),"##0"),"")
)</f>
        <v>10</v>
      </c>
      <c r="Y24" s="64"/>
      <c r="Z24" s="65"/>
      <c r="AA24" s="58"/>
      <c r="AB24" s="57"/>
      <c r="AC24" s="49"/>
      <c r="AD24" s="49"/>
      <c r="AE24" s="64"/>
      <c r="AF24" s="50"/>
      <c r="AG24" s="50"/>
      <c r="AH24" s="50"/>
      <c r="AI24" s="50"/>
      <c r="AJ24" s="50"/>
      <c r="AK24" s="50"/>
      <c r="AL24" s="51"/>
      <c r="AM24" s="114" t="s">
        <v>531</v>
      </c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8"/>
      <c r="AY24" s="45"/>
      <c r="BC24" s="41" t="str">
        <f t="shared" si="2"/>
        <v>o_prn_flg char[10] NULL</v>
      </c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 t="str">
        <f t="shared" si="1"/>
        <v/>
      </c>
    </row>
    <row r="25" spans="1:76" ht="15" customHeight="1">
      <c r="A25" s="40"/>
      <c r="B25" s="594">
        <f>IF(NOT(ISBLANK(D25)),MAX(B$9:B24)+1,"")</f>
        <v>17</v>
      </c>
      <c r="C25" s="595"/>
      <c r="D25" s="63" t="s">
        <v>447</v>
      </c>
      <c r="E25" s="57"/>
      <c r="F25" s="57"/>
      <c r="G25" s="57"/>
      <c r="H25" s="57"/>
      <c r="I25" s="57"/>
      <c r="J25" s="57"/>
      <c r="K25" s="64"/>
      <c r="L25" s="105" t="s">
        <v>475</v>
      </c>
      <c r="M25" s="57"/>
      <c r="N25" s="57"/>
      <c r="O25" s="57"/>
      <c r="P25" s="57"/>
      <c r="Q25" s="57"/>
      <c r="R25" s="57"/>
      <c r="S25" s="58"/>
      <c r="T25" s="106" t="s">
        <v>511</v>
      </c>
      <c r="U25" s="57"/>
      <c r="V25" s="57"/>
      <c r="W25" s="64"/>
      <c r="X25" s="69" t="str">
        <f>IF(AND(NOT(ISERROR(SEARCH("char",T25))), NOT(ISERROR(SEARCH("[",T25)))),
MID($T25,SEARCH("[",$T25)+1,(SEARCH("]",$T25)-SEARCH("[",$T25))-1),
IF(AND(NOT(ISBLANK(T25)),NOT(ISERROR(VLOOKUP(T25,'SQL Server フィールド型種類'!$B$2:$E$30,4,FALSE)&lt;&gt;0))),TEXT(VLOOKUP(T25,'SQL Server フィールド型種類'!$B$2:$E$30,4,FALSE),"##0"),"")
)</f>
        <v>1</v>
      </c>
      <c r="Y25" s="64"/>
      <c r="Z25" s="65"/>
      <c r="AA25" s="58"/>
      <c r="AB25" s="57"/>
      <c r="AC25" s="49"/>
      <c r="AD25" s="49"/>
      <c r="AE25" s="64"/>
      <c r="AF25" s="50"/>
      <c r="AG25" s="50"/>
      <c r="AH25" s="50"/>
      <c r="AI25" s="50"/>
      <c r="AJ25" s="50"/>
      <c r="AK25" s="50"/>
      <c r="AL25" s="51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8"/>
      <c r="AY25" s="45"/>
      <c r="BC25" s="41" t="str">
        <f t="shared" si="2"/>
        <v>o_bnc_scl bit NULL</v>
      </c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 t="str">
        <f t="shared" si="1"/>
        <v/>
      </c>
    </row>
    <row r="26" spans="1:76" ht="15" customHeight="1">
      <c r="A26" s="40"/>
      <c r="B26" s="594">
        <f>IF(NOT(ISBLANK(D26)),MAX(B$9:B25)+1,"")</f>
        <v>18</v>
      </c>
      <c r="C26" s="595"/>
      <c r="D26" s="63" t="s">
        <v>465</v>
      </c>
      <c r="E26" s="57"/>
      <c r="F26" s="57"/>
      <c r="G26" s="57"/>
      <c r="H26" s="57"/>
      <c r="I26" s="57"/>
      <c r="J26" s="57"/>
      <c r="K26" s="64"/>
      <c r="L26" s="105" t="s">
        <v>489</v>
      </c>
      <c r="M26" s="57"/>
      <c r="N26" s="57"/>
      <c r="O26" s="57"/>
      <c r="P26" s="57"/>
      <c r="Q26" s="57"/>
      <c r="R26" s="57"/>
      <c r="S26" s="58"/>
      <c r="T26" s="106" t="s">
        <v>505</v>
      </c>
      <c r="U26" s="57"/>
      <c r="V26" s="57"/>
      <c r="W26" s="64"/>
      <c r="X26" s="69" t="str">
        <f>IF(AND(NOT(ISERROR(SEARCH("char",T26))), NOT(ISERROR(SEARCH("[",T26)))),
MID($T26,SEARCH("[",$T26)+1,(SEARCH("]",$T26)-SEARCH("[",$T26))-1),
IF(AND(NOT(ISBLANK(T26)),NOT(ISERROR(VLOOKUP(T26,'SQL Server フィールド型種類'!$B$2:$E$30,4,FALSE)&lt;&gt;0))),TEXT(VLOOKUP(T26,'SQL Server フィールド型種類'!$B$2:$E$30,4,FALSE),"##0"),"")
)</f>
        <v>4</v>
      </c>
      <c r="Y26" s="64"/>
      <c r="Z26" s="65"/>
      <c r="AA26" s="58"/>
      <c r="AB26" s="57"/>
      <c r="AC26" s="49"/>
      <c r="AD26" s="49"/>
      <c r="AE26" s="64"/>
      <c r="AF26" s="50"/>
      <c r="AG26" s="50"/>
      <c r="AH26" s="50"/>
      <c r="AI26" s="50"/>
      <c r="AJ26" s="50"/>
      <c r="AK26" s="50"/>
      <c r="AL26" s="51"/>
      <c r="AM26" s="114" t="s">
        <v>513</v>
      </c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8"/>
      <c r="AY26" s="45"/>
      <c r="BC26" s="41" t="str">
        <f t="shared" si="2"/>
        <v>s_scl_y float NULL</v>
      </c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 t="str">
        <f t="shared" si="1"/>
        <v/>
      </c>
    </row>
    <row r="27" spans="1:76" ht="15" customHeight="1">
      <c r="A27" s="40"/>
      <c r="B27" s="594">
        <f>IF(NOT(ISBLANK(D27)),MAX(B$9:B26)+1,"")</f>
        <v>19</v>
      </c>
      <c r="C27" s="595"/>
      <c r="D27" s="63" t="s">
        <v>469</v>
      </c>
      <c r="E27" s="57"/>
      <c r="F27" s="57"/>
      <c r="G27" s="57"/>
      <c r="H27" s="57"/>
      <c r="I27" s="57"/>
      <c r="J27" s="57"/>
      <c r="K27" s="64"/>
      <c r="L27" s="105" t="s">
        <v>490</v>
      </c>
      <c r="M27" s="57"/>
      <c r="N27" s="57"/>
      <c r="O27" s="57"/>
      <c r="P27" s="57"/>
      <c r="Q27" s="57"/>
      <c r="R27" s="57"/>
      <c r="S27" s="58"/>
      <c r="T27" s="106" t="s">
        <v>505</v>
      </c>
      <c r="U27" s="57"/>
      <c r="V27" s="57"/>
      <c r="W27" s="64"/>
      <c r="X27" s="69" t="str">
        <f>IF(AND(NOT(ISERROR(SEARCH("char",T27))), NOT(ISERROR(SEARCH("[",T27)))),
MID($T27,SEARCH("[",$T27)+1,(SEARCH("]",$T27)-SEARCH("[",$T27))-1),
IF(AND(NOT(ISBLANK(T27)),NOT(ISERROR(VLOOKUP(T27,'SQL Server フィールド型種類'!$B$2:$E$30,4,FALSE)&lt;&gt;0))),TEXT(VLOOKUP(T27,'SQL Server フィールド型種類'!$B$2:$E$30,4,FALSE),"##0"),"")
)</f>
        <v>4</v>
      </c>
      <c r="Y27" s="64"/>
      <c r="Z27" s="65"/>
      <c r="AA27" s="58"/>
      <c r="AB27" s="57"/>
      <c r="AC27" s="49"/>
      <c r="AD27" s="49"/>
      <c r="AE27" s="64"/>
      <c r="AF27" s="50"/>
      <c r="AG27" s="50"/>
      <c r="AH27" s="50"/>
      <c r="AI27" s="50"/>
      <c r="AJ27" s="50"/>
      <c r="AK27" s="50"/>
      <c r="AL27" s="51"/>
      <c r="AM27" s="114" t="s">
        <v>513</v>
      </c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8"/>
      <c r="AY27" s="45"/>
      <c r="BC27" s="41" t="str">
        <f>IF(L27&lt;&gt;"",L27&amp;" "&amp;IF(T27="char",T27&amp;"("&amp;X27&amp;")",T27)&amp;" "&amp;IF(AB27="×","NOT NULL","NULL")&amp;IF(Z27="YES"," IDENTITY(1, 1) ","")&amp;IF(BX27&lt;&gt;""," DEFAULT "&amp;BX27,"")&amp;IF(L70&lt;&gt;"",",",""),"")</f>
        <v>s_scl_x float NULL</v>
      </c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 t="str">
        <f t="shared" si="1"/>
        <v/>
      </c>
    </row>
    <row r="28" spans="1:76" ht="15" customHeight="1">
      <c r="A28" s="40"/>
      <c r="B28" s="594">
        <f>IF(NOT(ISBLANK(D28)),MAX(B$9:B27)+1,"")</f>
        <v>20</v>
      </c>
      <c r="C28" s="595"/>
      <c r="D28" s="63" t="s">
        <v>445</v>
      </c>
      <c r="E28" s="57"/>
      <c r="F28" s="57"/>
      <c r="G28" s="57"/>
      <c r="H28" s="57"/>
      <c r="I28" s="57"/>
      <c r="J28" s="57"/>
      <c r="K28" s="64"/>
      <c r="L28" s="105" t="s">
        <v>476</v>
      </c>
      <c r="M28" s="57"/>
      <c r="N28" s="57"/>
      <c r="O28" s="57"/>
      <c r="P28" s="57"/>
      <c r="Q28" s="57"/>
      <c r="R28" s="57"/>
      <c r="S28" s="58"/>
      <c r="T28" s="106" t="s">
        <v>507</v>
      </c>
      <c r="U28" s="57"/>
      <c r="V28" s="57"/>
      <c r="W28" s="64"/>
      <c r="X28" s="69" t="str">
        <f>IF(AND(NOT(ISERROR(SEARCH("char",T28))), NOT(ISERROR(SEARCH("[",T28)))),
MID($T28,SEARCH("[",$T28)+1,(SEARCH("]",$T28)-SEARCH("[",$T28))-1),
IF(AND(NOT(ISBLANK(T28)),NOT(ISERROR(VLOOKUP(T28,'SQL Server フィールド型種類'!$B$2:$E$30,4,FALSE)&lt;&gt;0))),TEXT(VLOOKUP(T28,'SQL Server フィールド型種類'!$B$2:$E$30,4,FALSE),"##0"),"")
)</f>
        <v>1</v>
      </c>
      <c r="Y28" s="64"/>
      <c r="Z28" s="65"/>
      <c r="AA28" s="58"/>
      <c r="AB28" s="57"/>
      <c r="AC28" s="49"/>
      <c r="AD28" s="49"/>
      <c r="AE28" s="64"/>
      <c r="AF28" s="50"/>
      <c r="AG28" s="50"/>
      <c r="AH28" s="50"/>
      <c r="AI28" s="50"/>
      <c r="AJ28" s="50"/>
      <c r="AK28" s="50"/>
      <c r="AL28" s="51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8"/>
      <c r="AY28" s="45"/>
      <c r="BC28" s="41" t="str">
        <f>IF(L28&lt;&gt;"",L28&amp;" "&amp;IF(T28="char",T28&amp;"("&amp;X28&amp;")",T28)&amp;" "&amp;IF(AB28="×","NOT NULL","NULL")&amp;IF(Z28="YES"," IDENTITY(1, 1) ","")&amp;IF(BX28&lt;&gt;""," DEFAULT "&amp;BX28,"")&amp;IF(L71&lt;&gt;"",",",""),"")</f>
        <v>s_lp_value tinyint NULL</v>
      </c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 t="str">
        <f t="shared" si="1"/>
        <v/>
      </c>
    </row>
    <row r="29" spans="1:76" ht="15" customHeight="1">
      <c r="A29" s="40"/>
      <c r="B29" s="594">
        <f>IF(NOT(ISBLANK(D29)),MAX(B$9:B28)+1,"")</f>
        <v>21</v>
      </c>
      <c r="C29" s="595"/>
      <c r="D29" s="63" t="s">
        <v>446</v>
      </c>
      <c r="E29" s="57"/>
      <c r="F29" s="57"/>
      <c r="G29" s="57"/>
      <c r="H29" s="57"/>
      <c r="I29" s="57"/>
      <c r="J29" s="57"/>
      <c r="K29" s="64"/>
      <c r="L29" s="105" t="s">
        <v>479</v>
      </c>
      <c r="M29" s="57"/>
      <c r="N29" s="57"/>
      <c r="O29" s="57"/>
      <c r="P29" s="57"/>
      <c r="Q29" s="57"/>
      <c r="R29" s="57"/>
      <c r="S29" s="58"/>
      <c r="T29" s="106" t="s">
        <v>507</v>
      </c>
      <c r="U29" s="57"/>
      <c r="V29" s="57"/>
      <c r="W29" s="64"/>
      <c r="X29" s="69" t="str">
        <f>IF(AND(NOT(ISERROR(SEARCH("char",T29))), NOT(ISERROR(SEARCH("[",T29)))),
MID($T29,SEARCH("[",$T29)+1,(SEARCH("]",$T29)-SEARCH("[",$T29))-1),
IF(AND(NOT(ISBLANK(T29)),NOT(ISERROR(VLOOKUP(T29,'SQL Server フィールド型種類'!$B$2:$E$30,4,FALSE)&lt;&gt;0))),TEXT(VLOOKUP(T29,'SQL Server フィールド型種類'!$B$2:$E$30,4,FALSE),"##0"),"")
)</f>
        <v>1</v>
      </c>
      <c r="Y29" s="64"/>
      <c r="Z29" s="65"/>
      <c r="AA29" s="58"/>
      <c r="AB29" s="57"/>
      <c r="AC29" s="49"/>
      <c r="AD29" s="49"/>
      <c r="AE29" s="64"/>
      <c r="AF29" s="50"/>
      <c r="AG29" s="50"/>
      <c r="AH29" s="50"/>
      <c r="AI29" s="50"/>
      <c r="AJ29" s="50"/>
      <c r="AK29" s="50"/>
      <c r="AL29" s="51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8"/>
      <c r="AY29" s="45"/>
      <c r="BC29" s="41" t="str">
        <f>IF(L29&lt;&gt;"",L29&amp;" "&amp;IF(T29="char",T29&amp;"("&amp;X29&amp;")",T29)&amp;" "&amp;IF(AB29="×","NOT NULL","NULL")&amp;IF(Z29="YES"," IDENTITY(1, 1) ","")&amp;IF(BX29&lt;&gt;""," DEFAULT "&amp;BX29,"")&amp;IF(L72&lt;&gt;"",",",""),"")</f>
        <v>s_rp_value tinyint NULL</v>
      </c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 t="str">
        <f t="shared" si="1"/>
        <v/>
      </c>
    </row>
    <row r="30" spans="1:76" ht="15" customHeight="1">
      <c r="A30" s="40"/>
      <c r="B30" s="594">
        <f>IF(NOT(ISBLANK(D30)),MAX(B$9:B29)+1,"")</f>
        <v>22</v>
      </c>
      <c r="C30" s="595"/>
      <c r="D30" s="63" t="s">
        <v>441</v>
      </c>
      <c r="E30" s="57"/>
      <c r="F30" s="57"/>
      <c r="G30" s="57"/>
      <c r="H30" s="57"/>
      <c r="I30" s="57"/>
      <c r="J30" s="57"/>
      <c r="K30" s="64"/>
      <c r="L30" s="105" t="s">
        <v>480</v>
      </c>
      <c r="M30" s="57"/>
      <c r="N30" s="57"/>
      <c r="O30" s="57"/>
      <c r="P30" s="57"/>
      <c r="Q30" s="57"/>
      <c r="R30" s="57"/>
      <c r="S30" s="58"/>
      <c r="T30" s="106" t="s">
        <v>508</v>
      </c>
      <c r="U30" s="57"/>
      <c r="V30" s="57"/>
      <c r="W30" s="64"/>
      <c r="X30" s="69" t="str">
        <f>IF(AND(NOT(ISERROR(SEARCH("char",T30))), NOT(ISERROR(SEARCH("[",T30)))),
MID($T30,SEARCH("[",$T30)+1,(SEARCH("]",$T30)-SEARCH("[",$T30))-1),
IF(AND(NOT(ISBLANK(T30)),NOT(ISERROR(VLOOKUP(T30,'SQL Server フィールド型種類'!$B$2:$E$30,4,FALSE)&lt;&gt;0))),TEXT(VLOOKUP(T30,'SQL Server フィールド型種類'!$B$2:$E$30,4,FALSE),"##0"),"")
)</f>
        <v>10</v>
      </c>
      <c r="Y30" s="64"/>
      <c r="Z30" s="65"/>
      <c r="AA30" s="58"/>
      <c r="AB30" s="57"/>
      <c r="AC30" s="49"/>
      <c r="AD30" s="49"/>
      <c r="AE30" s="64"/>
      <c r="AF30" s="50"/>
      <c r="AG30" s="50"/>
      <c r="AH30" s="50"/>
      <c r="AI30" s="50"/>
      <c r="AJ30" s="50"/>
      <c r="AK30" s="50"/>
      <c r="AL30" s="51"/>
      <c r="AM30" s="114" t="s">
        <v>531</v>
      </c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8"/>
      <c r="AY30" s="45"/>
      <c r="BC30" s="41" t="str">
        <f>IF(L30&lt;&gt;"",L30&amp;" "&amp;IF(T30="char",T30&amp;"("&amp;X30&amp;")",T30)&amp;" "&amp;IF(AB30="×","NOT NULL","NULL")&amp;IF(Z30="YES"," IDENTITY(1, 1) ","")&amp;IF(BX30&lt;&gt;""," DEFAULT "&amp;BX30,"")&amp;IF(L73&lt;&gt;"",",",""),"")</f>
        <v>s_prn_flg char[10] NULL</v>
      </c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 t="str">
        <f t="shared" si="1"/>
        <v/>
      </c>
    </row>
    <row r="31" spans="1:76" ht="15" customHeight="1">
      <c r="A31" s="40"/>
      <c r="B31" s="594">
        <f>IF(NOT(ISBLANK(D31)),MAX(B$9:B30)+1,"")</f>
        <v>23</v>
      </c>
      <c r="C31" s="595"/>
      <c r="D31" s="63" t="s">
        <v>448</v>
      </c>
      <c r="E31" s="57"/>
      <c r="F31" s="57"/>
      <c r="G31" s="57"/>
      <c r="H31" s="57"/>
      <c r="I31" s="57"/>
      <c r="J31" s="57"/>
      <c r="K31" s="64"/>
      <c r="L31" s="105" t="s">
        <v>481</v>
      </c>
      <c r="M31" s="57"/>
      <c r="N31" s="57"/>
      <c r="O31" s="57"/>
      <c r="P31" s="57"/>
      <c r="Q31" s="57"/>
      <c r="R31" s="57"/>
      <c r="S31" s="58"/>
      <c r="T31" s="106" t="s">
        <v>511</v>
      </c>
      <c r="U31" s="57"/>
      <c r="V31" s="57"/>
      <c r="W31" s="64"/>
      <c r="X31" s="65" t="str">
        <f>IF(AND(NOT(ISERROR(SEARCH("char",T31))), NOT(ISERROR(SEARCH("[",T31)))),
MID($T31,SEARCH("[",$T31)+1,(SEARCH("]",$T31)-SEARCH("[",$T31))-1),
IF(AND(NOT(ISBLANK(T31)),NOT(ISERROR(VLOOKUP(T31,'SQL Server フィールド型種類'!$B$2:$E$30,4,FALSE)&lt;&gt;0))),TEXT(VLOOKUP(T31,'SQL Server フィールド型種類'!$B$2:$E$30,4,FALSE),"##0"),"")
)</f>
        <v>1</v>
      </c>
      <c r="Y31" s="64"/>
      <c r="Z31" s="65"/>
      <c r="AA31" s="58"/>
      <c r="AB31" s="57"/>
      <c r="AC31" s="49"/>
      <c r="AD31" s="49"/>
      <c r="AE31" s="64"/>
      <c r="AF31" s="50"/>
      <c r="AG31" s="50"/>
      <c r="AH31" s="50"/>
      <c r="AI31" s="50"/>
      <c r="AJ31" s="50"/>
      <c r="AK31" s="50"/>
      <c r="AL31" s="51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8"/>
      <c r="AY31" s="45"/>
      <c r="BC31" s="41" t="str">
        <f t="shared" si="0"/>
        <v>s_bnc_scl bit NULL,</v>
      </c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 t="str">
        <f t="shared" si="1"/>
        <v/>
      </c>
    </row>
    <row r="32" spans="1:76" ht="15" customHeight="1">
      <c r="A32" s="40"/>
      <c r="B32" s="631">
        <f>IF(NOT(ISBLANK(D32)),MAX(B$9:B31)+1,"")</f>
        <v>24</v>
      </c>
      <c r="C32" s="632"/>
      <c r="D32" s="125" t="s">
        <v>466</v>
      </c>
      <c r="E32" s="59"/>
      <c r="F32" s="59"/>
      <c r="G32" s="59"/>
      <c r="H32" s="59"/>
      <c r="I32" s="59"/>
      <c r="J32" s="59"/>
      <c r="K32" s="67"/>
      <c r="L32" s="126" t="s">
        <v>491</v>
      </c>
      <c r="M32" s="59"/>
      <c r="N32" s="59"/>
      <c r="O32" s="59"/>
      <c r="P32" s="59"/>
      <c r="Q32" s="59"/>
      <c r="R32" s="59"/>
      <c r="S32" s="60"/>
      <c r="T32" s="125" t="s">
        <v>505</v>
      </c>
      <c r="U32" s="59"/>
      <c r="V32" s="59"/>
      <c r="W32" s="67"/>
      <c r="X32" s="127" t="str">
        <f>IF(AND(NOT(ISERROR(SEARCH("char",T32))), NOT(ISERROR(SEARCH("[",T32)))),
MID($T32,SEARCH("[",$T32)+1,(SEARCH("]",$T32)-SEARCH("[",$T32))-1),
IF(AND(NOT(ISBLANK(T32)),NOT(ISERROR(VLOOKUP(T32,'SQL Server フィールド型種類'!$B$2:$E$30,4,FALSE)&lt;&gt;0))),TEXT(VLOOKUP(T32,'SQL Server フィールド型種類'!$B$2:$E$30,4,FALSE),"##0"),"")
)</f>
        <v>4</v>
      </c>
      <c r="Y32" s="67"/>
      <c r="Z32" s="68"/>
      <c r="AA32" s="60"/>
      <c r="AB32" s="59"/>
      <c r="AC32" s="52"/>
      <c r="AD32" s="52"/>
      <c r="AE32" s="67"/>
      <c r="AF32" s="53"/>
      <c r="AG32" s="53"/>
      <c r="AH32" s="53"/>
      <c r="AI32" s="53"/>
      <c r="AJ32" s="53"/>
      <c r="AK32" s="53"/>
      <c r="AL32" s="54"/>
      <c r="AM32" s="59" t="s">
        <v>513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60"/>
      <c r="AY32" s="45"/>
      <c r="BC32" s="41" t="str">
        <f t="shared" si="0"/>
        <v>ol_scl_y float NULL</v>
      </c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 t="str">
        <f t="shared" si="1"/>
        <v/>
      </c>
    </row>
    <row r="33" spans="1:76" ht="15" customHeight="1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124"/>
      <c r="AI33" s="41"/>
      <c r="AJ33" s="41"/>
      <c r="AK33" s="41"/>
      <c r="AL33" s="41"/>
      <c r="AM33" s="41"/>
      <c r="AN33" s="41"/>
      <c r="AO33" s="41"/>
      <c r="AP33" s="124"/>
      <c r="AQ33" s="41"/>
      <c r="AR33" s="41"/>
      <c r="AS33" s="41"/>
      <c r="AT33" s="41"/>
      <c r="AU33" s="41"/>
      <c r="AV33" s="41"/>
      <c r="AW33" s="41"/>
      <c r="AX33" s="41"/>
      <c r="AY33" s="42"/>
      <c r="BB33" s="41"/>
      <c r="BC33" s="41" t="str">
        <f>IF(L33&lt;&gt;"",L33&amp;" "&amp;IF(T33="char",T33&amp;"("&amp;X33&amp;")",T33)&amp;" "&amp;IF(AB33="×","NOT NULL","NULL")&amp;IF(BX33&lt;&gt;""," DEFAULT "&amp;BX33,"")&amp;IF(L66&lt;&gt;"",",",""),"")</f>
        <v/>
      </c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</row>
    <row r="34" spans="1:76" ht="15" customHeight="1">
      <c r="A34" s="40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2"/>
    </row>
    <row r="35" spans="1:76" ht="15" customHeight="1">
      <c r="A35" s="40"/>
      <c r="B35" s="436" t="s">
        <v>29</v>
      </c>
      <c r="C35" s="437"/>
      <c r="D35" s="436" t="s">
        <v>34</v>
      </c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40"/>
      <c r="T35" s="645" t="s">
        <v>6</v>
      </c>
      <c r="U35" s="646"/>
      <c r="V35" s="646"/>
      <c r="W35" s="646"/>
      <c r="X35" s="646"/>
      <c r="Y35" s="646"/>
      <c r="Z35" s="646"/>
      <c r="AA35" s="647"/>
      <c r="AB35" s="648" t="s">
        <v>0</v>
      </c>
      <c r="AC35" s="635" t="s">
        <v>1</v>
      </c>
      <c r="AD35" s="650" t="s">
        <v>179</v>
      </c>
      <c r="AE35" s="651" t="s">
        <v>2</v>
      </c>
      <c r="AF35" s="651"/>
      <c r="AG35" s="651"/>
      <c r="AH35" s="651"/>
      <c r="AI35" s="651"/>
      <c r="AJ35" s="651"/>
      <c r="AK35" s="651"/>
      <c r="AL35" s="652"/>
      <c r="AM35" s="435" t="s">
        <v>8</v>
      </c>
      <c r="AN35" s="412"/>
      <c r="AO35" s="412"/>
      <c r="AP35" s="412"/>
      <c r="AQ35" s="412"/>
      <c r="AR35" s="412"/>
      <c r="AS35" s="412"/>
      <c r="AT35" s="412"/>
      <c r="AU35" s="412"/>
      <c r="AV35" s="412"/>
      <c r="AW35" s="412"/>
      <c r="AX35" s="413"/>
      <c r="AY35" s="45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</row>
    <row r="36" spans="1:76" ht="15" customHeight="1">
      <c r="A36" s="40"/>
      <c r="B36" s="406"/>
      <c r="C36" s="408"/>
      <c r="D36" s="406" t="s">
        <v>5</v>
      </c>
      <c r="E36" s="407"/>
      <c r="F36" s="407"/>
      <c r="G36" s="407"/>
      <c r="H36" s="407"/>
      <c r="I36" s="407"/>
      <c r="J36" s="407"/>
      <c r="K36" s="407"/>
      <c r="L36" s="407" t="s">
        <v>4</v>
      </c>
      <c r="M36" s="407"/>
      <c r="N36" s="407"/>
      <c r="O36" s="407"/>
      <c r="P36" s="407"/>
      <c r="Q36" s="407"/>
      <c r="R36" s="407"/>
      <c r="S36" s="441"/>
      <c r="T36" s="642" t="s">
        <v>9</v>
      </c>
      <c r="U36" s="643"/>
      <c r="V36" s="643"/>
      <c r="W36" s="644"/>
      <c r="X36" s="640" t="s">
        <v>7</v>
      </c>
      <c r="Y36" s="644"/>
      <c r="Z36" s="640" t="s">
        <v>43</v>
      </c>
      <c r="AA36" s="641"/>
      <c r="AB36" s="649"/>
      <c r="AC36" s="636"/>
      <c r="AD36" s="636"/>
      <c r="AE36" s="210">
        <v>1</v>
      </c>
      <c r="AF36" s="191">
        <v>2</v>
      </c>
      <c r="AG36" s="191">
        <v>3</v>
      </c>
      <c r="AH36" s="191">
        <v>4</v>
      </c>
      <c r="AI36" s="191">
        <v>5</v>
      </c>
      <c r="AJ36" s="191">
        <v>6</v>
      </c>
      <c r="AK36" s="191">
        <v>7</v>
      </c>
      <c r="AL36" s="192">
        <v>8</v>
      </c>
      <c r="AM36" s="414"/>
      <c r="AN36" s="415"/>
      <c r="AO36" s="415"/>
      <c r="AP36" s="415"/>
      <c r="AQ36" s="415"/>
      <c r="AR36" s="415"/>
      <c r="AS36" s="415"/>
      <c r="AT36" s="415"/>
      <c r="AU36" s="415"/>
      <c r="AV36" s="415"/>
      <c r="AW36" s="415"/>
      <c r="AX36" s="416"/>
      <c r="AY36" s="45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</row>
    <row r="37" spans="1:76" ht="15" customHeight="1">
      <c r="A37" s="40"/>
      <c r="B37" s="633">
        <f>IF(NOT(ISBLANK(D37)),MAX(B$9:B36)+1,"")</f>
        <v>25</v>
      </c>
      <c r="C37" s="634"/>
      <c r="D37" s="110" t="s">
        <v>470</v>
      </c>
      <c r="E37" s="55"/>
      <c r="F37" s="55"/>
      <c r="G37" s="55"/>
      <c r="H37" s="55"/>
      <c r="I37" s="55"/>
      <c r="J37" s="55"/>
      <c r="K37" s="61"/>
      <c r="L37" s="111" t="s">
        <v>492</v>
      </c>
      <c r="M37" s="55"/>
      <c r="N37" s="55"/>
      <c r="O37" s="55"/>
      <c r="P37" s="55"/>
      <c r="Q37" s="55"/>
      <c r="R37" s="55"/>
      <c r="S37" s="56"/>
      <c r="T37" s="110" t="s">
        <v>505</v>
      </c>
      <c r="U37" s="55"/>
      <c r="V37" s="55"/>
      <c r="W37" s="61"/>
      <c r="X37" s="62" t="str">
        <f>IF(AND(NOT(ISERROR(SEARCH("char",T37))), NOT(ISERROR(SEARCH("[",T37)))),
MID($T37,SEARCH("[",$T37)+1,(SEARCH("]",$T37)-SEARCH("[",$T37))-1),
IF(AND(NOT(ISBLANK(T37)),NOT(ISERROR(VLOOKUP(T37,'SQL Server フィールド型種類'!$B$2:$E$30,4,FALSE)&lt;&gt;0))),TEXT(VLOOKUP(T37,'SQL Server フィールド型種類'!$B$2:$E$30,4,FALSE),"##0"),"")
)</f>
        <v>4</v>
      </c>
      <c r="Y37" s="61"/>
      <c r="Z37" s="111"/>
      <c r="AA37" s="56"/>
      <c r="AB37" s="112"/>
      <c r="AC37" s="211"/>
      <c r="AD37" s="211"/>
      <c r="AE37" s="212"/>
      <c r="AF37" s="47"/>
      <c r="AG37" s="47"/>
      <c r="AH37" s="47"/>
      <c r="AI37" s="47"/>
      <c r="AJ37" s="47"/>
      <c r="AK37" s="47"/>
      <c r="AL37" s="48"/>
      <c r="AM37" s="112" t="s">
        <v>513</v>
      </c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6"/>
      <c r="AY37" s="45"/>
      <c r="BB37" s="41"/>
      <c r="BC37" s="41" t="str">
        <f t="shared" ref="BC37:BC45" si="3">IF(L37&lt;&gt;"",L37&amp;" "&amp;IF(T37="char",T37&amp;"("&amp;X37&amp;")",T37)&amp;" "&amp;IF(AB37="×","NOT NULL","NULL")&amp;IF(Z37="YES"," IDENTITY(1, 1) ","")&amp;IF(BX37&lt;&gt;""," DEFAULT "&amp;BX37,"")&amp;IF(L38&lt;&gt;"",",",""),"")</f>
        <v>ol_scl_x float NULL,</v>
      </c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 t="str">
        <f t="shared" ref="BX37:BX63" si="4">IF(NOT(ISERROR(VLOOKUP(L37,$D$73:$O$76,12,FALSE))),VLOOKUP(L37,$D$73:$O$76,12,FALSE),"")</f>
        <v/>
      </c>
    </row>
    <row r="38" spans="1:76" ht="15" customHeight="1">
      <c r="A38" s="40"/>
      <c r="B38" s="594">
        <f>IF(NOT(ISBLANK(D38)),MAX(B$9:B37)+1,"")</f>
        <v>26</v>
      </c>
      <c r="C38" s="595"/>
      <c r="D38" s="106" t="s">
        <v>449</v>
      </c>
      <c r="E38" s="57"/>
      <c r="F38" s="57"/>
      <c r="G38" s="57"/>
      <c r="H38" s="57"/>
      <c r="I38" s="57"/>
      <c r="J38" s="57"/>
      <c r="K38" s="64"/>
      <c r="L38" s="105" t="s">
        <v>482</v>
      </c>
      <c r="M38" s="57"/>
      <c r="N38" s="57"/>
      <c r="O38" s="57"/>
      <c r="P38" s="57"/>
      <c r="Q38" s="57"/>
      <c r="R38" s="57"/>
      <c r="S38" s="58"/>
      <c r="T38" s="106" t="s">
        <v>512</v>
      </c>
      <c r="U38" s="57"/>
      <c r="V38" s="57"/>
      <c r="W38" s="64"/>
      <c r="X38" s="113" t="str">
        <f>IF(AND(NOT(ISERROR(SEARCH("char",T38))), NOT(ISERROR(SEARCH("[",T38)))),
MID($T38,SEARCH("[",$T38)+1,(SEARCH("]",$T38)-SEARCH("[",$T38))-1),
IF(AND(NOT(ISBLANK(T38)),NOT(ISERROR(VLOOKUP(T38,'SQL Server フィールド型種類'!$B$2:$E$30,4,FALSE)&lt;&gt;0))),TEXT(VLOOKUP(T38,'SQL Server フィールド型種類'!$B$2:$E$30,4,FALSE),"##0"),"")
)</f>
        <v>1</v>
      </c>
      <c r="Y38" s="64"/>
      <c r="Z38" s="65"/>
      <c r="AA38" s="58"/>
      <c r="AB38" s="114"/>
      <c r="AC38" s="49"/>
      <c r="AD38" s="204"/>
      <c r="AE38" s="64"/>
      <c r="AF38" s="50"/>
      <c r="AG38" s="50"/>
      <c r="AH38" s="50"/>
      <c r="AI38" s="50"/>
      <c r="AJ38" s="50"/>
      <c r="AK38" s="50"/>
      <c r="AL38" s="51"/>
      <c r="AM38" s="114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8"/>
      <c r="AY38" s="45"/>
      <c r="BC38" s="41" t="str">
        <f t="shared" si="3"/>
        <v>ol_lp_value tinyint NULL,</v>
      </c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 t="str">
        <f t="shared" si="4"/>
        <v/>
      </c>
    </row>
    <row r="39" spans="1:76" ht="15" customHeight="1">
      <c r="A39" s="40"/>
      <c r="B39" s="594">
        <f>IF(NOT(ISBLANK(D39)),MAX(B$9:B38)+1,"")</f>
        <v>27</v>
      </c>
      <c r="C39" s="595"/>
      <c r="D39" s="106" t="s">
        <v>450</v>
      </c>
      <c r="E39" s="57"/>
      <c r="F39" s="57"/>
      <c r="G39" s="57"/>
      <c r="H39" s="57"/>
      <c r="I39" s="57"/>
      <c r="J39" s="57"/>
      <c r="K39" s="64"/>
      <c r="L39" s="105" t="s">
        <v>483</v>
      </c>
      <c r="M39" s="57"/>
      <c r="N39" s="57"/>
      <c r="O39" s="57"/>
      <c r="P39" s="57"/>
      <c r="Q39" s="57"/>
      <c r="R39" s="57"/>
      <c r="S39" s="58"/>
      <c r="T39" s="106" t="s">
        <v>512</v>
      </c>
      <c r="U39" s="57"/>
      <c r="V39" s="57"/>
      <c r="W39" s="64"/>
      <c r="X39" s="69" t="str">
        <f>IF(AND(NOT(ISERROR(SEARCH("char",T39))), NOT(ISERROR(SEARCH("[",T39)))),
MID($T39,SEARCH("[",$T39)+1,(SEARCH("]",$T39)-SEARCH("[",$T39))-1),
IF(AND(NOT(ISBLANK(T39)),NOT(ISERROR(VLOOKUP(T39,'SQL Server フィールド型種類'!$B$2:$E$30,4,FALSE)&lt;&gt;0))),TEXT(VLOOKUP(T39,'SQL Server フィールド型種類'!$B$2:$E$30,4,FALSE),"##0"),"")
)</f>
        <v>1</v>
      </c>
      <c r="Y39" s="64"/>
      <c r="Z39" s="65"/>
      <c r="AA39" s="58"/>
      <c r="AB39" s="114"/>
      <c r="AC39" s="49"/>
      <c r="AD39" s="49"/>
      <c r="AE39" s="64"/>
      <c r="AF39" s="50"/>
      <c r="AG39" s="50"/>
      <c r="AH39" s="50"/>
      <c r="AI39" s="50"/>
      <c r="AJ39" s="50"/>
      <c r="AK39" s="50"/>
      <c r="AL39" s="51"/>
      <c r="AM39" s="114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8"/>
      <c r="AY39" s="45"/>
      <c r="BC39" s="41" t="str">
        <f t="shared" si="3"/>
        <v>ol_rp_value tinyint NULL,</v>
      </c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 t="str">
        <f t="shared" si="4"/>
        <v/>
      </c>
    </row>
    <row r="40" spans="1:76" ht="15" customHeight="1">
      <c r="A40" s="40"/>
      <c r="B40" s="594">
        <f>IF(NOT(ISBLANK(D40)),MAX(B$9:B39)+1,"")</f>
        <v>28</v>
      </c>
      <c r="C40" s="595"/>
      <c r="D40" s="106" t="s">
        <v>451</v>
      </c>
      <c r="E40" s="57"/>
      <c r="F40" s="57"/>
      <c r="G40" s="57"/>
      <c r="H40" s="57"/>
      <c r="I40" s="57"/>
      <c r="J40" s="57"/>
      <c r="K40" s="64"/>
      <c r="L40" s="105" t="s">
        <v>484</v>
      </c>
      <c r="M40" s="57"/>
      <c r="N40" s="57"/>
      <c r="O40" s="57"/>
      <c r="P40" s="57"/>
      <c r="Q40" s="57"/>
      <c r="R40" s="57"/>
      <c r="S40" s="58"/>
      <c r="T40" s="63" t="s">
        <v>508</v>
      </c>
      <c r="U40" s="57"/>
      <c r="V40" s="57"/>
      <c r="W40" s="64"/>
      <c r="X40" s="69" t="str">
        <f>IF(AND(NOT(ISERROR(SEARCH("char",T40))), NOT(ISERROR(SEARCH("[",T40)))),
MID($T40,SEARCH("[",$T40)+1,(SEARCH("]",$T40)-SEARCH("[",$T40))-1),
IF(AND(NOT(ISBLANK(T40)),NOT(ISERROR(VLOOKUP(T40,'SQL Server フィールド型種類'!$B$2:$E$30,4,FALSE)&lt;&gt;0))),TEXT(VLOOKUP(T40,'SQL Server フィールド型種類'!$B$2:$E$30,4,FALSE),"##0"),"")
)</f>
        <v>10</v>
      </c>
      <c r="Y40" s="64"/>
      <c r="Z40" s="65"/>
      <c r="AA40" s="58"/>
      <c r="AB40" s="57"/>
      <c r="AC40" s="49"/>
      <c r="AD40" s="49"/>
      <c r="AE40" s="64"/>
      <c r="AF40" s="50"/>
      <c r="AG40" s="50"/>
      <c r="AH40" s="50"/>
      <c r="AI40" s="50"/>
      <c r="AJ40" s="50"/>
      <c r="AK40" s="50"/>
      <c r="AL40" s="51"/>
      <c r="AM40" s="114" t="s">
        <v>531</v>
      </c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8"/>
      <c r="AY40" s="45"/>
      <c r="BC40" s="41" t="str">
        <f t="shared" si="3"/>
        <v>ol_prn_flg char[10] NULL,</v>
      </c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 t="str">
        <f t="shared" si="4"/>
        <v/>
      </c>
    </row>
    <row r="41" spans="1:76" ht="15" customHeight="1">
      <c r="A41" s="40"/>
      <c r="B41" s="594">
        <f>IF(NOT(ISBLANK(D41)),MAX(B$9:B40)+1,"")</f>
        <v>29</v>
      </c>
      <c r="C41" s="595"/>
      <c r="D41" s="63" t="s">
        <v>452</v>
      </c>
      <c r="E41" s="57"/>
      <c r="F41" s="57"/>
      <c r="G41" s="57"/>
      <c r="H41" s="57"/>
      <c r="I41" s="57"/>
      <c r="J41" s="57"/>
      <c r="K41" s="64"/>
      <c r="L41" s="105" t="s">
        <v>499</v>
      </c>
      <c r="M41" s="57"/>
      <c r="N41" s="57"/>
      <c r="O41" s="57"/>
      <c r="P41" s="57"/>
      <c r="Q41" s="57"/>
      <c r="R41" s="57"/>
      <c r="S41" s="58"/>
      <c r="T41" s="63" t="s">
        <v>511</v>
      </c>
      <c r="U41" s="57"/>
      <c r="V41" s="57"/>
      <c r="W41" s="64"/>
      <c r="X41" s="65" t="str">
        <f>IF(AND(NOT(ISERROR(SEARCH("char",T41))), NOT(ISERROR(SEARCH("[",T41)))),
MID($T41,SEARCH("[",$T41)+1,(SEARCH("]",$T41)-SEARCH("[",$T41))-1),
IF(AND(NOT(ISBLANK(T41)),NOT(ISERROR(VLOOKUP(T41,'SQL Server フィールド型種類'!$B$2:$E$30,4,FALSE)&lt;&gt;0))),TEXT(VLOOKUP(T41,'SQL Server フィールド型種類'!$B$2:$E$30,4,FALSE),"##0"),"")
)</f>
        <v>1</v>
      </c>
      <c r="Y41" s="64"/>
      <c r="Z41" s="65"/>
      <c r="AA41" s="58"/>
      <c r="AB41" s="57"/>
      <c r="AC41" s="49"/>
      <c r="AD41" s="49"/>
      <c r="AE41" s="64"/>
      <c r="AF41" s="50"/>
      <c r="AG41" s="50"/>
      <c r="AH41" s="50"/>
      <c r="AI41" s="50"/>
      <c r="AJ41" s="50"/>
      <c r="AK41" s="50"/>
      <c r="AL41" s="51"/>
      <c r="AM41" s="114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8"/>
      <c r="AY41" s="45"/>
      <c r="BC41" s="41" t="str">
        <f t="shared" si="3"/>
        <v>ol_bnc_scl bit NULL,</v>
      </c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 t="str">
        <f t="shared" si="4"/>
        <v/>
      </c>
    </row>
    <row r="42" spans="1:76" ht="15" customHeight="1">
      <c r="A42" s="40"/>
      <c r="B42" s="594">
        <f>IF(NOT(ISBLANK(D42)),MAX(B$9:B41)+1,"")</f>
        <v>30</v>
      </c>
      <c r="C42" s="595"/>
      <c r="D42" s="63" t="s">
        <v>467</v>
      </c>
      <c r="E42" s="57"/>
      <c r="F42" s="57"/>
      <c r="G42" s="57"/>
      <c r="H42" s="57"/>
      <c r="I42" s="57"/>
      <c r="J42" s="57"/>
      <c r="K42" s="64"/>
      <c r="L42" s="105" t="s">
        <v>493</v>
      </c>
      <c r="M42" s="57"/>
      <c r="N42" s="57"/>
      <c r="O42" s="57"/>
      <c r="P42" s="57"/>
      <c r="Q42" s="57"/>
      <c r="R42" s="57"/>
      <c r="S42" s="58"/>
      <c r="T42" s="63" t="s">
        <v>505</v>
      </c>
      <c r="U42" s="57"/>
      <c r="V42" s="57"/>
      <c r="W42" s="64"/>
      <c r="X42" s="69" t="str">
        <f>IF(AND(NOT(ISERROR(SEARCH("char",T42))), NOT(ISERROR(SEARCH("[",T42)))),
MID($T42,SEARCH("[",$T42)+1,(SEARCH("]",$T42)-SEARCH("[",$T42))-1),
IF(AND(NOT(ISBLANK(T42)),NOT(ISERROR(VLOOKUP(T42,'SQL Server フィールド型種類'!$B$2:$E$30,4,FALSE)&lt;&gt;0))),TEXT(VLOOKUP(T42,'SQL Server フィールド型種類'!$B$2:$E$30,4,FALSE),"##0"),"")
)</f>
        <v>4</v>
      </c>
      <c r="Y42" s="64"/>
      <c r="Z42" s="65"/>
      <c r="AA42" s="58"/>
      <c r="AB42" s="57"/>
      <c r="AC42" s="49"/>
      <c r="AD42" s="49"/>
      <c r="AE42" s="64"/>
      <c r="AF42" s="50"/>
      <c r="AG42" s="50"/>
      <c r="AH42" s="50"/>
      <c r="AI42" s="50"/>
      <c r="AJ42" s="50"/>
      <c r="AK42" s="50"/>
      <c r="AL42" s="51"/>
      <c r="AM42" s="114" t="s">
        <v>513</v>
      </c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8"/>
      <c r="AY42" s="45"/>
      <c r="BC42" s="41" t="str">
        <f t="shared" si="3"/>
        <v>k_scl_y float NULL,</v>
      </c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 t="str">
        <f t="shared" si="4"/>
        <v/>
      </c>
    </row>
    <row r="43" spans="1:76" ht="15" customHeight="1">
      <c r="A43" s="40"/>
      <c r="B43" s="594">
        <f>IF(NOT(ISBLANK(D43)),MAX(B$9:B42)+1,"")</f>
        <v>31</v>
      </c>
      <c r="C43" s="595"/>
      <c r="D43" s="106" t="s">
        <v>471</v>
      </c>
      <c r="E43" s="57"/>
      <c r="F43" s="57"/>
      <c r="G43" s="57"/>
      <c r="H43" s="57"/>
      <c r="I43" s="57"/>
      <c r="J43" s="57"/>
      <c r="K43" s="64"/>
      <c r="L43" s="105" t="s">
        <v>494</v>
      </c>
      <c r="M43" s="57"/>
      <c r="N43" s="57"/>
      <c r="O43" s="57"/>
      <c r="P43" s="57"/>
      <c r="Q43" s="57"/>
      <c r="R43" s="57"/>
      <c r="S43" s="58"/>
      <c r="T43" s="63" t="s">
        <v>505</v>
      </c>
      <c r="U43" s="57"/>
      <c r="V43" s="57"/>
      <c r="W43" s="64"/>
      <c r="X43" s="65" t="str">
        <f>IF(AND(NOT(ISERROR(SEARCH("char",T43))), NOT(ISERROR(SEARCH("[",T43)))),
MID($T43,SEARCH("[",$T43)+1,(SEARCH("]",$T43)-SEARCH("[",$T43))-1),
IF(AND(NOT(ISBLANK(T43)),NOT(ISERROR(VLOOKUP(T43,'SQL Server フィールド型種類'!$B$2:$E$30,4,FALSE)&lt;&gt;0))),TEXT(VLOOKUP(T43,'SQL Server フィールド型種類'!$B$2:$E$30,4,FALSE),"##0"),"")
)</f>
        <v>4</v>
      </c>
      <c r="Y43" s="64"/>
      <c r="Z43" s="65"/>
      <c r="AA43" s="58"/>
      <c r="AB43" s="57"/>
      <c r="AC43" s="49"/>
      <c r="AD43" s="49"/>
      <c r="AE43" s="64"/>
      <c r="AF43" s="50"/>
      <c r="AG43" s="50"/>
      <c r="AH43" s="50"/>
      <c r="AI43" s="50"/>
      <c r="AJ43" s="50"/>
      <c r="AK43" s="50"/>
      <c r="AL43" s="51"/>
      <c r="AM43" s="114" t="s">
        <v>513</v>
      </c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8"/>
      <c r="AY43" s="45"/>
      <c r="BC43" s="41" t="str">
        <f t="shared" si="3"/>
        <v>k_scl_x float NULL,</v>
      </c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 t="str">
        <f t="shared" si="4"/>
        <v/>
      </c>
    </row>
    <row r="44" spans="1:76" ht="15" customHeight="1">
      <c r="A44" s="40"/>
      <c r="B44" s="594">
        <f>IF(NOT(ISBLANK(D44)),MAX(B$9:B43)+1,"")</f>
        <v>32</v>
      </c>
      <c r="C44" s="595"/>
      <c r="D44" s="63" t="s">
        <v>453</v>
      </c>
      <c r="E44" s="57"/>
      <c r="F44" s="57"/>
      <c r="G44" s="57"/>
      <c r="H44" s="57"/>
      <c r="I44" s="57"/>
      <c r="J44" s="57"/>
      <c r="K44" s="64"/>
      <c r="L44" s="105" t="s">
        <v>495</v>
      </c>
      <c r="M44" s="57"/>
      <c r="N44" s="57"/>
      <c r="O44" s="57"/>
      <c r="P44" s="57"/>
      <c r="Q44" s="57"/>
      <c r="R44" s="57"/>
      <c r="S44" s="58"/>
      <c r="T44" s="63" t="s">
        <v>512</v>
      </c>
      <c r="U44" s="57"/>
      <c r="V44" s="57"/>
      <c r="W44" s="64"/>
      <c r="X44" s="69" t="str">
        <f>IF(AND(NOT(ISERROR(SEARCH("char",T44))), NOT(ISERROR(SEARCH("[",T44)))),
MID($T44,SEARCH("[",$T44)+1,(SEARCH("]",$T44)-SEARCH("[",$T44))-1),
IF(AND(NOT(ISBLANK(T44)),NOT(ISERROR(VLOOKUP(T44,'SQL Server フィールド型種類'!$B$2:$E$30,4,FALSE)&lt;&gt;0))),TEXT(VLOOKUP(T44,'SQL Server フィールド型種類'!$B$2:$E$30,4,FALSE),"##0"),"")
)</f>
        <v>1</v>
      </c>
      <c r="Y44" s="64"/>
      <c r="Z44" s="65"/>
      <c r="AA44" s="58"/>
      <c r="AB44" s="57"/>
      <c r="AC44" s="49"/>
      <c r="AD44" s="49"/>
      <c r="AE44" s="64"/>
      <c r="AF44" s="50"/>
      <c r="AG44" s="50"/>
      <c r="AH44" s="50"/>
      <c r="AI44" s="50"/>
      <c r="AJ44" s="50"/>
      <c r="AK44" s="50"/>
      <c r="AL44" s="51"/>
      <c r="AM44" s="114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8"/>
      <c r="AY44" s="45"/>
      <c r="BC44" s="41" t="str">
        <f t="shared" si="3"/>
        <v>k_lp_value tinyint NULL,</v>
      </c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 t="str">
        <f t="shared" si="4"/>
        <v/>
      </c>
    </row>
    <row r="45" spans="1:76" ht="15" customHeight="1">
      <c r="A45" s="40"/>
      <c r="B45" s="594">
        <f>IF(NOT(ISBLANK(D45)),MAX(B$9:B44)+1,"")</f>
        <v>33</v>
      </c>
      <c r="C45" s="595"/>
      <c r="D45" s="106" t="s">
        <v>454</v>
      </c>
      <c r="E45" s="57"/>
      <c r="F45" s="57"/>
      <c r="G45" s="57"/>
      <c r="H45" s="57"/>
      <c r="I45" s="57"/>
      <c r="J45" s="57"/>
      <c r="K45" s="64"/>
      <c r="L45" s="105" t="s">
        <v>496</v>
      </c>
      <c r="M45" s="57"/>
      <c r="N45" s="57"/>
      <c r="O45" s="57"/>
      <c r="P45" s="57"/>
      <c r="Q45" s="57"/>
      <c r="R45" s="57"/>
      <c r="S45" s="58"/>
      <c r="T45" s="63" t="s">
        <v>512</v>
      </c>
      <c r="U45" s="57"/>
      <c r="V45" s="57"/>
      <c r="W45" s="64"/>
      <c r="X45" s="69" t="str">
        <f>IF(AND(NOT(ISERROR(SEARCH("char",T45))), NOT(ISERROR(SEARCH("[",T45)))),
MID($T45,SEARCH("[",$T45)+1,(SEARCH("]",$T45)-SEARCH("[",$T45))-1),
IF(AND(NOT(ISBLANK(T45)),NOT(ISERROR(VLOOKUP(T45,'SQL Server フィールド型種類'!$B$2:$E$30,4,FALSE)&lt;&gt;0))),TEXT(VLOOKUP(T45,'SQL Server フィールド型種類'!$B$2:$E$30,4,FALSE),"##0"),"")
)</f>
        <v>1</v>
      </c>
      <c r="Y45" s="64"/>
      <c r="Z45" s="65"/>
      <c r="AA45" s="58"/>
      <c r="AB45" s="57"/>
      <c r="AC45" s="49"/>
      <c r="AD45" s="49"/>
      <c r="AE45" s="64"/>
      <c r="AF45" s="50"/>
      <c r="AG45" s="50"/>
      <c r="AH45" s="50"/>
      <c r="AI45" s="50"/>
      <c r="AJ45" s="50"/>
      <c r="AK45" s="50"/>
      <c r="AL45" s="51"/>
      <c r="AM45" s="114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8"/>
      <c r="AY45" s="45"/>
      <c r="BC45" s="41" t="str">
        <f t="shared" si="3"/>
        <v>k_rp_value tinyint NULL,</v>
      </c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 t="str">
        <f t="shared" si="4"/>
        <v/>
      </c>
    </row>
    <row r="46" spans="1:76" ht="15" customHeight="1">
      <c r="A46" s="40"/>
      <c r="B46" s="594">
        <f>IF(NOT(ISBLANK(D46)),MAX(B$9:B45)+1,"")</f>
        <v>34</v>
      </c>
      <c r="C46" s="595"/>
      <c r="D46" s="106" t="s">
        <v>456</v>
      </c>
      <c r="E46" s="57"/>
      <c r="F46" s="57"/>
      <c r="G46" s="57"/>
      <c r="H46" s="57"/>
      <c r="I46" s="57"/>
      <c r="J46" s="57"/>
      <c r="K46" s="64"/>
      <c r="L46" s="105" t="s">
        <v>497</v>
      </c>
      <c r="M46" s="57"/>
      <c r="N46" s="57"/>
      <c r="O46" s="57"/>
      <c r="P46" s="57"/>
      <c r="Q46" s="57"/>
      <c r="R46" s="57"/>
      <c r="S46" s="58"/>
      <c r="T46" s="106" t="s">
        <v>508</v>
      </c>
      <c r="U46" s="57"/>
      <c r="V46" s="57"/>
      <c r="W46" s="64"/>
      <c r="X46" s="69" t="str">
        <f>IF(AND(NOT(ISERROR(SEARCH("char",T46))), NOT(ISERROR(SEARCH("[",T46)))),
MID($T46,SEARCH("[",$T46)+1,(SEARCH("]",$T46)-SEARCH("[",$T46))-1),
IF(AND(NOT(ISBLANK(T46)),NOT(ISERROR(VLOOKUP(T46,'SQL Server フィールド型種類'!$B$2:$E$30,4,FALSE)&lt;&gt;0))),TEXT(VLOOKUP(T46,'SQL Server フィールド型種類'!$B$2:$E$30,4,FALSE),"##0"),"")
)</f>
        <v>10</v>
      </c>
      <c r="Y46" s="64"/>
      <c r="Z46" s="65"/>
      <c r="AA46" s="58"/>
      <c r="AB46" s="57"/>
      <c r="AC46" s="49"/>
      <c r="AD46" s="49"/>
      <c r="AE46" s="64"/>
      <c r="AF46" s="50"/>
      <c r="AG46" s="50"/>
      <c r="AH46" s="50"/>
      <c r="AI46" s="50"/>
      <c r="AJ46" s="50"/>
      <c r="AK46" s="50"/>
      <c r="AL46" s="51"/>
      <c r="AM46" s="114" t="s">
        <v>531</v>
      </c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8"/>
      <c r="AY46" s="45"/>
      <c r="BC46" s="41" t="str">
        <f>IF(L46&lt;&gt;"",L46&amp;" "&amp;IF(T46="char",T46&amp;"("&amp;X46&amp;")",T46)&amp;" "&amp;IF(AB46="×","NOT NULL","NULL")&amp;IF(Z46="YES"," IDENTITY(1, 1) ","")&amp;IF(BX46&lt;&gt;""," DEFAULT "&amp;BX46,"")&amp;IF(L62&lt;&gt;"",",",""),"")</f>
        <v>k_prn_flg char[10] NULL</v>
      </c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 t="str">
        <f t="shared" si="4"/>
        <v/>
      </c>
    </row>
    <row r="47" spans="1:76" ht="15" customHeight="1">
      <c r="A47" s="40"/>
      <c r="B47" s="594">
        <f>IF(NOT(ISBLANK(D47)),MAX(B$9:B46)+1,"")</f>
        <v>35</v>
      </c>
      <c r="C47" s="595"/>
      <c r="D47" s="106" t="s">
        <v>455</v>
      </c>
      <c r="E47" s="57"/>
      <c r="F47" s="57"/>
      <c r="G47" s="57"/>
      <c r="H47" s="57"/>
      <c r="I47" s="57"/>
      <c r="J47" s="57"/>
      <c r="K47" s="64"/>
      <c r="L47" s="105" t="s">
        <v>498</v>
      </c>
      <c r="M47" s="57"/>
      <c r="N47" s="57"/>
      <c r="O47" s="57"/>
      <c r="P47" s="57"/>
      <c r="Q47" s="57"/>
      <c r="R47" s="57"/>
      <c r="S47" s="58"/>
      <c r="T47" s="106" t="s">
        <v>511</v>
      </c>
      <c r="U47" s="57"/>
      <c r="V47" s="57"/>
      <c r="W47" s="64"/>
      <c r="X47" s="69" t="str">
        <f>IF(AND(NOT(ISERROR(SEARCH("char",T47))), NOT(ISERROR(SEARCH("[",T47)))),
MID($T47,SEARCH("[",$T47)+1,(SEARCH("]",$T47)-SEARCH("[",$T47))-1),
IF(AND(NOT(ISBLANK(T47)),NOT(ISERROR(VLOOKUP(T47,'SQL Server フィールド型種類'!$B$2:$E$30,4,FALSE)&lt;&gt;0))),TEXT(VLOOKUP(T47,'SQL Server フィールド型種類'!$B$2:$E$30,4,FALSE),"##0"),"")
)</f>
        <v>1</v>
      </c>
      <c r="Y47" s="64"/>
      <c r="Z47" s="65"/>
      <c r="AA47" s="58"/>
      <c r="AB47" s="57"/>
      <c r="AC47" s="49"/>
      <c r="AD47" s="49"/>
      <c r="AE47" s="64"/>
      <c r="AF47" s="50"/>
      <c r="AG47" s="50"/>
      <c r="AH47" s="50"/>
      <c r="AI47" s="50"/>
      <c r="AJ47" s="50"/>
      <c r="AK47" s="50"/>
      <c r="AL47" s="51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8"/>
      <c r="AY47" s="45"/>
      <c r="BC47" s="41" t="str">
        <f>IF(L47&lt;&gt;"",L47&amp;" "&amp;IF(T47="char",T47&amp;"("&amp;X47&amp;")",T47)&amp;" "&amp;IF(AB47="×","NOT NULL","NULL")&amp;IF(Z47="YES"," IDENTITY(1, 1) ","")&amp;IF(BX47&lt;&gt;""," DEFAULT "&amp;BX47,"")&amp;IF(L63&lt;&gt;"",",",""),"")</f>
        <v>k_bnc_scl bit NULL</v>
      </c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 t="str">
        <f t="shared" si="4"/>
        <v/>
      </c>
    </row>
    <row r="48" spans="1:76" ht="15" customHeight="1">
      <c r="A48" s="40"/>
      <c r="B48" s="594">
        <f>IF(NOT(ISBLANK(D48)),MAX(B$9:B47)+1,"")</f>
        <v>36</v>
      </c>
      <c r="C48" s="595"/>
      <c r="D48" s="106" t="s">
        <v>185</v>
      </c>
      <c r="E48" s="57"/>
      <c r="F48" s="57"/>
      <c r="G48" s="57"/>
      <c r="H48" s="57"/>
      <c r="I48" s="57"/>
      <c r="J48" s="57"/>
      <c r="K48" s="64"/>
      <c r="L48" s="105" t="s">
        <v>186</v>
      </c>
      <c r="M48" s="57"/>
      <c r="N48" s="57"/>
      <c r="O48" s="57"/>
      <c r="P48" s="57"/>
      <c r="Q48" s="57"/>
      <c r="R48" s="57"/>
      <c r="S48" s="58"/>
      <c r="T48" s="63" t="s">
        <v>48</v>
      </c>
      <c r="U48" s="57"/>
      <c r="V48" s="57"/>
      <c r="W48" s="64"/>
      <c r="X48" s="69" t="str">
        <f>IF(AND(NOT(ISERROR(SEARCH("char",T48))), NOT(ISERROR(SEARCH("[",T48)))),
MID($T48,SEARCH("[",$T48)+1,(SEARCH("]",$T48)-SEARCH("[",$T48))-1),
IF(AND(NOT(ISBLANK(T48)),NOT(ISERROR(VLOOKUP(T48,'SQL Server フィールド型種類'!$B$2:$E$30,4,FALSE)&lt;&gt;0))),TEXT(VLOOKUP(T48,'SQL Server フィールド型種類'!$B$2:$E$30,4,FALSE),"##0"),"")
)</f>
        <v>8</v>
      </c>
      <c r="Y48" s="64"/>
      <c r="Z48" s="65"/>
      <c r="AA48" s="58"/>
      <c r="AB48" s="57"/>
      <c r="AC48" s="49"/>
      <c r="AD48" s="49"/>
      <c r="AE48" s="64"/>
      <c r="AF48" s="50"/>
      <c r="AG48" s="50"/>
      <c r="AH48" s="50"/>
      <c r="AI48" s="50"/>
      <c r="AJ48" s="50"/>
      <c r="AK48" s="50"/>
      <c r="AL48" s="51"/>
      <c r="AM48" s="114" t="s">
        <v>187</v>
      </c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8"/>
      <c r="AY48" s="45"/>
      <c r="BC48" s="41" t="str">
        <f>IF(L48&lt;&gt;"",L48&amp;" "&amp;IF(T48="char",T48&amp;"("&amp;X48&amp;")",T48)&amp;" "&amp;IF(AB48="×","NOT NULL","NULL")&amp;IF(Z48="YES"," IDENTITY(1, 1) ","")&amp;IF(BX48&lt;&gt;""," DEFAULT "&amp;BX48,"")&amp;IF(L65&lt;&gt;"",",",""),"")</f>
        <v>delete_date datetime NULL</v>
      </c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 t="str">
        <f t="shared" si="4"/>
        <v/>
      </c>
    </row>
    <row r="49" spans="1:76" ht="15" customHeight="1">
      <c r="A49" s="40"/>
      <c r="B49" s="594">
        <f>IF(NOT(ISBLANK(D49)),MAX(B$9:B48)+1,"")</f>
        <v>37</v>
      </c>
      <c r="C49" s="595"/>
      <c r="D49" s="106" t="s">
        <v>188</v>
      </c>
      <c r="E49" s="57"/>
      <c r="F49" s="57"/>
      <c r="G49" s="57"/>
      <c r="H49" s="57"/>
      <c r="I49" s="57"/>
      <c r="J49" s="57"/>
      <c r="K49" s="64"/>
      <c r="L49" s="105" t="s">
        <v>189</v>
      </c>
      <c r="M49" s="57"/>
      <c r="N49" s="57"/>
      <c r="O49" s="57"/>
      <c r="P49" s="57"/>
      <c r="Q49" s="57"/>
      <c r="R49" s="57"/>
      <c r="S49" s="58"/>
      <c r="T49" s="63" t="s">
        <v>190</v>
      </c>
      <c r="U49" s="57"/>
      <c r="V49" s="57"/>
      <c r="W49" s="64"/>
      <c r="X49" s="65" t="str">
        <f>IF(AND(NOT(ISERROR(SEARCH("char",T49))), NOT(ISERROR(SEARCH("[",T49)))),
MID($T49,SEARCH("[",$T49)+1,(SEARCH("]",$T49)-SEARCH("[",$T49))-1),
IF(AND(NOT(ISBLANK(T49)),NOT(ISERROR(VLOOKUP(T49,'SQL Server フィールド型種類'!$B$2:$E$30,4,FALSE)&lt;&gt;0))),TEXT(VLOOKUP(T49,'SQL Server フィールド型種類'!$B$2:$E$30,4,FALSE),"##0"),"")
)</f>
        <v>2</v>
      </c>
      <c r="Y49" s="64"/>
      <c r="Z49" s="65"/>
      <c r="AA49" s="58"/>
      <c r="AB49" s="57"/>
      <c r="AC49" s="49"/>
      <c r="AD49" s="49"/>
      <c r="AE49" s="64"/>
      <c r="AF49" s="50"/>
      <c r="AG49" s="50"/>
      <c r="AH49" s="50"/>
      <c r="AI49" s="50"/>
      <c r="AJ49" s="50"/>
      <c r="AK49" s="50"/>
      <c r="AL49" s="51"/>
      <c r="AM49" s="114" t="s">
        <v>191</v>
      </c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8"/>
      <c r="AY49" s="45"/>
      <c r="BC49" s="41" t="str">
        <f>IF(L49&lt;&gt;"",L49&amp;" "&amp;IF(T49="char",T49&amp;"("&amp;X49&amp;")",T49)&amp;" "&amp;IF(AB49="×","NOT NULL","NULL")&amp;IF(Z49="YES"," IDENTITY(1, 1) ","")&amp;IF(BX49&lt;&gt;""," DEFAULT "&amp;BX49,"")&amp;IF(L111&lt;&gt;"",",",""),"")</f>
        <v>delete_tantou_id smallint NULL</v>
      </c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 t="str">
        <f t="shared" si="4"/>
        <v/>
      </c>
    </row>
    <row r="50" spans="1:76" ht="15" customHeight="1">
      <c r="A50" s="40"/>
      <c r="B50" s="594">
        <f>IF(NOT(ISBLANK(D50)),MAX(B$9:B49)+1,"")</f>
        <v>38</v>
      </c>
      <c r="C50" s="595"/>
      <c r="D50" s="63" t="s">
        <v>192</v>
      </c>
      <c r="E50" s="57"/>
      <c r="F50" s="57"/>
      <c r="G50" s="57"/>
      <c r="H50" s="57"/>
      <c r="I50" s="57"/>
      <c r="J50" s="57"/>
      <c r="K50" s="64"/>
      <c r="L50" s="65" t="s">
        <v>49</v>
      </c>
      <c r="M50" s="57"/>
      <c r="N50" s="57"/>
      <c r="O50" s="57"/>
      <c r="P50" s="57"/>
      <c r="Q50" s="57"/>
      <c r="R50" s="57"/>
      <c r="S50" s="58"/>
      <c r="T50" s="63" t="s">
        <v>48</v>
      </c>
      <c r="U50" s="57"/>
      <c r="V50" s="57"/>
      <c r="W50" s="64"/>
      <c r="X50" s="69" t="str">
        <f>IF(AND(NOT(ISERROR(SEARCH("char",T50))), NOT(ISERROR(SEARCH("[",T50)))),
MID($T50,SEARCH("[",$T50)+1,(SEARCH("]",$T50)-SEARCH("[",$T50))-1),
IF(AND(NOT(ISBLANK(T50)),NOT(ISERROR(VLOOKUP(T50,'SQL Server フィールド型種類'!$B$2:$E$30,4,FALSE)&lt;&gt;0))),TEXT(VLOOKUP(T50,'SQL Server フィールド型種類'!$B$2:$E$30,4,FALSE),"##0"),"")
)</f>
        <v>8</v>
      </c>
      <c r="Y50" s="64"/>
      <c r="Z50" s="65"/>
      <c r="AA50" s="58"/>
      <c r="AB50" s="57" t="s">
        <v>193</v>
      </c>
      <c r="AC50" s="49"/>
      <c r="AD50" s="49"/>
      <c r="AE50" s="64"/>
      <c r="AF50" s="50"/>
      <c r="AG50" s="50"/>
      <c r="AH50" s="50"/>
      <c r="AI50" s="50"/>
      <c r="AJ50" s="50"/>
      <c r="AK50" s="50"/>
      <c r="AL50" s="51"/>
      <c r="AM50" s="114" t="s">
        <v>194</v>
      </c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8"/>
      <c r="AY50" s="45"/>
      <c r="BC50" s="41" t="str">
        <f>IF(L50&lt;&gt;"",L50&amp;" "&amp;IF(T50="char",T50&amp;"("&amp;X50&amp;")",T50)&amp;" "&amp;IF(AB50="×","NOT NULL","NULL")&amp;IF(Z50="YES"," IDENTITY(1, 1) ","")&amp;IF(BX50&lt;&gt;""," DEFAULT "&amp;BX50,"")&amp;IF(L112&lt;&gt;"",",",""),"")</f>
        <v>created_date datetime NOT NULL DEFAULT getdate()</v>
      </c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 t="str">
        <f t="shared" si="4"/>
        <v>getdate()</v>
      </c>
    </row>
    <row r="51" spans="1:76" ht="15" customHeight="1">
      <c r="A51" s="40"/>
      <c r="B51" s="594">
        <f>IF(NOT(ISBLANK(D51)),MAX(B$9:B50)+1,"")</f>
        <v>39</v>
      </c>
      <c r="C51" s="595"/>
      <c r="D51" s="106" t="s">
        <v>195</v>
      </c>
      <c r="E51" s="57"/>
      <c r="F51" s="57"/>
      <c r="G51" s="57"/>
      <c r="H51" s="57"/>
      <c r="I51" s="57"/>
      <c r="J51" s="57"/>
      <c r="K51" s="64"/>
      <c r="L51" s="105" t="s">
        <v>50</v>
      </c>
      <c r="M51" s="57"/>
      <c r="N51" s="57"/>
      <c r="O51" s="57"/>
      <c r="P51" s="57"/>
      <c r="Q51" s="57"/>
      <c r="R51" s="57"/>
      <c r="S51" s="58"/>
      <c r="T51" s="63" t="s">
        <v>190</v>
      </c>
      <c r="U51" s="57"/>
      <c r="V51" s="57"/>
      <c r="W51" s="64"/>
      <c r="X51" s="65" t="str">
        <f>IF(AND(NOT(ISERROR(SEARCH("char",T51))), NOT(ISERROR(SEARCH("[",T51)))),
MID($T51,SEARCH("[",$T51)+1,(SEARCH("]",$T51)-SEARCH("[",$T51))-1),
IF(AND(NOT(ISBLANK(T51)),NOT(ISERROR(VLOOKUP(T51,'SQL Server フィールド型種類'!$B$2:$E$30,4,FALSE)&lt;&gt;0))),TEXT(VLOOKUP(T51,'SQL Server フィールド型種類'!$B$2:$E$30,4,FALSE),"##0"),"")
)</f>
        <v>2</v>
      </c>
      <c r="Y51" s="64"/>
      <c r="Z51" s="65"/>
      <c r="AA51" s="58"/>
      <c r="AB51" s="57" t="s">
        <v>193</v>
      </c>
      <c r="AC51" s="49"/>
      <c r="AD51" s="49"/>
      <c r="AE51" s="64"/>
      <c r="AF51" s="50"/>
      <c r="AG51" s="50"/>
      <c r="AH51" s="50"/>
      <c r="AI51" s="50"/>
      <c r="AJ51" s="50"/>
      <c r="AK51" s="50"/>
      <c r="AL51" s="51"/>
      <c r="AM51" s="114" t="s">
        <v>196</v>
      </c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8"/>
      <c r="AY51" s="45"/>
      <c r="BC51" s="41" t="str">
        <f>IF(L51&lt;&gt;"",L51&amp;" "&amp;IF(T51="char",T51&amp;"("&amp;X51&amp;")",T51)&amp;" "&amp;IF(AB51="×","NOT NULL","NULL")&amp;IF(Z51="YES"," IDENTITY(1, 1) ","")&amp;IF(BX51&lt;&gt;""," DEFAULT "&amp;BX51,"")&amp;IF(L113&lt;&gt;"",",",""),"")</f>
        <v>created_tantou_id smallint NOT NULL</v>
      </c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 t="str">
        <f t="shared" si="4"/>
        <v/>
      </c>
    </row>
    <row r="52" spans="1:76" ht="15" customHeight="1">
      <c r="A52" s="40"/>
      <c r="B52" s="594">
        <f>IF(NOT(ISBLANK(D52)),MAX(B$9:B51)+1,"")</f>
        <v>40</v>
      </c>
      <c r="C52" s="595"/>
      <c r="D52" s="63" t="s">
        <v>197</v>
      </c>
      <c r="E52" s="57"/>
      <c r="F52" s="57"/>
      <c r="G52" s="57"/>
      <c r="H52" s="57"/>
      <c r="I52" s="57"/>
      <c r="J52" s="57"/>
      <c r="K52" s="64"/>
      <c r="L52" s="65" t="s">
        <v>51</v>
      </c>
      <c r="M52" s="57"/>
      <c r="N52" s="57"/>
      <c r="O52" s="57"/>
      <c r="P52" s="57"/>
      <c r="Q52" s="57"/>
      <c r="R52" s="57"/>
      <c r="S52" s="58"/>
      <c r="T52" s="63" t="s">
        <v>48</v>
      </c>
      <c r="U52" s="57"/>
      <c r="V52" s="57"/>
      <c r="W52" s="64"/>
      <c r="X52" s="69" t="str">
        <f>IF(AND(NOT(ISERROR(SEARCH("char",T52))), NOT(ISERROR(SEARCH("[",T52)))),
MID($T52,SEARCH("[",$T52)+1,(SEARCH("]",$T52)-SEARCH("[",$T52))-1),
IF(AND(NOT(ISBLANK(T52)),NOT(ISERROR(VLOOKUP(T52,'SQL Server フィールド型種類'!$B$2:$E$30,4,FALSE)&lt;&gt;0))),TEXT(VLOOKUP(T52,'SQL Server フィールド型種類'!$B$2:$E$30,4,FALSE),"##0"),"")
)</f>
        <v>8</v>
      </c>
      <c r="Y52" s="64"/>
      <c r="Z52" s="65"/>
      <c r="AA52" s="58"/>
      <c r="AB52" s="57"/>
      <c r="AC52" s="49"/>
      <c r="AD52" s="49"/>
      <c r="AE52" s="64"/>
      <c r="AF52" s="50"/>
      <c r="AG52" s="50"/>
      <c r="AH52" s="50"/>
      <c r="AI52" s="50"/>
      <c r="AJ52" s="50"/>
      <c r="AK52" s="50"/>
      <c r="AL52" s="51"/>
      <c r="AM52" s="114" t="s">
        <v>198</v>
      </c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8"/>
      <c r="AY52" s="45"/>
      <c r="BC52" s="41" t="str">
        <f>IF(L52&lt;&gt;"",L52&amp;" "&amp;IF(T52="char",T52&amp;"("&amp;X52&amp;")",T52)&amp;" "&amp;IF(AB52="×","NOT NULL","NULL")&amp;IF(Z52="YES"," IDENTITY(1, 1) ","")&amp;IF(BX52&lt;&gt;""," DEFAULT "&amp;BX52,"")&amp;IF(L114&lt;&gt;"",",",""),"")</f>
        <v>updated_date datetime NULL</v>
      </c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 t="str">
        <f t="shared" si="4"/>
        <v/>
      </c>
    </row>
    <row r="53" spans="1:76" ht="15" customHeight="1">
      <c r="A53" s="40"/>
      <c r="B53" s="594">
        <f>IF(NOT(ISBLANK(D53)),MAX(B$9:B52)+1,"")</f>
        <v>41</v>
      </c>
      <c r="C53" s="595"/>
      <c r="D53" s="106" t="s">
        <v>199</v>
      </c>
      <c r="E53" s="57"/>
      <c r="F53" s="57"/>
      <c r="G53" s="57"/>
      <c r="H53" s="57"/>
      <c r="I53" s="57"/>
      <c r="J53" s="57"/>
      <c r="K53" s="64"/>
      <c r="L53" s="105" t="s">
        <v>52</v>
      </c>
      <c r="M53" s="57"/>
      <c r="N53" s="57"/>
      <c r="O53" s="57"/>
      <c r="P53" s="57"/>
      <c r="Q53" s="57"/>
      <c r="R53" s="57"/>
      <c r="S53" s="58"/>
      <c r="T53" s="63" t="s">
        <v>190</v>
      </c>
      <c r="U53" s="57"/>
      <c r="V53" s="57"/>
      <c r="W53" s="64"/>
      <c r="X53" s="69" t="str">
        <f>IF(AND(NOT(ISERROR(SEARCH("char",T53))), NOT(ISERROR(SEARCH("[",T53)))),
MID($T53,SEARCH("[",$T53)+1,(SEARCH("]",$T53)-SEARCH("[",$T53))-1),
IF(AND(NOT(ISBLANK(T53)),NOT(ISERROR(VLOOKUP(T53,'SQL Server フィールド型種類'!$B$2:$E$30,4,FALSE)&lt;&gt;0))),TEXT(VLOOKUP(T53,'SQL Server フィールド型種類'!$B$2:$E$30,4,FALSE),"##0"),"")
)</f>
        <v>2</v>
      </c>
      <c r="Y53" s="64"/>
      <c r="Z53" s="65"/>
      <c r="AA53" s="58"/>
      <c r="AB53" s="57"/>
      <c r="AC53" s="49"/>
      <c r="AD53" s="49"/>
      <c r="AE53" s="64"/>
      <c r="AF53" s="50"/>
      <c r="AG53" s="50"/>
      <c r="AH53" s="50"/>
      <c r="AI53" s="50"/>
      <c r="AJ53" s="50"/>
      <c r="AK53" s="50"/>
      <c r="AL53" s="51"/>
      <c r="AM53" s="114" t="s">
        <v>200</v>
      </c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8"/>
      <c r="AY53" s="45"/>
      <c r="BC53" s="41" t="str">
        <f t="shared" ref="BC53:BC63" si="5">IF(L53&lt;&gt;"",L53&amp;" "&amp;IF(T53="char",T53&amp;"("&amp;X53&amp;")",T53)&amp;" "&amp;IF(AB53="×","NOT NULL","NULL")&amp;IF(Z53="YES"," IDENTITY(1, 1) ","")&amp;IF(BX53&lt;&gt;""," DEFAULT "&amp;BX53,"")&amp;IF(L115&lt;&gt;"",",",""),"")</f>
        <v>updated_tantou_id smallint NULL</v>
      </c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 t="str">
        <f t="shared" si="4"/>
        <v/>
      </c>
    </row>
    <row r="54" spans="1:76" ht="15" customHeight="1">
      <c r="A54" s="40"/>
      <c r="B54" s="594" t="str">
        <f>IF(NOT(ISBLANK(D54)),MAX(B$9:B53)+1,"")</f>
        <v/>
      </c>
      <c r="C54" s="595"/>
      <c r="D54" s="106"/>
      <c r="E54" s="57"/>
      <c r="F54" s="57"/>
      <c r="G54" s="57"/>
      <c r="H54" s="57"/>
      <c r="I54" s="57"/>
      <c r="J54" s="57"/>
      <c r="K54" s="64"/>
      <c r="L54" s="105"/>
      <c r="M54" s="57"/>
      <c r="N54" s="57"/>
      <c r="O54" s="57"/>
      <c r="P54" s="57"/>
      <c r="Q54" s="57"/>
      <c r="R54" s="57"/>
      <c r="S54" s="58"/>
      <c r="T54" s="106"/>
      <c r="U54" s="57"/>
      <c r="V54" s="57"/>
      <c r="W54" s="64"/>
      <c r="X54" s="69" t="str">
        <f>IF(AND(NOT(ISERROR(SEARCH("char",T54))), NOT(ISERROR(SEARCH("[",T54)))),
MID($T54,SEARCH("[",$T54)+1,(SEARCH("]",$T54)-SEARCH("[",$T54))-1),
IF(AND(NOT(ISBLANK(T54)),NOT(ISERROR(VLOOKUP(T54,'SQL Server フィールド型種類'!$B$2:$E$30,4,FALSE)&lt;&gt;0))),TEXT(VLOOKUP(T54,'SQL Server フィールド型種類'!$B$2:$E$30,4,FALSE),"##0"),"")
)</f>
        <v/>
      </c>
      <c r="Y54" s="64"/>
      <c r="Z54" s="65"/>
      <c r="AA54" s="58"/>
      <c r="AB54" s="57"/>
      <c r="AC54" s="49"/>
      <c r="AD54" s="49"/>
      <c r="AE54" s="64"/>
      <c r="AF54" s="50"/>
      <c r="AG54" s="50"/>
      <c r="AH54" s="50"/>
      <c r="AI54" s="50"/>
      <c r="AJ54" s="50"/>
      <c r="AK54" s="50"/>
      <c r="AL54" s="51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8"/>
      <c r="AY54" s="45"/>
      <c r="BC54" s="41" t="str">
        <f t="shared" si="5"/>
        <v/>
      </c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 t="str">
        <f t="shared" si="4"/>
        <v/>
      </c>
    </row>
    <row r="55" spans="1:76" ht="15" customHeight="1">
      <c r="A55" s="40"/>
      <c r="B55" s="594" t="str">
        <f>IF(NOT(ISBLANK(D55)),MAX(B$9:B54)+1,"")</f>
        <v/>
      </c>
      <c r="C55" s="595"/>
      <c r="D55" s="106"/>
      <c r="E55" s="57"/>
      <c r="F55" s="57"/>
      <c r="G55" s="57"/>
      <c r="H55" s="57"/>
      <c r="I55" s="57"/>
      <c r="J55" s="57"/>
      <c r="K55" s="64"/>
      <c r="L55" s="105"/>
      <c r="M55" s="57"/>
      <c r="N55" s="57"/>
      <c r="O55" s="57"/>
      <c r="P55" s="57"/>
      <c r="Q55" s="57"/>
      <c r="R55" s="57"/>
      <c r="S55" s="58"/>
      <c r="T55" s="106"/>
      <c r="U55" s="57"/>
      <c r="V55" s="57"/>
      <c r="W55" s="64"/>
      <c r="X55" s="69" t="str">
        <f>IF(AND(NOT(ISERROR(SEARCH("char",T55))), NOT(ISERROR(SEARCH("[",T55)))),
MID($T55,SEARCH("[",$T55)+1,(SEARCH("]",$T55)-SEARCH("[",$T55))-1),
IF(AND(NOT(ISBLANK(T55)),NOT(ISERROR(VLOOKUP(T55,'SQL Server フィールド型種類'!$B$2:$E$30,4,FALSE)&lt;&gt;0))),TEXT(VLOOKUP(T55,'SQL Server フィールド型種類'!$B$2:$E$30,4,FALSE),"##0"),"")
)</f>
        <v/>
      </c>
      <c r="Y55" s="64"/>
      <c r="Z55" s="65"/>
      <c r="AA55" s="58"/>
      <c r="AB55" s="57"/>
      <c r="AC55" s="49"/>
      <c r="AD55" s="49"/>
      <c r="AE55" s="64"/>
      <c r="AF55" s="50"/>
      <c r="AG55" s="50"/>
      <c r="AH55" s="50"/>
      <c r="AI55" s="50"/>
      <c r="AJ55" s="50"/>
      <c r="AK55" s="50"/>
      <c r="AL55" s="51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8"/>
      <c r="AY55" s="45"/>
      <c r="BC55" s="41" t="str">
        <f t="shared" si="5"/>
        <v/>
      </c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 t="str">
        <f t="shared" si="4"/>
        <v/>
      </c>
    </row>
    <row r="56" spans="1:76" ht="15" customHeight="1">
      <c r="A56" s="40"/>
      <c r="B56" s="594" t="str">
        <f>IF(NOT(ISBLANK(D56)),MAX(B$9:B55)+1,"")</f>
        <v/>
      </c>
      <c r="C56" s="595"/>
      <c r="D56" s="106"/>
      <c r="E56" s="57"/>
      <c r="F56" s="57"/>
      <c r="G56" s="57"/>
      <c r="H56" s="57"/>
      <c r="I56" s="57"/>
      <c r="J56" s="57"/>
      <c r="K56" s="64"/>
      <c r="L56" s="105"/>
      <c r="M56" s="57"/>
      <c r="N56" s="57"/>
      <c r="O56" s="57"/>
      <c r="P56" s="57"/>
      <c r="Q56" s="57"/>
      <c r="R56" s="57"/>
      <c r="S56" s="58"/>
      <c r="T56" s="106"/>
      <c r="U56" s="57"/>
      <c r="V56" s="57"/>
      <c r="W56" s="64"/>
      <c r="X56" s="69" t="str">
        <f>IF(AND(NOT(ISERROR(SEARCH("char",T56))), NOT(ISERROR(SEARCH("[",T56)))),
MID($T56,SEARCH("[",$T56)+1,(SEARCH("]",$T56)-SEARCH("[",$T56))-1),
IF(AND(NOT(ISBLANK(T56)),NOT(ISERROR(VLOOKUP(T56,'SQL Server フィールド型種類'!$B$2:$E$30,4,FALSE)&lt;&gt;0))),TEXT(VLOOKUP(T56,'SQL Server フィールド型種類'!$B$2:$E$30,4,FALSE),"##0"),"")
)</f>
        <v/>
      </c>
      <c r="Y56" s="64"/>
      <c r="Z56" s="65"/>
      <c r="AA56" s="58"/>
      <c r="AB56" s="57"/>
      <c r="AC56" s="49"/>
      <c r="AD56" s="49"/>
      <c r="AE56" s="64"/>
      <c r="AF56" s="50"/>
      <c r="AG56" s="50"/>
      <c r="AH56" s="50"/>
      <c r="AI56" s="50"/>
      <c r="AJ56" s="50"/>
      <c r="AK56" s="50"/>
      <c r="AL56" s="51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8"/>
      <c r="AY56" s="45"/>
      <c r="BC56" s="41" t="str">
        <f t="shared" si="5"/>
        <v/>
      </c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 t="str">
        <f t="shared" si="4"/>
        <v/>
      </c>
    </row>
    <row r="57" spans="1:76" ht="15" customHeight="1">
      <c r="A57" s="40"/>
      <c r="B57" s="594" t="str">
        <f>IF(NOT(ISBLANK(D57)),MAX(B$9:B56)+1,"")</f>
        <v/>
      </c>
      <c r="C57" s="595"/>
      <c r="D57" s="106"/>
      <c r="E57" s="57"/>
      <c r="F57" s="57"/>
      <c r="G57" s="57"/>
      <c r="H57" s="57"/>
      <c r="I57" s="57"/>
      <c r="J57" s="57"/>
      <c r="K57" s="64"/>
      <c r="L57" s="105"/>
      <c r="M57" s="57"/>
      <c r="N57" s="57"/>
      <c r="O57" s="57"/>
      <c r="P57" s="57"/>
      <c r="Q57" s="57"/>
      <c r="R57" s="57"/>
      <c r="S57" s="58"/>
      <c r="T57" s="63"/>
      <c r="U57" s="57"/>
      <c r="V57" s="57"/>
      <c r="W57" s="64"/>
      <c r="X57" s="69" t="str">
        <f>IF(AND(NOT(ISERROR(SEARCH("char",T57))), NOT(ISERROR(SEARCH("[",T57)))),
MID($T57,SEARCH("[",$T57)+1,(SEARCH("]",$T57)-SEARCH("[",$T57))-1),
IF(AND(NOT(ISBLANK(T57)),NOT(ISERROR(VLOOKUP(T57,'SQL Server フィールド型種類'!$B$2:$E$30,4,FALSE)&lt;&gt;0))),TEXT(VLOOKUP(T57,'SQL Server フィールド型種類'!$B$2:$E$30,4,FALSE),"##0"),"")
)</f>
        <v/>
      </c>
      <c r="Y57" s="64"/>
      <c r="Z57" s="65"/>
      <c r="AA57" s="58"/>
      <c r="AB57" s="57"/>
      <c r="AC57" s="49"/>
      <c r="AD57" s="49"/>
      <c r="AE57" s="64"/>
      <c r="AF57" s="50"/>
      <c r="AG57" s="50"/>
      <c r="AH57" s="50"/>
      <c r="AI57" s="50"/>
      <c r="AJ57" s="50"/>
      <c r="AK57" s="50"/>
      <c r="AL57" s="51"/>
      <c r="AM57" s="114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8"/>
      <c r="AY57" s="45"/>
      <c r="BC57" s="41" t="str">
        <f t="shared" si="5"/>
        <v/>
      </c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 t="str">
        <f t="shared" si="4"/>
        <v/>
      </c>
    </row>
    <row r="58" spans="1:76" ht="15" customHeight="1">
      <c r="A58" s="40"/>
      <c r="B58" s="594" t="str">
        <f>IF(NOT(ISBLANK(D58)),MAX(B$9:B57)+1,"")</f>
        <v/>
      </c>
      <c r="C58" s="595"/>
      <c r="D58" s="106"/>
      <c r="E58" s="57"/>
      <c r="F58" s="57"/>
      <c r="G58" s="57"/>
      <c r="H58" s="57"/>
      <c r="I58" s="57"/>
      <c r="J58" s="57"/>
      <c r="K58" s="64"/>
      <c r="L58" s="105"/>
      <c r="M58" s="57"/>
      <c r="N58" s="57"/>
      <c r="O58" s="57"/>
      <c r="P58" s="57"/>
      <c r="Q58" s="57"/>
      <c r="R58" s="57"/>
      <c r="S58" s="58"/>
      <c r="T58" s="63"/>
      <c r="U58" s="57"/>
      <c r="V58" s="57"/>
      <c r="W58" s="64"/>
      <c r="X58" s="65" t="str">
        <f>IF(AND(NOT(ISERROR(SEARCH("char",T58))), NOT(ISERROR(SEARCH("[",T58)))),
MID($T58,SEARCH("[",$T58)+1,(SEARCH("]",$T58)-SEARCH("[",$T58))-1),
IF(AND(NOT(ISBLANK(T58)),NOT(ISERROR(VLOOKUP(T58,'SQL Server フィールド型種類'!$B$2:$E$30,4,FALSE)&lt;&gt;0))),TEXT(VLOOKUP(T58,'SQL Server フィールド型種類'!$B$2:$E$30,4,FALSE),"##0"),"")
)</f>
        <v/>
      </c>
      <c r="Y58" s="64"/>
      <c r="Z58" s="65"/>
      <c r="AA58" s="58"/>
      <c r="AB58" s="57"/>
      <c r="AC58" s="49"/>
      <c r="AD58" s="49"/>
      <c r="AE58" s="64"/>
      <c r="AF58" s="50"/>
      <c r="AG58" s="50"/>
      <c r="AH58" s="50"/>
      <c r="AI58" s="50"/>
      <c r="AJ58" s="50"/>
      <c r="AK58" s="50"/>
      <c r="AL58" s="51"/>
      <c r="AM58" s="114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8"/>
      <c r="AY58" s="45"/>
      <c r="BC58" s="41" t="str">
        <f t="shared" si="5"/>
        <v/>
      </c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 t="str">
        <f t="shared" si="4"/>
        <v/>
      </c>
    </row>
    <row r="59" spans="1:76" ht="15" customHeight="1">
      <c r="A59" s="40"/>
      <c r="B59" s="594" t="str">
        <f>IF(NOT(ISBLANK(D59)),MAX(B$9:B58)+1,"")</f>
        <v/>
      </c>
      <c r="C59" s="595"/>
      <c r="D59" s="63"/>
      <c r="E59" s="57"/>
      <c r="F59" s="57"/>
      <c r="G59" s="57"/>
      <c r="H59" s="57"/>
      <c r="I59" s="57"/>
      <c r="J59" s="57"/>
      <c r="K59" s="64"/>
      <c r="L59" s="65"/>
      <c r="M59" s="57"/>
      <c r="N59" s="57"/>
      <c r="O59" s="57"/>
      <c r="P59" s="57"/>
      <c r="Q59" s="57"/>
      <c r="R59" s="57"/>
      <c r="S59" s="58"/>
      <c r="T59" s="63"/>
      <c r="U59" s="57"/>
      <c r="V59" s="57"/>
      <c r="W59" s="64"/>
      <c r="X59" s="69" t="str">
        <f>IF(AND(NOT(ISERROR(SEARCH("char",T59))), NOT(ISERROR(SEARCH("[",T59)))),
MID($T59,SEARCH("[",$T59)+1,(SEARCH("]",$T59)-SEARCH("[",$T59))-1),
IF(AND(NOT(ISBLANK(T59)),NOT(ISERROR(VLOOKUP(T59,'SQL Server フィールド型種類'!$B$2:$E$30,4,FALSE)&lt;&gt;0))),TEXT(VLOOKUP(T59,'SQL Server フィールド型種類'!$B$2:$E$30,4,FALSE),"##0"),"")
)</f>
        <v/>
      </c>
      <c r="Y59" s="64"/>
      <c r="Z59" s="65"/>
      <c r="AA59" s="58"/>
      <c r="AB59" s="57"/>
      <c r="AC59" s="49"/>
      <c r="AD59" s="49"/>
      <c r="AE59" s="64"/>
      <c r="AF59" s="50"/>
      <c r="AG59" s="50"/>
      <c r="AH59" s="50"/>
      <c r="AI59" s="50"/>
      <c r="AJ59" s="50"/>
      <c r="AK59" s="50"/>
      <c r="AL59" s="51"/>
      <c r="AM59" s="114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8"/>
      <c r="AY59" s="45"/>
      <c r="BC59" s="41" t="str">
        <f t="shared" si="5"/>
        <v/>
      </c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 t="str">
        <f t="shared" si="4"/>
        <v/>
      </c>
    </row>
    <row r="60" spans="1:76" ht="15" customHeight="1">
      <c r="A60" s="40"/>
      <c r="B60" s="594" t="str">
        <f>IF(NOT(ISBLANK(D60)),MAX(B$9:B56)+1,"")</f>
        <v/>
      </c>
      <c r="C60" s="595"/>
      <c r="D60" s="106"/>
      <c r="E60" s="57"/>
      <c r="F60" s="57"/>
      <c r="G60" s="57"/>
      <c r="H60" s="57"/>
      <c r="I60" s="57"/>
      <c r="J60" s="57"/>
      <c r="K60" s="64"/>
      <c r="L60" s="105"/>
      <c r="M60" s="57"/>
      <c r="N60" s="57"/>
      <c r="O60" s="57"/>
      <c r="P60" s="57"/>
      <c r="Q60" s="57"/>
      <c r="R60" s="57"/>
      <c r="S60" s="58"/>
      <c r="T60" s="63"/>
      <c r="U60" s="57"/>
      <c r="V60" s="57"/>
      <c r="W60" s="64"/>
      <c r="X60" s="65" t="str">
        <f>IF(AND(NOT(ISERROR(SEARCH("char",T60))), NOT(ISERROR(SEARCH("[",T60)))),
MID($T60,SEARCH("[",$T60)+1,(SEARCH("]",$T60)-SEARCH("[",$T60))-1),
IF(AND(NOT(ISBLANK(T60)),NOT(ISERROR(VLOOKUP(T60,'SQL Server フィールド型種類'!$B$2:$E$30,4,FALSE)&lt;&gt;0))),TEXT(VLOOKUP(T60,'SQL Server フィールド型種類'!$B$2:$E$30,4,FALSE),"##0"),"")
)</f>
        <v/>
      </c>
      <c r="Y60" s="64"/>
      <c r="Z60" s="65"/>
      <c r="AA60" s="58"/>
      <c r="AB60" s="57"/>
      <c r="AC60" s="49"/>
      <c r="AD60" s="49"/>
      <c r="AE60" s="64"/>
      <c r="AF60" s="50"/>
      <c r="AG60" s="50"/>
      <c r="AH60" s="50"/>
      <c r="AI60" s="50"/>
      <c r="AJ60" s="50"/>
      <c r="AK60" s="50"/>
      <c r="AL60" s="51"/>
      <c r="AM60" s="114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8"/>
      <c r="AY60" s="45"/>
      <c r="BC60" s="41" t="str">
        <f t="shared" si="5"/>
        <v/>
      </c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 t="str">
        <f t="shared" si="4"/>
        <v/>
      </c>
    </row>
    <row r="61" spans="1:76" ht="15" customHeight="1">
      <c r="A61" s="40"/>
      <c r="B61" s="594" t="str">
        <f>IF(NOT(ISBLANK(D61)),MAX(B$9:B60)+1,"")</f>
        <v/>
      </c>
      <c r="C61" s="595"/>
      <c r="D61" s="63"/>
      <c r="E61" s="57"/>
      <c r="F61" s="57"/>
      <c r="G61" s="57"/>
      <c r="H61" s="57"/>
      <c r="I61" s="57"/>
      <c r="J61" s="57"/>
      <c r="K61" s="64"/>
      <c r="L61" s="65"/>
      <c r="M61" s="57"/>
      <c r="N61" s="57"/>
      <c r="O61" s="57"/>
      <c r="P61" s="57"/>
      <c r="Q61" s="57"/>
      <c r="R61" s="57"/>
      <c r="S61" s="58"/>
      <c r="T61" s="63"/>
      <c r="U61" s="57"/>
      <c r="V61" s="57"/>
      <c r="W61" s="64"/>
      <c r="X61" s="69" t="str">
        <f>IF(AND(NOT(ISERROR(SEARCH("char",T61))), NOT(ISERROR(SEARCH("[",T61)))),
MID($T61,SEARCH("[",$T61)+1,(SEARCH("]",$T61)-SEARCH("[",$T61))-1),
IF(AND(NOT(ISBLANK(T61)),NOT(ISERROR(VLOOKUP(T61,'SQL Server フィールド型種類'!$B$2:$E$30,4,FALSE)&lt;&gt;0))),TEXT(VLOOKUP(T61,'SQL Server フィールド型種類'!$B$2:$E$30,4,FALSE),"##0"),"")
)</f>
        <v/>
      </c>
      <c r="Y61" s="64"/>
      <c r="Z61" s="65"/>
      <c r="AA61" s="58"/>
      <c r="AB61" s="57"/>
      <c r="AC61" s="49"/>
      <c r="AD61" s="49"/>
      <c r="AE61" s="64"/>
      <c r="AF61" s="50"/>
      <c r="AG61" s="50"/>
      <c r="AH61" s="50"/>
      <c r="AI61" s="50"/>
      <c r="AJ61" s="50"/>
      <c r="AK61" s="50"/>
      <c r="AL61" s="51"/>
      <c r="AM61" s="114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8"/>
      <c r="AY61" s="45"/>
      <c r="BC61" s="41" t="str">
        <f t="shared" si="5"/>
        <v/>
      </c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 t="str">
        <f t="shared" si="4"/>
        <v/>
      </c>
    </row>
    <row r="62" spans="1:76" ht="15" customHeight="1">
      <c r="A62" s="40"/>
      <c r="B62" s="594" t="str">
        <f>IF(NOT(ISBLANK(D62)),MAX(B$9:B61)+1,"")</f>
        <v/>
      </c>
      <c r="C62" s="595"/>
      <c r="D62" s="106"/>
      <c r="E62" s="57"/>
      <c r="F62" s="57"/>
      <c r="G62" s="57"/>
      <c r="H62" s="57"/>
      <c r="I62" s="57"/>
      <c r="J62" s="57"/>
      <c r="K62" s="64"/>
      <c r="L62" s="105"/>
      <c r="M62" s="57"/>
      <c r="N62" s="57"/>
      <c r="O62" s="57"/>
      <c r="P62" s="57"/>
      <c r="Q62" s="57"/>
      <c r="R62" s="57"/>
      <c r="S62" s="58"/>
      <c r="T62" s="63"/>
      <c r="U62" s="57"/>
      <c r="V62" s="57"/>
      <c r="W62" s="64"/>
      <c r="X62" s="69" t="str">
        <f>IF(AND(NOT(ISERROR(SEARCH("char",T62))), NOT(ISERROR(SEARCH("[",T62)))),
MID($T62,SEARCH("[",$T62)+1,(SEARCH("]",$T62)-SEARCH("[",$T62))-1),
IF(AND(NOT(ISBLANK(T62)),NOT(ISERROR(VLOOKUP(T62,'SQL Server フィールド型種類'!$B$2:$E$30,4,FALSE)&lt;&gt;0))),TEXT(VLOOKUP(T62,'SQL Server フィールド型種類'!$B$2:$E$30,4,FALSE),"##0"),"")
)</f>
        <v/>
      </c>
      <c r="Y62" s="64"/>
      <c r="Z62" s="65"/>
      <c r="AA62" s="58"/>
      <c r="AB62" s="57"/>
      <c r="AC62" s="49"/>
      <c r="AD62" s="49"/>
      <c r="AE62" s="64"/>
      <c r="AF62" s="50"/>
      <c r="AG62" s="50"/>
      <c r="AH62" s="50"/>
      <c r="AI62" s="50"/>
      <c r="AJ62" s="50"/>
      <c r="AK62" s="50"/>
      <c r="AL62" s="51"/>
      <c r="AM62" s="114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8"/>
      <c r="AY62" s="45"/>
      <c r="BC62" s="41" t="str">
        <f t="shared" si="5"/>
        <v/>
      </c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 t="str">
        <f t="shared" si="4"/>
        <v/>
      </c>
    </row>
    <row r="63" spans="1:76" ht="15" customHeight="1">
      <c r="A63" s="40"/>
      <c r="B63" s="631" t="str">
        <f>IF(NOT(ISBLANK(D63)),MAX(B$9:B62)+1,"")</f>
        <v/>
      </c>
      <c r="C63" s="632"/>
      <c r="D63" s="125"/>
      <c r="E63" s="59"/>
      <c r="F63" s="59"/>
      <c r="G63" s="59"/>
      <c r="H63" s="59"/>
      <c r="I63" s="59"/>
      <c r="J63" s="59"/>
      <c r="K63" s="67"/>
      <c r="L63" s="126"/>
      <c r="M63" s="59"/>
      <c r="N63" s="59"/>
      <c r="O63" s="59"/>
      <c r="P63" s="59"/>
      <c r="Q63" s="59"/>
      <c r="R63" s="59"/>
      <c r="S63" s="60"/>
      <c r="T63" s="125"/>
      <c r="U63" s="59"/>
      <c r="V63" s="59"/>
      <c r="W63" s="67"/>
      <c r="X63" s="127" t="str">
        <f>IF(AND(NOT(ISERROR(SEARCH("char",T63))), NOT(ISERROR(SEARCH("[",T63)))),
MID($T63,SEARCH("[",$T63)+1,(SEARCH("]",$T63)-SEARCH("[",$T63))-1),
IF(AND(NOT(ISBLANK(T63)),NOT(ISERROR(VLOOKUP(T63,'SQL Server フィールド型種類'!$B$2:$E$30,4,FALSE)&lt;&gt;0))),TEXT(VLOOKUP(T63,'SQL Server フィールド型種類'!$B$2:$E$30,4,FALSE),"##0"),"")
)</f>
        <v/>
      </c>
      <c r="Y63" s="67"/>
      <c r="Z63" s="68"/>
      <c r="AA63" s="60"/>
      <c r="AB63" s="59"/>
      <c r="AC63" s="52"/>
      <c r="AD63" s="52"/>
      <c r="AE63" s="67"/>
      <c r="AF63" s="53"/>
      <c r="AG63" s="53"/>
      <c r="AH63" s="53"/>
      <c r="AI63" s="53"/>
      <c r="AJ63" s="53"/>
      <c r="AK63" s="53"/>
      <c r="AL63" s="54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60"/>
      <c r="AY63" s="45"/>
      <c r="BC63" s="41" t="str">
        <f t="shared" si="5"/>
        <v/>
      </c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 t="str">
        <f t="shared" si="4"/>
        <v/>
      </c>
    </row>
    <row r="64" spans="1:76" ht="15" customHeight="1">
      <c r="A64" s="40"/>
      <c r="B64" s="256"/>
      <c r="C64" s="256"/>
      <c r="D64" s="214"/>
      <c r="E64" s="142"/>
      <c r="F64" s="142"/>
      <c r="G64" s="142"/>
      <c r="H64" s="142"/>
      <c r="I64" s="142"/>
      <c r="J64" s="142"/>
      <c r="K64" s="142"/>
      <c r="L64" s="214"/>
      <c r="M64" s="142"/>
      <c r="N64" s="142"/>
      <c r="O64" s="142"/>
      <c r="P64" s="142"/>
      <c r="Q64" s="142"/>
      <c r="R64" s="142"/>
      <c r="S64" s="142"/>
      <c r="T64" s="214"/>
      <c r="U64" s="142"/>
      <c r="V64" s="142"/>
      <c r="W64" s="142"/>
      <c r="X64" s="215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45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</row>
    <row r="65" spans="1:76" ht="15" customHeight="1">
      <c r="A65" s="4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124"/>
      <c r="AI65" s="41"/>
      <c r="AJ65" s="41"/>
      <c r="AK65" s="41"/>
      <c r="AL65" s="41"/>
      <c r="AM65" s="41"/>
      <c r="AN65" s="41"/>
      <c r="AO65" s="41"/>
      <c r="AP65" s="124"/>
      <c r="AQ65" s="41"/>
      <c r="AR65" s="41"/>
      <c r="AS65" s="41"/>
      <c r="AT65" s="41"/>
      <c r="AU65" s="41"/>
      <c r="AV65" s="41"/>
      <c r="AW65" s="41"/>
      <c r="AX65" s="41"/>
      <c r="AY65" s="42"/>
      <c r="BB65" s="41" t="s">
        <v>80</v>
      </c>
      <c r="BC65" s="41" t="str">
        <f>IF(L65&lt;&gt;"",L65&amp;" "&amp;IF(T65="char",T65&amp;"("&amp;X65&amp;")",T65)&amp;" "&amp;IF(AB65="×","NOT NULL","NULL")&amp;IF(BX65&lt;&gt;""," DEFAULT "&amp;BX65,"")&amp;IF(L111&lt;&gt;"",",",""),"")</f>
        <v/>
      </c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</row>
    <row r="66" spans="1:76" ht="15" customHeight="1">
      <c r="A66" s="46"/>
      <c r="B66" s="663" t="s">
        <v>35</v>
      </c>
      <c r="C66" s="664"/>
      <c r="D66" s="660" t="s">
        <v>36</v>
      </c>
      <c r="E66" s="661"/>
      <c r="F66" s="661"/>
      <c r="G66" s="661"/>
      <c r="H66" s="661"/>
      <c r="I66" s="661"/>
      <c r="J66" s="661"/>
      <c r="K66" s="661"/>
      <c r="L66" s="661"/>
      <c r="M66" s="661"/>
      <c r="N66" s="662"/>
      <c r="O66" s="660" t="s">
        <v>37</v>
      </c>
      <c r="P66" s="661"/>
      <c r="Q66" s="661"/>
      <c r="R66" s="661"/>
      <c r="S66" s="661"/>
      <c r="T66" s="661"/>
      <c r="U66" s="662"/>
      <c r="V66" s="205" t="s">
        <v>38</v>
      </c>
      <c r="W66" s="660" t="s">
        <v>39</v>
      </c>
      <c r="X66" s="661"/>
      <c r="Y66" s="662"/>
      <c r="Z66" s="658" t="s">
        <v>40</v>
      </c>
      <c r="AA66" s="656"/>
      <c r="AB66" s="656"/>
      <c r="AC66" s="656"/>
      <c r="AD66" s="656"/>
      <c r="AE66" s="656"/>
      <c r="AF66" s="656"/>
      <c r="AG66" s="656"/>
      <c r="AH66" s="656"/>
      <c r="AI66" s="656"/>
      <c r="AJ66" s="656"/>
      <c r="AK66" s="656"/>
      <c r="AL66" s="656"/>
      <c r="AM66" s="656"/>
      <c r="AN66" s="656"/>
      <c r="AO66" s="656"/>
      <c r="AP66" s="656"/>
      <c r="AQ66" s="656"/>
      <c r="AR66" s="656"/>
      <c r="AS66" s="656"/>
      <c r="AT66" s="656"/>
      <c r="AU66" s="656"/>
      <c r="AV66" s="656"/>
      <c r="AW66" s="656"/>
      <c r="AX66" s="659"/>
      <c r="AY66" s="45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</row>
    <row r="67" spans="1:76" ht="15" customHeight="1">
      <c r="A67" s="46"/>
      <c r="B67" s="665">
        <f>IF(NOT(ISBLANK(D67)),1,"")</f>
        <v>1</v>
      </c>
      <c r="C67" s="666"/>
      <c r="D67" s="111" t="s">
        <v>586</v>
      </c>
      <c r="E67" s="55"/>
      <c r="F67" s="55"/>
      <c r="G67" s="55"/>
      <c r="H67" s="55"/>
      <c r="I67" s="55"/>
      <c r="J67" s="55"/>
      <c r="K67" s="55"/>
      <c r="L67" s="55"/>
      <c r="M67" s="55"/>
      <c r="N67" s="61"/>
      <c r="O67" s="203" t="s">
        <v>180</v>
      </c>
      <c r="P67" s="55"/>
      <c r="Q67" s="55"/>
      <c r="R67" s="55"/>
      <c r="S67" s="55"/>
      <c r="T67" s="55"/>
      <c r="U67" s="61"/>
      <c r="V67" s="203" t="s">
        <v>181</v>
      </c>
      <c r="W67" s="111" t="s">
        <v>182</v>
      </c>
      <c r="X67" s="55"/>
      <c r="Y67" s="61"/>
      <c r="Z67" s="139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6"/>
      <c r="AY67" s="45"/>
      <c r="BB67" s="41" t="str">
        <f>IF($V67="●",$BB$4&amp;$D67&amp;$BV$4&amp;$O67&amp;IF($V68&lt;&gt;"●",$CH$4,","),IF($D67&lt;&gt;"",BB$5&amp;$D67&amp;$BV$5&amp;$O67&amp;$CH$5,""))</f>
        <v>ALTER TABLE juou.inf_kouji ADD CONSTRAINT ui_inf_kouji PRIMARY KEY CLUSTERED (data_id);</v>
      </c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</row>
    <row r="68" spans="1:76" ht="15" customHeight="1">
      <c r="A68" s="46"/>
      <c r="B68" s="623" t="str">
        <f>IF(NOT(ISBLANK(D68)),MAX(B$67:B67)+1,"")</f>
        <v/>
      </c>
      <c r="C68" s="624"/>
      <c r="D68" s="116"/>
      <c r="E68" s="57"/>
      <c r="F68" s="57"/>
      <c r="G68" s="57"/>
      <c r="H68" s="57"/>
      <c r="I68" s="57"/>
      <c r="J68" s="57"/>
      <c r="K68" s="57"/>
      <c r="L68" s="57"/>
      <c r="M68" s="57"/>
      <c r="N68" s="64"/>
      <c r="O68" s="116"/>
      <c r="P68" s="57"/>
      <c r="Q68" s="57"/>
      <c r="R68" s="57"/>
      <c r="S68" s="57"/>
      <c r="T68" s="57"/>
      <c r="U68" s="64"/>
      <c r="V68" s="70"/>
      <c r="W68" s="105"/>
      <c r="X68" s="57"/>
      <c r="Y68" s="64"/>
      <c r="Z68" s="70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8"/>
      <c r="AY68" s="45"/>
      <c r="BB68" s="41" t="str">
        <f>IF($V68="●",$BB$4&amp;$D68&amp;$BV$4&amp;$O68&amp;IF($V69&lt;&gt;"●",$CH$4,","),IF($D68&lt;&gt;"",BB$5&amp;$D68&amp;$BV$5&amp;$O68&amp;$CH$5,""))</f>
        <v/>
      </c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</row>
    <row r="69" spans="1:76" ht="15" customHeight="1">
      <c r="A69" s="46"/>
      <c r="B69" s="623" t="str">
        <f>IF(NOT(ISBLANK(D69)),MAX(B$67:B68)+1,"")</f>
        <v/>
      </c>
      <c r="C69" s="624"/>
      <c r="D69" s="70"/>
      <c r="E69" s="57"/>
      <c r="F69" s="57"/>
      <c r="G69" s="57"/>
      <c r="H69" s="57"/>
      <c r="I69" s="57"/>
      <c r="J69" s="57"/>
      <c r="K69" s="57"/>
      <c r="L69" s="57"/>
      <c r="M69" s="57"/>
      <c r="N69" s="64"/>
      <c r="O69" s="65"/>
      <c r="P69" s="57"/>
      <c r="Q69" s="57"/>
      <c r="R69" s="57"/>
      <c r="S69" s="57"/>
      <c r="T69" s="57"/>
      <c r="U69" s="64"/>
      <c r="V69" s="70"/>
      <c r="W69" s="65"/>
      <c r="X69" s="57"/>
      <c r="Y69" s="64"/>
      <c r="Z69" s="70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8"/>
      <c r="AY69" s="45"/>
      <c r="BB69" s="41" t="str">
        <f>IF($V69="●",$BB$4&amp;$D69&amp;$BV$4&amp;$O69&amp;IF($V70&lt;&gt;"●",$CH$4,","),IF($D69&lt;&gt;"",BB$5&amp;$D69&amp;$BV$5&amp;$O69&amp;$CH$5,""))</f>
        <v/>
      </c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</row>
    <row r="70" spans="1:76" ht="15" customHeight="1">
      <c r="A70" s="46"/>
      <c r="B70" s="623" t="str">
        <f>IF(NOT(ISBLANK(D70)),MAX(B$67:B69)+1,"")</f>
        <v/>
      </c>
      <c r="C70" s="624"/>
      <c r="D70" s="70"/>
      <c r="E70" s="57"/>
      <c r="F70" s="57"/>
      <c r="G70" s="57"/>
      <c r="H70" s="57"/>
      <c r="I70" s="57"/>
      <c r="J70" s="57"/>
      <c r="K70" s="57"/>
      <c r="L70" s="57"/>
      <c r="M70" s="57"/>
      <c r="N70" s="64"/>
      <c r="O70" s="70"/>
      <c r="P70" s="57"/>
      <c r="Q70" s="57"/>
      <c r="R70" s="57"/>
      <c r="S70" s="57"/>
      <c r="T70" s="57"/>
      <c r="U70" s="64"/>
      <c r="V70" s="70"/>
      <c r="W70" s="65"/>
      <c r="X70" s="57"/>
      <c r="Y70" s="64"/>
      <c r="Z70" s="70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8"/>
      <c r="AY70" s="45"/>
      <c r="BB70" s="41" t="str">
        <f>IF($V70="●",$BB$4&amp;$D70&amp;$BV$4&amp;$O70&amp;IF($V71&lt;&gt;"●",$CH$4,","),IF($D70&lt;&gt;"",BB$5&amp;$D70&amp;$BV$5&amp;$O70&amp;$CH$5,""))</f>
        <v/>
      </c>
      <c r="BU70" s="41"/>
      <c r="BV70" s="41"/>
      <c r="BW70" s="41"/>
      <c r="BX70" s="41"/>
    </row>
    <row r="71" spans="1:76" ht="15" customHeight="1">
      <c r="A71" s="46"/>
      <c r="B71" s="623" t="str">
        <f>IF(NOT(ISBLANK(D71)),MAX(B$67:B70)+1,"")</f>
        <v/>
      </c>
      <c r="C71" s="624"/>
      <c r="D71" s="70"/>
      <c r="E71" s="57"/>
      <c r="F71" s="57"/>
      <c r="G71" s="57"/>
      <c r="H71" s="57"/>
      <c r="I71" s="57"/>
      <c r="J71" s="57"/>
      <c r="K71" s="57"/>
      <c r="L71" s="57"/>
      <c r="M71" s="57"/>
      <c r="N71" s="64"/>
      <c r="O71" s="70"/>
      <c r="P71" s="57"/>
      <c r="Q71" s="57"/>
      <c r="R71" s="57"/>
      <c r="S71" s="57"/>
      <c r="T71" s="57"/>
      <c r="U71" s="64"/>
      <c r="V71" s="70"/>
      <c r="W71" s="65"/>
      <c r="X71" s="57"/>
      <c r="Y71" s="64"/>
      <c r="Z71" s="70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8"/>
      <c r="AY71" s="45"/>
      <c r="BB71" s="39" t="str">
        <f>IF($V71="●",$BB$4&amp;$D71&amp;$BV$4&amp;$O71&amp;IF($V72&lt;&gt;"●",$CH$4,","),IF($D71&lt;&gt;"",BB$5&amp;$D71&amp;$BV$5&amp;$O71&amp;$CH$5,""))</f>
        <v/>
      </c>
      <c r="BC71" s="41" t="str">
        <f>IF(L71&lt;&gt;"",L71&amp;" "&amp;IF(T71="char",T71&amp;"("&amp;X71&amp;")",T71)&amp;" "&amp;IF(AB71="×","NOT NULL","NULL")&amp;IF(BX71&lt;&gt;""," DEFAULT "&amp;BX71,"")&amp;IF(L72&lt;&gt;"",",",""),"")</f>
        <v/>
      </c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</row>
    <row r="72" spans="1:76" ht="15" customHeight="1">
      <c r="A72" s="46"/>
      <c r="B72" s="629" t="s">
        <v>35</v>
      </c>
      <c r="C72" s="630"/>
      <c r="D72" s="653" t="s">
        <v>203</v>
      </c>
      <c r="E72" s="656"/>
      <c r="F72" s="656"/>
      <c r="G72" s="656"/>
      <c r="H72" s="656"/>
      <c r="I72" s="656"/>
      <c r="J72" s="656"/>
      <c r="K72" s="656"/>
      <c r="L72" s="656"/>
      <c r="M72" s="656"/>
      <c r="N72" s="657"/>
      <c r="O72" s="653" t="s">
        <v>204</v>
      </c>
      <c r="P72" s="656"/>
      <c r="Q72" s="656"/>
      <c r="R72" s="656"/>
      <c r="S72" s="656"/>
      <c r="T72" s="656"/>
      <c r="U72" s="657"/>
      <c r="V72" s="658" t="s">
        <v>40</v>
      </c>
      <c r="W72" s="656"/>
      <c r="X72" s="656"/>
      <c r="Y72" s="656"/>
      <c r="Z72" s="656"/>
      <c r="AA72" s="656"/>
      <c r="AB72" s="656"/>
      <c r="AC72" s="656"/>
      <c r="AD72" s="656"/>
      <c r="AE72" s="656"/>
      <c r="AF72" s="656"/>
      <c r="AG72" s="656"/>
      <c r="AH72" s="656"/>
      <c r="AI72" s="656"/>
      <c r="AJ72" s="656"/>
      <c r="AK72" s="656"/>
      <c r="AL72" s="656"/>
      <c r="AM72" s="656"/>
      <c r="AN72" s="656"/>
      <c r="AO72" s="656"/>
      <c r="AP72" s="656"/>
      <c r="AQ72" s="656"/>
      <c r="AR72" s="656"/>
      <c r="AS72" s="656"/>
      <c r="AT72" s="656"/>
      <c r="AU72" s="656"/>
      <c r="AV72" s="656"/>
      <c r="AW72" s="656"/>
      <c r="AX72" s="659"/>
      <c r="AY72" s="45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</row>
    <row r="73" spans="1:76" ht="15" customHeight="1">
      <c r="A73" s="46"/>
      <c r="B73" s="627">
        <f>IF(NOT(ISBLANK(D73)),1,"")</f>
        <v>1</v>
      </c>
      <c r="C73" s="628"/>
      <c r="D73" s="213" t="s">
        <v>49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9"/>
      <c r="O73" s="117" t="s">
        <v>205</v>
      </c>
      <c r="P73" s="118"/>
      <c r="Q73" s="118"/>
      <c r="R73" s="118"/>
      <c r="S73" s="118"/>
      <c r="T73" s="118"/>
      <c r="U73" s="119"/>
      <c r="V73" s="139"/>
      <c r="W73" s="72"/>
      <c r="X73" s="72"/>
      <c r="Y73" s="72"/>
      <c r="Z73" s="72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6"/>
      <c r="AY73" s="45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</row>
    <row r="74" spans="1:76" ht="15" customHeight="1">
      <c r="A74" s="46"/>
      <c r="B74" s="623" t="str">
        <f>IF(NOT(ISBLANK(D74)),MAX(B$73:B73)+1,"")</f>
        <v/>
      </c>
      <c r="C74" s="624"/>
      <c r="D74" s="70"/>
      <c r="E74" s="57"/>
      <c r="F74" s="57"/>
      <c r="G74" s="57"/>
      <c r="H74" s="57"/>
      <c r="I74" s="57"/>
      <c r="J74" s="57"/>
      <c r="K74" s="57"/>
      <c r="L74" s="57"/>
      <c r="M74" s="57"/>
      <c r="N74" s="64"/>
      <c r="O74" s="70"/>
      <c r="P74" s="57"/>
      <c r="Q74" s="57"/>
      <c r="R74" s="57"/>
      <c r="S74" s="57"/>
      <c r="T74" s="57"/>
      <c r="U74" s="64"/>
      <c r="V74" s="70"/>
      <c r="W74" s="57"/>
      <c r="X74" s="57"/>
      <c r="Y74" s="57"/>
      <c r="Z74" s="73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8"/>
      <c r="AY74" s="45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</row>
    <row r="75" spans="1:76" ht="15" customHeight="1">
      <c r="A75" s="46"/>
      <c r="B75" s="623" t="str">
        <f>IF(NOT(ISBLANK(D75)),MAX(B$73:B74)+1,"")</f>
        <v/>
      </c>
      <c r="C75" s="624"/>
      <c r="D75" s="70"/>
      <c r="E75" s="57"/>
      <c r="F75" s="57"/>
      <c r="G75" s="57"/>
      <c r="H75" s="57"/>
      <c r="I75" s="57"/>
      <c r="J75" s="57"/>
      <c r="K75" s="57"/>
      <c r="L75" s="57"/>
      <c r="M75" s="57"/>
      <c r="N75" s="64"/>
      <c r="O75" s="70"/>
      <c r="P75" s="57"/>
      <c r="Q75" s="57"/>
      <c r="R75" s="57"/>
      <c r="S75" s="57"/>
      <c r="T75" s="57"/>
      <c r="U75" s="64"/>
      <c r="V75" s="70"/>
      <c r="W75" s="57"/>
      <c r="X75" s="57"/>
      <c r="Y75" s="57"/>
      <c r="Z75" s="73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8"/>
      <c r="AY75" s="45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</row>
    <row r="76" spans="1:76" ht="15" customHeight="1">
      <c r="A76" s="46"/>
      <c r="B76" s="625" t="str">
        <f>IF(NOT(ISBLANK(D76)),MAX(B$73:B75)+1,"")</f>
        <v/>
      </c>
      <c r="C76" s="626"/>
      <c r="D76" s="71"/>
      <c r="E76" s="59"/>
      <c r="F76" s="59"/>
      <c r="G76" s="59"/>
      <c r="H76" s="59"/>
      <c r="I76" s="59"/>
      <c r="J76" s="59"/>
      <c r="K76" s="59"/>
      <c r="L76" s="59"/>
      <c r="M76" s="59"/>
      <c r="N76" s="67"/>
      <c r="O76" s="71"/>
      <c r="P76" s="59"/>
      <c r="Q76" s="59"/>
      <c r="R76" s="59"/>
      <c r="S76" s="59"/>
      <c r="T76" s="59"/>
      <c r="U76" s="67"/>
      <c r="V76" s="71"/>
      <c r="W76" s="59"/>
      <c r="X76" s="59"/>
      <c r="Y76" s="59"/>
      <c r="Z76" s="74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60"/>
      <c r="AY76" s="45"/>
      <c r="BB76" s="41"/>
      <c r="BC76" s="41"/>
    </row>
    <row r="77" spans="1:76" ht="15" customHeight="1">
      <c r="A77" s="46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45"/>
    </row>
    <row r="78" spans="1:76" ht="15" customHeight="1">
      <c r="A78" s="46"/>
      <c r="B78" s="629" t="s">
        <v>35</v>
      </c>
      <c r="C78" s="630"/>
      <c r="D78" s="653" t="s">
        <v>40</v>
      </c>
      <c r="E78" s="654"/>
      <c r="F78" s="654"/>
      <c r="G78" s="654"/>
      <c r="H78" s="654"/>
      <c r="I78" s="654"/>
      <c r="J78" s="654"/>
      <c r="K78" s="654"/>
      <c r="L78" s="654"/>
      <c r="M78" s="654"/>
      <c r="N78" s="654"/>
      <c r="O78" s="654"/>
      <c r="P78" s="654"/>
      <c r="Q78" s="654"/>
      <c r="R78" s="654"/>
      <c r="S78" s="654"/>
      <c r="T78" s="654"/>
      <c r="U78" s="654"/>
      <c r="V78" s="654"/>
      <c r="W78" s="654"/>
      <c r="X78" s="654"/>
      <c r="Y78" s="654"/>
      <c r="Z78" s="654"/>
      <c r="AA78" s="654"/>
      <c r="AB78" s="654"/>
      <c r="AC78" s="654"/>
      <c r="AD78" s="654"/>
      <c r="AE78" s="654"/>
      <c r="AF78" s="654"/>
      <c r="AG78" s="654"/>
      <c r="AH78" s="654"/>
      <c r="AI78" s="654"/>
      <c r="AJ78" s="654"/>
      <c r="AK78" s="654"/>
      <c r="AL78" s="654"/>
      <c r="AM78" s="654"/>
      <c r="AN78" s="654"/>
      <c r="AO78" s="654"/>
      <c r="AP78" s="654"/>
      <c r="AQ78" s="654"/>
      <c r="AR78" s="654"/>
      <c r="AS78" s="654"/>
      <c r="AT78" s="654"/>
      <c r="AU78" s="654"/>
      <c r="AV78" s="654"/>
      <c r="AW78" s="654"/>
      <c r="AX78" s="655"/>
      <c r="AY78" s="45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</row>
    <row r="79" spans="1:76" ht="15" customHeight="1">
      <c r="A79" s="46"/>
      <c r="B79" s="627">
        <f>IF(NOT(ISBLANK(D79)),1,"")</f>
        <v>1</v>
      </c>
      <c r="C79" s="628"/>
      <c r="D79" s="203" t="s">
        <v>515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258"/>
      <c r="P79" s="55"/>
      <c r="Q79" s="55"/>
      <c r="R79" s="55"/>
      <c r="S79" s="55"/>
      <c r="T79" s="55"/>
      <c r="U79" s="55"/>
      <c r="V79" s="72"/>
      <c r="W79" s="72"/>
      <c r="X79" s="72"/>
      <c r="Y79" s="72"/>
      <c r="Z79" s="72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6"/>
      <c r="AY79" s="45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</row>
    <row r="80" spans="1:76" ht="15" customHeight="1">
      <c r="A80" s="46"/>
      <c r="B80" s="623" t="str">
        <f>IF(NOT(ISBLANK(D80)),MAX(B$79:B79)+1,"")</f>
        <v/>
      </c>
      <c r="C80" s="624"/>
      <c r="D80" s="70"/>
      <c r="E80" s="114" t="s">
        <v>514</v>
      </c>
      <c r="F80" s="57"/>
      <c r="G80" s="57"/>
      <c r="H80" s="114" t="s">
        <v>517</v>
      </c>
      <c r="I80" s="57"/>
      <c r="J80" s="57"/>
      <c r="K80" s="57"/>
      <c r="L80" s="114" t="s">
        <v>518</v>
      </c>
      <c r="M80" s="57"/>
      <c r="N80" s="57"/>
      <c r="O80" s="114" t="s">
        <v>516</v>
      </c>
      <c r="P80" s="57"/>
      <c r="Q80" s="57"/>
      <c r="R80" s="57"/>
      <c r="S80" s="114" t="s">
        <v>519</v>
      </c>
      <c r="T80" s="57"/>
      <c r="U80" s="57"/>
      <c r="V80" s="114" t="s">
        <v>520</v>
      </c>
      <c r="W80" s="57"/>
      <c r="X80" s="57"/>
      <c r="Y80" s="57"/>
      <c r="Z80" s="114" t="s">
        <v>521</v>
      </c>
      <c r="AA80" s="57"/>
      <c r="AB80" s="57"/>
      <c r="AC80" s="114" t="s">
        <v>522</v>
      </c>
      <c r="AD80" s="57"/>
      <c r="AE80" s="57"/>
      <c r="AF80" s="57"/>
      <c r="AG80" s="114" t="s">
        <v>523</v>
      </c>
      <c r="AH80" s="57"/>
      <c r="AI80" s="57"/>
      <c r="AJ80" s="114" t="s">
        <v>524</v>
      </c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8"/>
      <c r="AY80" s="45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</row>
    <row r="81" spans="1:76" ht="15" customHeight="1">
      <c r="A81" s="46"/>
      <c r="B81" s="623" t="str">
        <f>IF(NOT(ISBLANK(D81)),MAX(B$79:B80)+1,"")</f>
        <v/>
      </c>
      <c r="C81" s="624"/>
      <c r="D81" s="70"/>
      <c r="E81" s="114" t="s">
        <v>526</v>
      </c>
      <c r="F81" s="57"/>
      <c r="G81" s="57"/>
      <c r="H81" s="114" t="s">
        <v>525</v>
      </c>
      <c r="I81" s="57"/>
      <c r="J81" s="57"/>
      <c r="K81" s="57"/>
      <c r="L81" s="114" t="s">
        <v>527</v>
      </c>
      <c r="M81" s="57"/>
      <c r="N81" s="57"/>
      <c r="O81" s="114" t="s">
        <v>525</v>
      </c>
      <c r="P81" s="57"/>
      <c r="Q81" s="57"/>
      <c r="R81" s="57"/>
      <c r="S81" s="114" t="s">
        <v>528</v>
      </c>
      <c r="T81" s="57"/>
      <c r="U81" s="57"/>
      <c r="V81" s="114" t="s">
        <v>525</v>
      </c>
      <c r="W81" s="57"/>
      <c r="X81" s="57"/>
      <c r="Y81" s="57"/>
      <c r="Z81" s="114" t="s">
        <v>529</v>
      </c>
      <c r="AA81" s="57"/>
      <c r="AB81" s="57"/>
      <c r="AC81" s="114" t="s">
        <v>525</v>
      </c>
      <c r="AD81" s="57"/>
      <c r="AE81" s="57"/>
      <c r="AF81" s="57"/>
      <c r="AG81" s="114" t="s">
        <v>530</v>
      </c>
      <c r="AH81" s="57"/>
      <c r="AI81" s="57"/>
      <c r="AJ81" s="114" t="s">
        <v>525</v>
      </c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8"/>
      <c r="AY81" s="45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</row>
    <row r="82" spans="1:76" ht="15" customHeight="1">
      <c r="A82" s="46"/>
      <c r="B82" s="623" t="str">
        <f>IF(NOT(ISBLANK(D82)),MAX(B$79:B81)+1,"")</f>
        <v/>
      </c>
      <c r="C82" s="624"/>
      <c r="D82" s="70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259"/>
      <c r="P82" s="57"/>
      <c r="Q82" s="57"/>
      <c r="R82" s="57"/>
      <c r="S82" s="57"/>
      <c r="T82" s="57"/>
      <c r="U82" s="57"/>
      <c r="V82" s="73"/>
      <c r="W82" s="73"/>
      <c r="X82" s="73"/>
      <c r="Y82" s="73"/>
      <c r="Z82" s="73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8"/>
      <c r="AY82" s="45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</row>
    <row r="83" spans="1:76" ht="15" customHeight="1">
      <c r="A83" s="46"/>
      <c r="B83" s="623" t="str">
        <f>IF(NOT(ISBLANK(D83)),MAX(B$79:B82)+1,"")</f>
        <v/>
      </c>
      <c r="C83" s="624"/>
      <c r="D83" s="70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259"/>
      <c r="P83" s="57"/>
      <c r="Q83" s="57"/>
      <c r="R83" s="57"/>
      <c r="S83" s="57"/>
      <c r="T83" s="57"/>
      <c r="U83" s="57"/>
      <c r="V83" s="73"/>
      <c r="W83" s="73"/>
      <c r="X83" s="73"/>
      <c r="Y83" s="73"/>
      <c r="Z83" s="73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8"/>
      <c r="AY83" s="45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</row>
    <row r="84" spans="1:76" ht="15" customHeight="1">
      <c r="A84" s="46"/>
      <c r="B84" s="623" t="str">
        <f>IF(NOT(ISBLANK(D84)),MAX(B$79:B83)+1,"")</f>
        <v/>
      </c>
      <c r="C84" s="624"/>
      <c r="D84" s="70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259"/>
      <c r="P84" s="57"/>
      <c r="Q84" s="57"/>
      <c r="R84" s="57"/>
      <c r="S84" s="57"/>
      <c r="T84" s="57"/>
      <c r="U84" s="57"/>
      <c r="V84" s="73"/>
      <c r="W84" s="73"/>
      <c r="X84" s="73"/>
      <c r="Y84" s="73"/>
      <c r="Z84" s="73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8"/>
      <c r="AY84" s="45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</row>
    <row r="85" spans="1:76" ht="15" customHeight="1">
      <c r="A85" s="46"/>
      <c r="B85" s="623" t="str">
        <f>IF(NOT(ISBLANK(D85)),MAX(B$79:B84)+1,"")</f>
        <v/>
      </c>
      <c r="C85" s="624"/>
      <c r="D85" s="70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259"/>
      <c r="P85" s="57"/>
      <c r="Q85" s="57"/>
      <c r="R85" s="57"/>
      <c r="S85" s="57"/>
      <c r="T85" s="57"/>
      <c r="U85" s="57"/>
      <c r="V85" s="73"/>
      <c r="W85" s="73"/>
      <c r="X85" s="73"/>
      <c r="Y85" s="73"/>
      <c r="Z85" s="73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8"/>
      <c r="AY85" s="45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</row>
    <row r="86" spans="1:76" ht="15" customHeight="1">
      <c r="A86" s="46"/>
      <c r="B86" s="623" t="str">
        <f>IF(NOT(ISBLANK(D86)),MAX(B$79:B85)+1,"")</f>
        <v/>
      </c>
      <c r="C86" s="624"/>
      <c r="D86" s="70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259"/>
      <c r="P86" s="57"/>
      <c r="Q86" s="57"/>
      <c r="R86" s="57"/>
      <c r="S86" s="57"/>
      <c r="T86" s="57"/>
      <c r="U86" s="57"/>
      <c r="V86" s="73"/>
      <c r="W86" s="73"/>
      <c r="X86" s="73"/>
      <c r="Y86" s="73"/>
      <c r="Z86" s="73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8"/>
      <c r="AY86" s="45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</row>
    <row r="87" spans="1:76" ht="15" customHeight="1">
      <c r="A87" s="46"/>
      <c r="B87" s="623" t="str">
        <f>IF(NOT(ISBLANK(D87)),MAX(B$79:B86)+1,"")</f>
        <v/>
      </c>
      <c r="C87" s="624"/>
      <c r="D87" s="70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259"/>
      <c r="P87" s="57"/>
      <c r="Q87" s="57"/>
      <c r="R87" s="57"/>
      <c r="S87" s="57"/>
      <c r="T87" s="57"/>
      <c r="U87" s="57"/>
      <c r="V87" s="73"/>
      <c r="W87" s="73"/>
      <c r="X87" s="73"/>
      <c r="Y87" s="73"/>
      <c r="Z87" s="73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8"/>
      <c r="AY87" s="45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</row>
    <row r="88" spans="1:76" ht="15" customHeight="1">
      <c r="A88" s="46"/>
      <c r="B88" s="623" t="str">
        <f>IF(NOT(ISBLANK(D88)),MAX(B$79:B87)+1,"")</f>
        <v/>
      </c>
      <c r="C88" s="624"/>
      <c r="D88" s="70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259"/>
      <c r="P88" s="57"/>
      <c r="Q88" s="57"/>
      <c r="R88" s="57"/>
      <c r="S88" s="57"/>
      <c r="T88" s="57"/>
      <c r="U88" s="57"/>
      <c r="V88" s="73"/>
      <c r="W88" s="73"/>
      <c r="X88" s="73"/>
      <c r="Y88" s="73"/>
      <c r="Z88" s="73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8"/>
      <c r="AY88" s="45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</row>
    <row r="89" spans="1:76" ht="15" customHeight="1">
      <c r="A89" s="46"/>
      <c r="B89" s="623" t="str">
        <f>IF(NOT(ISBLANK(D89)),MAX(B$79:B88)+1,"")</f>
        <v/>
      </c>
      <c r="C89" s="624"/>
      <c r="D89" s="70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259"/>
      <c r="P89" s="57"/>
      <c r="Q89" s="57"/>
      <c r="R89" s="57"/>
      <c r="S89" s="57"/>
      <c r="T89" s="57"/>
      <c r="U89" s="57"/>
      <c r="V89" s="73"/>
      <c r="W89" s="73"/>
      <c r="X89" s="73"/>
      <c r="Y89" s="73"/>
      <c r="Z89" s="73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8"/>
      <c r="AY89" s="45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</row>
    <row r="90" spans="1:76" ht="15" customHeight="1">
      <c r="A90" s="46"/>
      <c r="B90" s="623" t="str">
        <f>IF(NOT(ISBLANK(D90)),MAX(B$79:B89)+1,"")</f>
        <v/>
      </c>
      <c r="C90" s="624"/>
      <c r="D90" s="70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259"/>
      <c r="P90" s="57"/>
      <c r="Q90" s="57"/>
      <c r="R90" s="57"/>
      <c r="S90" s="57"/>
      <c r="T90" s="57"/>
      <c r="U90" s="57"/>
      <c r="V90" s="73"/>
      <c r="W90" s="73"/>
      <c r="X90" s="73"/>
      <c r="Y90" s="73"/>
      <c r="Z90" s="73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8"/>
      <c r="AY90" s="45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</row>
    <row r="91" spans="1:76" ht="15" customHeight="1">
      <c r="A91" s="46"/>
      <c r="B91" s="623" t="str">
        <f>IF(NOT(ISBLANK(D91)),MAX(B$79:B90)+1,"")</f>
        <v/>
      </c>
      <c r="C91" s="624"/>
      <c r="D91" s="70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259"/>
      <c r="P91" s="57"/>
      <c r="Q91" s="57"/>
      <c r="R91" s="57"/>
      <c r="S91" s="57"/>
      <c r="T91" s="57"/>
      <c r="U91" s="57"/>
      <c r="V91" s="73"/>
      <c r="W91" s="73"/>
      <c r="X91" s="73"/>
      <c r="Y91" s="73"/>
      <c r="Z91" s="73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8"/>
      <c r="AY91" s="45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</row>
    <row r="92" spans="1:76" ht="15" customHeight="1">
      <c r="A92" s="46"/>
      <c r="B92" s="623" t="str">
        <f>IF(NOT(ISBLANK(D92)),MAX(B$79:B91)+1,"")</f>
        <v/>
      </c>
      <c r="C92" s="624"/>
      <c r="D92" s="70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73"/>
      <c r="P92" s="57"/>
      <c r="Q92" s="57"/>
      <c r="R92" s="57"/>
      <c r="S92" s="57"/>
      <c r="T92" s="57"/>
      <c r="U92" s="57"/>
      <c r="V92" s="73"/>
      <c r="W92" s="57"/>
      <c r="X92" s="57"/>
      <c r="Y92" s="57"/>
      <c r="Z92" s="73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8"/>
      <c r="AY92" s="45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</row>
    <row r="93" spans="1:76" ht="15" customHeight="1">
      <c r="A93" s="46"/>
      <c r="B93" s="623" t="str">
        <f>IF(NOT(ISBLANK(D93)),MAX(B$79:B92)+1,"")</f>
        <v/>
      </c>
      <c r="C93" s="624"/>
      <c r="D93" s="70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73"/>
      <c r="P93" s="57"/>
      <c r="Q93" s="57"/>
      <c r="R93" s="57"/>
      <c r="S93" s="57"/>
      <c r="T93" s="57"/>
      <c r="U93" s="57"/>
      <c r="V93" s="73"/>
      <c r="W93" s="57"/>
      <c r="X93" s="57"/>
      <c r="Y93" s="57"/>
      <c r="Z93" s="73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8"/>
      <c r="AY93" s="45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</row>
    <row r="94" spans="1:76" ht="15" customHeight="1">
      <c r="A94" s="46"/>
      <c r="B94" s="625" t="str">
        <f>IF(NOT(ISBLANK(D94)),MAX(B$79:B93)+1,"")</f>
        <v/>
      </c>
      <c r="C94" s="626"/>
      <c r="D94" s="71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74"/>
      <c r="P94" s="59"/>
      <c r="Q94" s="59"/>
      <c r="R94" s="59"/>
      <c r="S94" s="59"/>
      <c r="T94" s="59"/>
      <c r="U94" s="59"/>
      <c r="V94" s="74"/>
      <c r="W94" s="59"/>
      <c r="X94" s="59"/>
      <c r="Y94" s="59"/>
      <c r="Z94" s="74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60"/>
      <c r="AY94" s="45"/>
      <c r="BB94" s="41"/>
      <c r="BC94" s="41"/>
    </row>
    <row r="95" spans="1:76" ht="15" customHeight="1" thickBot="1">
      <c r="A95" s="94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93"/>
    </row>
  </sheetData>
  <mergeCells count="133">
    <mergeCell ref="B94:C94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55:C55"/>
    <mergeCell ref="B56:C56"/>
    <mergeCell ref="B78:C78"/>
    <mergeCell ref="B79:C79"/>
    <mergeCell ref="B92:C92"/>
    <mergeCell ref="B93:C93"/>
    <mergeCell ref="D78:AX78"/>
    <mergeCell ref="D72:N72"/>
    <mergeCell ref="O72:U72"/>
    <mergeCell ref="V72:AX72"/>
    <mergeCell ref="W66:Y66"/>
    <mergeCell ref="Z66:AX66"/>
    <mergeCell ref="D66:N66"/>
    <mergeCell ref="O66:U66"/>
    <mergeCell ref="B66:C66"/>
    <mergeCell ref="B67:C67"/>
    <mergeCell ref="B68:C68"/>
    <mergeCell ref="B59:C59"/>
    <mergeCell ref="AB35:AB36"/>
    <mergeCell ref="AC35:AC36"/>
    <mergeCell ref="AD35:AD36"/>
    <mergeCell ref="AE35:AL35"/>
    <mergeCell ref="AM35:AX36"/>
    <mergeCell ref="T35:AA35"/>
    <mergeCell ref="D36:K36"/>
    <mergeCell ref="L36:S36"/>
    <mergeCell ref="T36:W36"/>
    <mergeCell ref="X36:Y36"/>
    <mergeCell ref="Z36:AA36"/>
    <mergeCell ref="D35:S35"/>
    <mergeCell ref="AM7:AX8"/>
    <mergeCell ref="D8:K8"/>
    <mergeCell ref="L8:S8"/>
    <mergeCell ref="T8:W8"/>
    <mergeCell ref="X8:Y8"/>
    <mergeCell ref="B9:C9"/>
    <mergeCell ref="B7:C8"/>
    <mergeCell ref="D7:S7"/>
    <mergeCell ref="T7:AA7"/>
    <mergeCell ref="AB7:AB8"/>
    <mergeCell ref="AE7:AL7"/>
    <mergeCell ref="AD7:AD8"/>
    <mergeCell ref="AC7:AC8"/>
    <mergeCell ref="B14:C14"/>
    <mergeCell ref="B16:C16"/>
    <mergeCell ref="B22:C22"/>
    <mergeCell ref="B23:C23"/>
    <mergeCell ref="B27:C27"/>
    <mergeCell ref="B28:C28"/>
    <mergeCell ref="B29:C29"/>
    <mergeCell ref="B4:E4"/>
    <mergeCell ref="Z8:AA8"/>
    <mergeCell ref="B11:C11"/>
    <mergeCell ref="B12:C12"/>
    <mergeCell ref="B13:C13"/>
    <mergeCell ref="B18:C18"/>
    <mergeCell ref="B32:C32"/>
    <mergeCell ref="B19:C19"/>
    <mergeCell ref="B20:C20"/>
    <mergeCell ref="B21:C21"/>
    <mergeCell ref="B10:C10"/>
    <mergeCell ref="B41:C41"/>
    <mergeCell ref="B25:C25"/>
    <mergeCell ref="B26:C26"/>
    <mergeCell ref="B35:C36"/>
    <mergeCell ref="B47:C47"/>
    <mergeCell ref="B48:C48"/>
    <mergeCell ref="B49:C49"/>
    <mergeCell ref="B30:C30"/>
    <mergeCell ref="B24:C24"/>
    <mergeCell ref="B37:C37"/>
    <mergeCell ref="B38:C38"/>
    <mergeCell ref="B42:C42"/>
    <mergeCell ref="B43:C43"/>
    <mergeCell ref="B75:C75"/>
    <mergeCell ref="B76:C76"/>
    <mergeCell ref="B15:C15"/>
    <mergeCell ref="B17:C17"/>
    <mergeCell ref="B31:C31"/>
    <mergeCell ref="B70:C70"/>
    <mergeCell ref="B71:C71"/>
    <mergeCell ref="B73:C73"/>
    <mergeCell ref="B74:C74"/>
    <mergeCell ref="B72:C72"/>
    <mergeCell ref="B69:C69"/>
    <mergeCell ref="B44:C44"/>
    <mergeCell ref="B45:C45"/>
    <mergeCell ref="B46:C46"/>
    <mergeCell ref="B60:C60"/>
    <mergeCell ref="B61:C61"/>
    <mergeCell ref="B62:C62"/>
    <mergeCell ref="B63:C63"/>
    <mergeCell ref="B57:C57"/>
    <mergeCell ref="B58:C58"/>
    <mergeCell ref="B39:C39"/>
    <mergeCell ref="B40:C40"/>
    <mergeCell ref="B52:C52"/>
    <mergeCell ref="B53:C53"/>
    <mergeCell ref="B54:C54"/>
    <mergeCell ref="AV1:AY1"/>
    <mergeCell ref="A2:E2"/>
    <mergeCell ref="AA2:AD2"/>
    <mergeCell ref="AV2:AY2"/>
    <mergeCell ref="F2:M2"/>
    <mergeCell ref="N2:Q2"/>
    <mergeCell ref="AE2:AN2"/>
    <mergeCell ref="A1:E1"/>
    <mergeCell ref="F1:V1"/>
    <mergeCell ref="AE1:AN1"/>
    <mergeCell ref="AO1:AP1"/>
    <mergeCell ref="AQ1:AS1"/>
    <mergeCell ref="AT1:AU1"/>
    <mergeCell ref="AO2:AP2"/>
    <mergeCell ref="AQ2:AS2"/>
    <mergeCell ref="AA1:AD1"/>
    <mergeCell ref="W1:X1"/>
    <mergeCell ref="Y1:Z1"/>
    <mergeCell ref="AT2:AU2"/>
    <mergeCell ref="B50:C50"/>
    <mergeCell ref="B51:C51"/>
  </mergeCells>
  <phoneticPr fontId="46"/>
  <dataValidations count="2">
    <dataValidation imeMode="disabled" allowBlank="1" showInputMessage="1" showErrorMessage="1" sqref="T9 T38:W64 T37 T10:W32"/>
    <dataValidation imeMode="hiragana" allowBlank="1" showInputMessage="1" showErrorMessage="1" sqref="D9:K32 D37:K64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4"/>
  <sheetViews>
    <sheetView workbookViewId="0">
      <selection sqref="A1:E1"/>
    </sheetView>
    <sheetView zoomScaleNormal="100" workbookViewId="1">
      <selection activeCell="M22" sqref="M22"/>
    </sheetView>
  </sheetViews>
  <sheetFormatPr defaultColWidth="2.7109375" defaultRowHeight="15" customHeight="1"/>
  <cols>
    <col min="1" max="23" width="2.7109375" style="39"/>
    <col min="24" max="24" width="2.7109375" style="39" customWidth="1"/>
    <col min="25" max="25" width="2.7109375" style="39"/>
    <col min="26" max="26" width="2.7109375" style="39" customWidth="1"/>
    <col min="27" max="51" width="2.7109375" style="39"/>
    <col min="52" max="52" width="2.7109375" style="39" customWidth="1"/>
    <col min="53" max="16384" width="2.7109375" style="39"/>
  </cols>
  <sheetData>
    <row r="1" spans="1:86" s="34" customFormat="1" ht="18" customHeight="1">
      <c r="A1" s="608" t="s">
        <v>22</v>
      </c>
      <c r="B1" s="609"/>
      <c r="C1" s="609"/>
      <c r="D1" s="609"/>
      <c r="E1" s="610"/>
      <c r="F1" s="611" t="str">
        <f>IF(NOT(ISBLANK(表紙!N16)),表紙!N16,"")</f>
        <v>縦横断システム</v>
      </c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3"/>
      <c r="W1" s="619" t="s">
        <v>33</v>
      </c>
      <c r="X1" s="620"/>
      <c r="Y1" s="621">
        <v>2</v>
      </c>
      <c r="Z1" s="622"/>
      <c r="AA1" s="617" t="s">
        <v>5</v>
      </c>
      <c r="AB1" s="618"/>
      <c r="AC1" s="618"/>
      <c r="AD1" s="618"/>
      <c r="AE1" s="614" t="str">
        <f>VLOOKUP($Y$1,テーブル一覧!$B$6:$AA$32,11,FALSE)</f>
        <v>縦断図測定値情報</v>
      </c>
      <c r="AF1" s="615"/>
      <c r="AG1" s="615"/>
      <c r="AH1" s="615"/>
      <c r="AI1" s="615"/>
      <c r="AJ1" s="615"/>
      <c r="AK1" s="615"/>
      <c r="AL1" s="615"/>
      <c r="AM1" s="615"/>
      <c r="AN1" s="616"/>
      <c r="AO1" s="368" t="s">
        <v>32</v>
      </c>
      <c r="AP1" s="369"/>
      <c r="AQ1" s="429" t="s">
        <v>175</v>
      </c>
      <c r="AR1" s="430"/>
      <c r="AS1" s="431"/>
      <c r="AT1" s="417" t="s">
        <v>32</v>
      </c>
      <c r="AU1" s="418"/>
      <c r="AV1" s="419">
        <v>44944</v>
      </c>
      <c r="AW1" s="419"/>
      <c r="AX1" s="419"/>
      <c r="AY1" s="420"/>
    </row>
    <row r="2" spans="1:86" s="34" customFormat="1" ht="18" customHeight="1" thickBot="1">
      <c r="A2" s="596" t="s">
        <v>41</v>
      </c>
      <c r="B2" s="597"/>
      <c r="C2" s="597"/>
      <c r="D2" s="597"/>
      <c r="E2" s="598"/>
      <c r="F2" s="601" t="str">
        <f>表紙!$L$9</f>
        <v>データベース設計書</v>
      </c>
      <c r="G2" s="602"/>
      <c r="H2" s="602"/>
      <c r="I2" s="602"/>
      <c r="J2" s="602"/>
      <c r="K2" s="602"/>
      <c r="L2" s="602"/>
      <c r="M2" s="602"/>
      <c r="N2" s="603" t="s">
        <v>202</v>
      </c>
      <c r="O2" s="604"/>
      <c r="P2" s="604"/>
      <c r="Q2" s="604"/>
      <c r="R2" s="148" t="str">
        <f>VLOOKUP($Y$1,テーブル一覧!$B$6:$AA$32,3,FALSE)</f>
        <v>juou</v>
      </c>
      <c r="S2" s="149"/>
      <c r="T2" s="149"/>
      <c r="U2" s="149"/>
      <c r="V2" s="149"/>
      <c r="W2" s="149"/>
      <c r="X2" s="149"/>
      <c r="Y2" s="149"/>
      <c r="Z2" s="150"/>
      <c r="AA2" s="599" t="s">
        <v>4</v>
      </c>
      <c r="AB2" s="600"/>
      <c r="AC2" s="600"/>
      <c r="AD2" s="600"/>
      <c r="AE2" s="605" t="str">
        <f>VLOOKUP($Y$1,テーブル一覧!$B$6:$AA$32,19,FALSE)</f>
        <v>inf_jdn_mmt</v>
      </c>
      <c r="AF2" s="606"/>
      <c r="AG2" s="606"/>
      <c r="AH2" s="606"/>
      <c r="AI2" s="606"/>
      <c r="AJ2" s="606"/>
      <c r="AK2" s="606"/>
      <c r="AL2" s="606"/>
      <c r="AM2" s="606"/>
      <c r="AN2" s="607"/>
      <c r="AO2" s="394" t="s">
        <v>174</v>
      </c>
      <c r="AP2" s="395"/>
      <c r="AQ2" s="432"/>
      <c r="AR2" s="433"/>
      <c r="AS2" s="434"/>
      <c r="AT2" s="421" t="s">
        <v>31</v>
      </c>
      <c r="AU2" s="422"/>
      <c r="AV2" s="423"/>
      <c r="AW2" s="423"/>
      <c r="AX2" s="423"/>
      <c r="AY2" s="424"/>
    </row>
    <row r="3" spans="1:86" ht="1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8"/>
    </row>
    <row r="4" spans="1:86" ht="15" customHeight="1">
      <c r="A4" s="40"/>
      <c r="B4" s="637" t="s">
        <v>42</v>
      </c>
      <c r="C4" s="638"/>
      <c r="D4" s="638"/>
      <c r="E4" s="639"/>
      <c r="F4" s="102" t="s">
        <v>216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254"/>
      <c r="AY4" s="42"/>
      <c r="BB4" s="196" t="str">
        <f>"ALTER TABLE "&amp;$R$2&amp;"."&amp;$AE$2&amp;" ADD CONSTRAINT "</f>
        <v xml:space="preserve">ALTER TABLE juou.inf_jdn_mmt ADD CONSTRAINT </v>
      </c>
      <c r="BV4" s="41" t="s">
        <v>183</v>
      </c>
      <c r="CH4" s="41" t="s">
        <v>184</v>
      </c>
    </row>
    <row r="5" spans="1:86" ht="15" customHeight="1">
      <c r="A5" s="40"/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1"/>
      <c r="AY5" s="42"/>
      <c r="BB5" s="41" t="str">
        <f>"CREATE INDEX "</f>
        <v xml:space="preserve">CREATE INDEX </v>
      </c>
      <c r="BV5" s="196" t="str">
        <f>" ON "&amp;$R$2&amp;"."&amp;$AE$2&amp;" ("</f>
        <v xml:space="preserve"> ON juou.inf_jdn_mmt (</v>
      </c>
      <c r="CH5" s="41" t="s">
        <v>184</v>
      </c>
    </row>
    <row r="6" spans="1:86" ht="15" customHeight="1">
      <c r="A6" s="40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</row>
    <row r="7" spans="1:86" ht="15" customHeight="1">
      <c r="A7" s="40"/>
      <c r="B7" s="436" t="s">
        <v>29</v>
      </c>
      <c r="C7" s="437"/>
      <c r="D7" s="436" t="s">
        <v>34</v>
      </c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40"/>
      <c r="T7" s="645" t="s">
        <v>6</v>
      </c>
      <c r="U7" s="646"/>
      <c r="V7" s="646"/>
      <c r="W7" s="646"/>
      <c r="X7" s="646"/>
      <c r="Y7" s="646"/>
      <c r="Z7" s="646"/>
      <c r="AA7" s="647"/>
      <c r="AB7" s="648" t="s">
        <v>0</v>
      </c>
      <c r="AC7" s="635" t="s">
        <v>1</v>
      </c>
      <c r="AD7" s="650" t="s">
        <v>179</v>
      </c>
      <c r="AE7" s="651" t="s">
        <v>2</v>
      </c>
      <c r="AF7" s="651"/>
      <c r="AG7" s="651"/>
      <c r="AH7" s="651"/>
      <c r="AI7" s="651"/>
      <c r="AJ7" s="651"/>
      <c r="AK7" s="651"/>
      <c r="AL7" s="652"/>
      <c r="AM7" s="435" t="s">
        <v>8</v>
      </c>
      <c r="AN7" s="412"/>
      <c r="AO7" s="412"/>
      <c r="AP7" s="412"/>
      <c r="AQ7" s="412"/>
      <c r="AR7" s="412"/>
      <c r="AS7" s="412"/>
      <c r="AT7" s="412"/>
      <c r="AU7" s="412"/>
      <c r="AV7" s="412"/>
      <c r="AW7" s="412"/>
      <c r="AX7" s="413"/>
      <c r="AY7" s="45"/>
      <c r="BB7" s="41" t="str">
        <f>"--ＤＢ："&amp;$R$2&amp;" テーブル："&amp;$AE$2</f>
        <v>--ＤＢ：juou テーブル：inf_jdn_mmt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 t="s">
        <v>79</v>
      </c>
    </row>
    <row r="8" spans="1:86" ht="15" customHeight="1">
      <c r="A8" s="40"/>
      <c r="B8" s="406"/>
      <c r="C8" s="408"/>
      <c r="D8" s="406" t="s">
        <v>5</v>
      </c>
      <c r="E8" s="407"/>
      <c r="F8" s="407"/>
      <c r="G8" s="407"/>
      <c r="H8" s="407"/>
      <c r="I8" s="407"/>
      <c r="J8" s="407"/>
      <c r="K8" s="407"/>
      <c r="L8" s="407" t="s">
        <v>4</v>
      </c>
      <c r="M8" s="407"/>
      <c r="N8" s="407"/>
      <c r="O8" s="407"/>
      <c r="P8" s="407"/>
      <c r="Q8" s="407"/>
      <c r="R8" s="407"/>
      <c r="S8" s="441"/>
      <c r="T8" s="642" t="s">
        <v>9</v>
      </c>
      <c r="U8" s="643"/>
      <c r="V8" s="643"/>
      <c r="W8" s="644"/>
      <c r="X8" s="640" t="s">
        <v>7</v>
      </c>
      <c r="Y8" s="644"/>
      <c r="Z8" s="640" t="s">
        <v>43</v>
      </c>
      <c r="AA8" s="641"/>
      <c r="AB8" s="649"/>
      <c r="AC8" s="636"/>
      <c r="AD8" s="636"/>
      <c r="AE8" s="210">
        <v>1</v>
      </c>
      <c r="AF8" s="249">
        <v>2</v>
      </c>
      <c r="AG8" s="249">
        <v>3</v>
      </c>
      <c r="AH8" s="249">
        <v>4</v>
      </c>
      <c r="AI8" s="249">
        <v>5</v>
      </c>
      <c r="AJ8" s="249">
        <v>6</v>
      </c>
      <c r="AK8" s="249">
        <v>7</v>
      </c>
      <c r="AL8" s="250">
        <v>8</v>
      </c>
      <c r="AM8" s="414"/>
      <c r="AN8" s="415"/>
      <c r="AO8" s="415"/>
      <c r="AP8" s="415"/>
      <c r="AQ8" s="415"/>
      <c r="AR8" s="415"/>
      <c r="AS8" s="415"/>
      <c r="AT8" s="415"/>
      <c r="AU8" s="415"/>
      <c r="AV8" s="415"/>
      <c r="AW8" s="415"/>
      <c r="AX8" s="416"/>
      <c r="AY8" s="45"/>
      <c r="BB8" s="41" t="str">
        <f>"CREATE TABLE "&amp;$R$2&amp;"."&amp;$AE$2&amp;"("</f>
        <v>CREATE TABLE juou.inf_jdn_mmt(</v>
      </c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</row>
    <row r="9" spans="1:86" ht="15" customHeight="1">
      <c r="A9" s="40"/>
      <c r="B9" s="633">
        <f>IF(NOT(ISBLANK(D9)),1,"")</f>
        <v>1</v>
      </c>
      <c r="C9" s="634"/>
      <c r="D9" s="110" t="s">
        <v>176</v>
      </c>
      <c r="E9" s="55"/>
      <c r="F9" s="55"/>
      <c r="G9" s="55"/>
      <c r="H9" s="55"/>
      <c r="I9" s="55"/>
      <c r="J9" s="55"/>
      <c r="K9" s="61"/>
      <c r="L9" s="111" t="s">
        <v>177</v>
      </c>
      <c r="M9" s="55"/>
      <c r="N9" s="55"/>
      <c r="O9" s="55"/>
      <c r="P9" s="55"/>
      <c r="Q9" s="55"/>
      <c r="R9" s="55"/>
      <c r="S9" s="56"/>
      <c r="T9" s="110" t="s">
        <v>178</v>
      </c>
      <c r="U9" s="55"/>
      <c r="V9" s="55"/>
      <c r="W9" s="61"/>
      <c r="X9" s="62" t="str">
        <f>IF(AND(NOT(ISERROR(SEARCH("char",T9))), NOT(ISERROR(SEARCH("[",T9)))),
MID($T9,SEARCH("[",$T9)+1,(SEARCH("]",$T9)-SEARCH("[",$T9))-1),
IF(AND(NOT(ISBLANK(T9)),NOT(ISERROR(VLOOKUP(T9,'SQL Server フィールド型種類'!$B$2:$E$30,4,FALSE)&lt;&gt;0))),TEXT(VLOOKUP(T9,'SQL Server フィールド型種類'!$B$2:$E$30,4,FALSE),"##0"),"")
)</f>
        <v>4</v>
      </c>
      <c r="Y9" s="61"/>
      <c r="Z9" s="111" t="s">
        <v>45</v>
      </c>
      <c r="AA9" s="56"/>
      <c r="AB9" s="112" t="s">
        <v>46</v>
      </c>
      <c r="AC9" s="211" t="s">
        <v>181</v>
      </c>
      <c r="AD9" s="211"/>
      <c r="AE9" s="212" t="s">
        <v>181</v>
      </c>
      <c r="AF9" s="47"/>
      <c r="AG9" s="47"/>
      <c r="AH9" s="47"/>
      <c r="AI9" s="47"/>
      <c r="AJ9" s="47"/>
      <c r="AK9" s="47"/>
      <c r="AL9" s="48"/>
      <c r="AM9" s="112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  <c r="AY9" s="45"/>
      <c r="BB9" s="41"/>
      <c r="BC9" s="41" t="str">
        <f t="shared" ref="BC9:BC32" si="0">IF(L9&lt;&gt;"",L9&amp;" "&amp;IF(T9="char",T9&amp;"("&amp;X9&amp;")",T9)&amp;" "&amp;IF(AB9="×","NOT NULL","NULL")&amp;IF(Z9="YES"," IDENTITY(1, 1) ","")&amp;IF(BX9&lt;&gt;""," DEFAULT "&amp;BX9,"")&amp;IF(L10&lt;&gt;"",",",""),"")</f>
        <v>data_id int NOT NULL IDENTITY(1, 1) ,</v>
      </c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 t="str">
        <f t="shared" ref="BX9:BX32" si="1">IF(NOT(ISERROR(VLOOKUP(L9,$D$42:$O$45,12,FALSE))),VLOOKUP(L9,$D$42:$O$45,12,FALSE),"")</f>
        <v/>
      </c>
    </row>
    <row r="10" spans="1:86" ht="15" customHeight="1">
      <c r="A10" s="40"/>
      <c r="B10" s="594">
        <f>IF(NOT(ISBLANK(D10)),MAX(B$9:B9)+1,"")</f>
        <v>2</v>
      </c>
      <c r="C10" s="595"/>
      <c r="D10" s="106" t="s">
        <v>534</v>
      </c>
      <c r="E10" s="57"/>
      <c r="F10" s="57"/>
      <c r="G10" s="57"/>
      <c r="H10" s="57"/>
      <c r="I10" s="57"/>
      <c r="J10" s="57"/>
      <c r="K10" s="64"/>
      <c r="L10" s="105" t="s">
        <v>535</v>
      </c>
      <c r="M10" s="57"/>
      <c r="N10" s="57"/>
      <c r="O10" s="57"/>
      <c r="P10" s="57"/>
      <c r="Q10" s="57"/>
      <c r="R10" s="57"/>
      <c r="S10" s="58"/>
      <c r="T10" s="106" t="s">
        <v>178</v>
      </c>
      <c r="U10" s="57"/>
      <c r="V10" s="57"/>
      <c r="W10" s="64"/>
      <c r="X10" s="113" t="str">
        <f>IF(AND(NOT(ISERROR(SEARCH("char",T10))), NOT(ISERROR(SEARCH("[",T10)))),
MID($T10,SEARCH("[",$T10)+1,(SEARCH("]",$T10)-SEARCH("[",$T10))-1),
IF(AND(NOT(ISBLANK(T10)),NOT(ISERROR(VLOOKUP(T10,'SQL Server フィールド型種類'!$B$2:$E$30,4,FALSE)&lt;&gt;0))),TEXT(VLOOKUP(T10,'SQL Server フィールド型種類'!$B$2:$E$30,4,FALSE),"##0"),"")
)</f>
        <v>4</v>
      </c>
      <c r="Y10" s="64"/>
      <c r="Z10" s="65"/>
      <c r="AA10" s="58"/>
      <c r="AB10" s="114" t="s">
        <v>46</v>
      </c>
      <c r="AC10" s="49"/>
      <c r="AD10" s="204"/>
      <c r="AE10" s="64"/>
      <c r="AF10" s="50"/>
      <c r="AG10" s="50"/>
      <c r="AH10" s="50"/>
      <c r="AI10" s="50"/>
      <c r="AJ10" s="50"/>
      <c r="AK10" s="50"/>
      <c r="AL10" s="51"/>
      <c r="AM10" s="114" t="s">
        <v>553</v>
      </c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8"/>
      <c r="AY10" s="45"/>
      <c r="BC10" s="41" t="str">
        <f t="shared" si="0"/>
        <v>kj_data_id int NOT NULL,</v>
      </c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 t="str">
        <f t="shared" si="1"/>
        <v/>
      </c>
    </row>
    <row r="11" spans="1:86" ht="15" customHeight="1">
      <c r="A11" s="40"/>
      <c r="B11" s="594">
        <f>IF(NOT(ISBLANK(D11)),MAX(B$9:B10)+1,"")</f>
        <v>3</v>
      </c>
      <c r="C11" s="595"/>
      <c r="D11" s="106" t="s">
        <v>538</v>
      </c>
      <c r="E11" s="57"/>
      <c r="F11" s="57"/>
      <c r="G11" s="57"/>
      <c r="H11" s="57"/>
      <c r="I11" s="57"/>
      <c r="J11" s="57"/>
      <c r="K11" s="64"/>
      <c r="L11" s="105" t="s">
        <v>555</v>
      </c>
      <c r="M11" s="57"/>
      <c r="N11" s="57"/>
      <c r="O11" s="57"/>
      <c r="P11" s="57"/>
      <c r="Q11" s="57"/>
      <c r="R11" s="57"/>
      <c r="S11" s="58"/>
      <c r="T11" s="106" t="s">
        <v>178</v>
      </c>
      <c r="U11" s="57"/>
      <c r="V11" s="57"/>
      <c r="W11" s="64"/>
      <c r="X11" s="69" t="str">
        <f>IF(AND(NOT(ISERROR(SEARCH("char",T11))), NOT(ISERROR(SEARCH("[",T11)))),
MID($T11,SEARCH("[",$T11)+1,(SEARCH("]",$T11)-SEARCH("[",$T11))-1),
IF(AND(NOT(ISBLANK(T11)),NOT(ISERROR(VLOOKUP(T11,'SQL Server フィールド型種類'!$B$2:$E$30,4,FALSE)&lt;&gt;0))),TEXT(VLOOKUP(T11,'SQL Server フィールド型種類'!$B$2:$E$30,4,FALSE),"##0"),"")
)</f>
        <v>4</v>
      </c>
      <c r="Y11" s="64"/>
      <c r="Z11" s="65"/>
      <c r="AA11" s="58"/>
      <c r="AB11" s="114" t="s">
        <v>46</v>
      </c>
      <c r="AC11" s="49"/>
      <c r="AD11" s="49"/>
      <c r="AE11" s="64"/>
      <c r="AF11" s="50"/>
      <c r="AG11" s="50"/>
      <c r="AH11" s="50"/>
      <c r="AI11" s="50"/>
      <c r="AJ11" s="50"/>
      <c r="AK11" s="50"/>
      <c r="AL11" s="51"/>
      <c r="AM11" s="114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8"/>
      <c r="AY11" s="45"/>
      <c r="BC11" s="41" t="str">
        <f t="shared" si="0"/>
        <v>lin_no int NOT NULL,</v>
      </c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 t="str">
        <f t="shared" si="1"/>
        <v/>
      </c>
    </row>
    <row r="12" spans="1:86" ht="15" customHeight="1">
      <c r="A12" s="40"/>
      <c r="B12" s="594">
        <f>IF(NOT(ISBLANK(D12)),MAX(B$9:B11)+1,"")</f>
        <v>4</v>
      </c>
      <c r="C12" s="595"/>
      <c r="D12" s="106" t="s">
        <v>536</v>
      </c>
      <c r="E12" s="57"/>
      <c r="F12" s="57"/>
      <c r="G12" s="57"/>
      <c r="H12" s="57"/>
      <c r="I12" s="57"/>
      <c r="J12" s="57"/>
      <c r="K12" s="64"/>
      <c r="L12" s="105" t="s">
        <v>537</v>
      </c>
      <c r="M12" s="57"/>
      <c r="N12" s="57"/>
      <c r="O12" s="57"/>
      <c r="P12" s="57"/>
      <c r="Q12" s="57"/>
      <c r="R12" s="57"/>
      <c r="S12" s="58"/>
      <c r="T12" s="106" t="s">
        <v>351</v>
      </c>
      <c r="U12" s="57"/>
      <c r="V12" s="57"/>
      <c r="W12" s="64"/>
      <c r="X12" s="69" t="str">
        <f>IF(AND(NOT(ISERROR(SEARCH("char",T12))), NOT(ISERROR(SEARCH("[",T12)))),
MID($T12,SEARCH("[",$T12)+1,(SEARCH("]",$T12)-SEARCH("[",$T12))-1),
IF(AND(NOT(ISBLANK(T12)),NOT(ISERROR(VLOOKUP(T12,'SQL Server フィールド型種類'!$B$2:$E$30,4,FALSE)&lt;&gt;0))),TEXT(VLOOKUP(T12,'SQL Server フィールド型種類'!$B$2:$E$30,4,FALSE),"##0"),"")
)</f>
        <v>1</v>
      </c>
      <c r="Y12" s="64"/>
      <c r="Z12" s="65"/>
      <c r="AA12" s="58"/>
      <c r="AB12" s="57"/>
      <c r="AC12" s="49"/>
      <c r="AD12" s="49"/>
      <c r="AE12" s="64"/>
      <c r="AF12" s="50"/>
      <c r="AG12" s="50"/>
      <c r="AH12" s="50"/>
      <c r="AI12" s="50"/>
      <c r="AJ12" s="50"/>
      <c r="AK12" s="50"/>
      <c r="AL12" s="51"/>
      <c r="AM12" s="114" t="s">
        <v>585</v>
      </c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8"/>
      <c r="AY12" s="45"/>
      <c r="BC12" s="41" t="str">
        <f t="shared" si="0"/>
        <v>jbn_auto bit NULL,</v>
      </c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 t="str">
        <f t="shared" si="1"/>
        <v/>
      </c>
    </row>
    <row r="13" spans="1:86" ht="15" customHeight="1">
      <c r="A13" s="40"/>
      <c r="B13" s="594">
        <f>IF(NOT(ISBLANK(D13)),MAX(B$9:B12)+1,"")</f>
        <v>5</v>
      </c>
      <c r="C13" s="595"/>
      <c r="D13" s="106" t="s">
        <v>539</v>
      </c>
      <c r="E13" s="57"/>
      <c r="F13" s="57"/>
      <c r="G13" s="57"/>
      <c r="H13" s="57"/>
      <c r="I13" s="57"/>
      <c r="J13" s="57"/>
      <c r="K13" s="64"/>
      <c r="L13" s="105" t="s">
        <v>557</v>
      </c>
      <c r="M13" s="57"/>
      <c r="N13" s="57"/>
      <c r="O13" s="57"/>
      <c r="P13" s="57"/>
      <c r="Q13" s="57"/>
      <c r="R13" s="57"/>
      <c r="S13" s="58"/>
      <c r="T13" s="106" t="s">
        <v>178</v>
      </c>
      <c r="U13" s="57"/>
      <c r="V13" s="57"/>
      <c r="W13" s="64"/>
      <c r="X13" s="65" t="str">
        <f>IF(AND(NOT(ISERROR(SEARCH("char",T13))), NOT(ISERROR(SEARCH("[",T13)))),
MID($T13,SEARCH("[",$T13)+1,(SEARCH("]",$T13)-SEARCH("[",$T13))-1),
IF(AND(NOT(ISBLANK(T13)),NOT(ISERROR(VLOOKUP(T13,'SQL Server フィールド型種類'!$B$2:$E$30,4,FALSE)&lt;&gt;0))),TEXT(VLOOKUP(T13,'SQL Server フィールド型種類'!$B$2:$E$30,4,FALSE),"##0"),"")
)</f>
        <v>4</v>
      </c>
      <c r="Y13" s="64"/>
      <c r="Z13" s="65"/>
      <c r="AA13" s="58"/>
      <c r="AB13" s="57"/>
      <c r="AC13" s="49"/>
      <c r="AD13" s="49"/>
      <c r="AE13" s="64"/>
      <c r="AF13" s="50"/>
      <c r="AG13" s="50"/>
      <c r="AH13" s="50"/>
      <c r="AI13" s="50"/>
      <c r="AJ13" s="50"/>
      <c r="AK13" s="50"/>
      <c r="AL13" s="51"/>
      <c r="AM13" s="114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8"/>
      <c r="AY13" s="45"/>
      <c r="BC13" s="41" t="str">
        <f t="shared" si="0"/>
        <v>point_no int NULL,</v>
      </c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 t="str">
        <f t="shared" si="1"/>
        <v/>
      </c>
    </row>
    <row r="14" spans="1:86" ht="15" customHeight="1">
      <c r="A14" s="40"/>
      <c r="B14" s="594">
        <f>IF(NOT(ISBLANK(D14)),MAX(B$9:B13)+1,"")</f>
        <v>6</v>
      </c>
      <c r="C14" s="595"/>
      <c r="D14" s="106" t="s">
        <v>540</v>
      </c>
      <c r="E14" s="57"/>
      <c r="F14" s="57"/>
      <c r="G14" s="57"/>
      <c r="H14" s="57"/>
      <c r="I14" s="57"/>
      <c r="J14" s="57"/>
      <c r="K14" s="64"/>
      <c r="L14" s="105" t="s">
        <v>559</v>
      </c>
      <c r="M14" s="57"/>
      <c r="N14" s="57"/>
      <c r="O14" s="57"/>
      <c r="P14" s="57"/>
      <c r="Q14" s="57"/>
      <c r="R14" s="57"/>
      <c r="S14" s="58"/>
      <c r="T14" s="106" t="s">
        <v>508</v>
      </c>
      <c r="U14" s="57"/>
      <c r="V14" s="57"/>
      <c r="W14" s="64"/>
      <c r="X14" s="69" t="str">
        <f>IF(AND(NOT(ISERROR(SEARCH("char",T14))), NOT(ISERROR(SEARCH("[",T14)))),
MID($T14,SEARCH("[",$T14)+1,(SEARCH("]",$T14)-SEARCH("[",$T14))-1),
IF(AND(NOT(ISBLANK(T14)),NOT(ISERROR(VLOOKUP(T14,'SQL Server フィールド型種類'!$B$2:$E$30,4,FALSE)&lt;&gt;0))),TEXT(VLOOKUP(T14,'SQL Server フィールド型種類'!$B$2:$E$30,4,FALSE),"##0"),"")
)</f>
        <v>10</v>
      </c>
      <c r="Y14" s="64"/>
      <c r="Z14" s="65"/>
      <c r="AA14" s="58"/>
      <c r="AB14" s="57"/>
      <c r="AC14" s="49"/>
      <c r="AD14" s="49"/>
      <c r="AE14" s="64"/>
      <c r="AF14" s="50"/>
      <c r="AG14" s="50"/>
      <c r="AH14" s="50"/>
      <c r="AI14" s="50"/>
      <c r="AJ14" s="50"/>
      <c r="AK14" s="50"/>
      <c r="AL14" s="51"/>
      <c r="AM14" s="114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AY14" s="45"/>
      <c r="BC14" s="41" t="str">
        <f t="shared" si="0"/>
        <v>dtc char[10] NULL,</v>
      </c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 t="str">
        <f t="shared" si="1"/>
        <v/>
      </c>
    </row>
    <row r="15" spans="1:86" ht="15" customHeight="1">
      <c r="A15" s="40"/>
      <c r="B15" s="594">
        <f>IF(NOT(ISBLANK(D15)),MAX(B$9:B14)+1,"")</f>
        <v>7</v>
      </c>
      <c r="C15" s="595"/>
      <c r="D15" s="106" t="s">
        <v>541</v>
      </c>
      <c r="E15" s="57"/>
      <c r="F15" s="57"/>
      <c r="G15" s="57"/>
      <c r="H15" s="57"/>
      <c r="I15" s="57"/>
      <c r="J15" s="57"/>
      <c r="K15" s="64"/>
      <c r="L15" s="105" t="s">
        <v>561</v>
      </c>
      <c r="M15" s="57"/>
      <c r="N15" s="57"/>
      <c r="O15" s="57"/>
      <c r="P15" s="57"/>
      <c r="Q15" s="57"/>
      <c r="R15" s="57"/>
      <c r="S15" s="58"/>
      <c r="T15" s="106" t="s">
        <v>508</v>
      </c>
      <c r="U15" s="57"/>
      <c r="V15" s="57"/>
      <c r="W15" s="64"/>
      <c r="X15" s="65" t="str">
        <f>IF(AND(NOT(ISERROR(SEARCH("char",T15))), NOT(ISERROR(SEARCH("[",T15)))),
MID($T15,SEARCH("[",$T15)+1,(SEARCH("]",$T15)-SEARCH("[",$T15))-1),
IF(AND(NOT(ISBLANK(T15)),NOT(ISERROR(VLOOKUP(T15,'SQL Server フィールド型種類'!$B$2:$E$30,4,FALSE)&lt;&gt;0))),TEXT(VLOOKUP(T15,'SQL Server フィールド型種類'!$B$2:$E$30,4,FALSE),"##0"),"")
)</f>
        <v>10</v>
      </c>
      <c r="Y15" s="64"/>
      <c r="Z15" s="65"/>
      <c r="AA15" s="58"/>
      <c r="AB15" s="57"/>
      <c r="AC15" s="49"/>
      <c r="AD15" s="49"/>
      <c r="AE15" s="64"/>
      <c r="AF15" s="50"/>
      <c r="AG15" s="50"/>
      <c r="AH15" s="50"/>
      <c r="AI15" s="50"/>
      <c r="AJ15" s="50"/>
      <c r="AK15" s="50"/>
      <c r="AL15" s="51"/>
      <c r="AM15" s="114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  <c r="AY15" s="45"/>
      <c r="BC15" s="41" t="str">
        <f t="shared" si="0"/>
        <v>jbn_h char[10] NULL,</v>
      </c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 t="str">
        <f t="shared" si="1"/>
        <v/>
      </c>
    </row>
    <row r="16" spans="1:86" ht="15" customHeight="1">
      <c r="A16" s="40"/>
      <c r="B16" s="594">
        <f>IF(NOT(ISBLANK(D16)),MAX(B$9:B15)+1,"")</f>
        <v>8</v>
      </c>
      <c r="C16" s="595"/>
      <c r="D16" s="106" t="s">
        <v>542</v>
      </c>
      <c r="E16" s="57"/>
      <c r="F16" s="57"/>
      <c r="G16" s="57"/>
      <c r="H16" s="57"/>
      <c r="I16" s="57"/>
      <c r="J16" s="57"/>
      <c r="K16" s="64"/>
      <c r="L16" s="105" t="s">
        <v>563</v>
      </c>
      <c r="M16" s="57"/>
      <c r="N16" s="57"/>
      <c r="O16" s="57"/>
      <c r="P16" s="57"/>
      <c r="Q16" s="57"/>
      <c r="R16" s="57"/>
      <c r="S16" s="58"/>
      <c r="T16" s="106" t="s">
        <v>508</v>
      </c>
      <c r="U16" s="57"/>
      <c r="V16" s="57"/>
      <c r="W16" s="64"/>
      <c r="X16" s="69" t="str">
        <f>IF(AND(NOT(ISERROR(SEARCH("char",T16))), NOT(ISERROR(SEARCH("[",T16)))),
MID($T16,SEARCH("[",$T16)+1,(SEARCH("]",$T16)-SEARCH("[",$T16))-1),
IF(AND(NOT(ISBLANK(T16)),NOT(ISERROR(VLOOKUP(T16,'SQL Server フィールド型種類'!$B$2:$E$30,4,FALSE)&lt;&gt;0))),TEXT(VLOOKUP(T16,'SQL Server フィールド型種類'!$B$2:$E$30,4,FALSE),"##0"),"")
)</f>
        <v>10</v>
      </c>
      <c r="Y16" s="64"/>
      <c r="Z16" s="65"/>
      <c r="AA16" s="58"/>
      <c r="AB16" s="57"/>
      <c r="AC16" s="49"/>
      <c r="AD16" s="49"/>
      <c r="AE16" s="64"/>
      <c r="AF16" s="50"/>
      <c r="AG16" s="50"/>
      <c r="AH16" s="50"/>
      <c r="AI16" s="50"/>
      <c r="AJ16" s="50"/>
      <c r="AK16" s="50"/>
      <c r="AL16" s="51"/>
      <c r="AM16" s="114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8"/>
      <c r="AY16" s="45"/>
      <c r="BC16" s="41" t="str">
        <f t="shared" si="0"/>
        <v>sti_h char[10] NULL,</v>
      </c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 t="str">
        <f t="shared" si="1"/>
        <v/>
      </c>
    </row>
    <row r="17" spans="1:76" ht="15" customHeight="1">
      <c r="A17" s="40"/>
      <c r="B17" s="594">
        <f>IF(NOT(ISBLANK(D17)),MAX(B$9:B16)+1,"")</f>
        <v>9</v>
      </c>
      <c r="C17" s="595"/>
      <c r="D17" s="106" t="s">
        <v>543</v>
      </c>
      <c r="E17" s="57"/>
      <c r="F17" s="57"/>
      <c r="G17" s="57"/>
      <c r="H17" s="57"/>
      <c r="I17" s="57"/>
      <c r="J17" s="57"/>
      <c r="K17" s="64"/>
      <c r="L17" s="105" t="s">
        <v>565</v>
      </c>
      <c r="M17" s="57"/>
      <c r="N17" s="57"/>
      <c r="O17" s="57"/>
      <c r="P17" s="57"/>
      <c r="Q17" s="57"/>
      <c r="R17" s="57"/>
      <c r="S17" s="58"/>
      <c r="T17" s="106" t="s">
        <v>508</v>
      </c>
      <c r="U17" s="57"/>
      <c r="V17" s="57"/>
      <c r="W17" s="64"/>
      <c r="X17" s="69" t="str">
        <f>IF(AND(NOT(ISERROR(SEARCH("char",T17))), NOT(ISERROR(SEARCH("[",T17)))),
MID($T17,SEARCH("[",$T17)+1,(SEARCH("]",$T17)-SEARCH("[",$T17))-1),
IF(AND(NOT(ISBLANK(T17)),NOT(ISERROR(VLOOKUP(T17,'SQL Server フィールド型種類'!$B$2:$E$30,4,FALSE)&lt;&gt;0))),TEXT(VLOOKUP(T17,'SQL Server フィールド型種類'!$B$2:$E$30,4,FALSE),"##0"),"")
)</f>
        <v>10</v>
      </c>
      <c r="Y17" s="64"/>
      <c r="Z17" s="65"/>
      <c r="AA17" s="58"/>
      <c r="AB17" s="57"/>
      <c r="AC17" s="49"/>
      <c r="AD17" s="49"/>
      <c r="AE17" s="64"/>
      <c r="AF17" s="50"/>
      <c r="AG17" s="50"/>
      <c r="AH17" s="50"/>
      <c r="AI17" s="50"/>
      <c r="AJ17" s="50"/>
      <c r="AK17" s="50"/>
      <c r="AL17" s="51"/>
      <c r="AM17" s="114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8"/>
      <c r="AY17" s="45"/>
      <c r="BC17" s="41" t="str">
        <f t="shared" si="0"/>
        <v>kkk_h char[10] NULL,</v>
      </c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 t="str">
        <f t="shared" si="1"/>
        <v/>
      </c>
    </row>
    <row r="18" spans="1:76" ht="15" customHeight="1">
      <c r="A18" s="40"/>
      <c r="B18" s="594">
        <f>IF(NOT(ISBLANK(D18)),MAX(B$9:B17)+1,"")</f>
        <v>10</v>
      </c>
      <c r="C18" s="595"/>
      <c r="D18" s="106" t="s">
        <v>544</v>
      </c>
      <c r="E18" s="57"/>
      <c r="F18" s="57"/>
      <c r="G18" s="57"/>
      <c r="H18" s="57"/>
      <c r="I18" s="57"/>
      <c r="J18" s="57"/>
      <c r="K18" s="64"/>
      <c r="L18" s="105" t="s">
        <v>567</v>
      </c>
      <c r="M18" s="57"/>
      <c r="N18" s="57"/>
      <c r="O18" s="57"/>
      <c r="P18" s="57"/>
      <c r="Q18" s="57"/>
      <c r="R18" s="57"/>
      <c r="S18" s="58"/>
      <c r="T18" s="106" t="s">
        <v>508</v>
      </c>
      <c r="U18" s="57"/>
      <c r="V18" s="57"/>
      <c r="W18" s="64"/>
      <c r="X18" s="69" t="str">
        <f>IF(AND(NOT(ISERROR(SEARCH("char",T18))), NOT(ISERROR(SEARCH("[",T18)))),
MID($T18,SEARCH("[",$T18)+1,(SEARCH("]",$T18)-SEARCH("[",$T18))-1),
IF(AND(NOT(ISBLANK(T18)),NOT(ISERROR(VLOOKUP(T18,'SQL Server フィールド型種類'!$B$2:$E$30,4,FALSE)&lt;&gt;0))),TEXT(VLOOKUP(T18,'SQL Server フィールド型種類'!$B$2:$E$30,4,FALSE),"##0"),"")
)</f>
        <v>10</v>
      </c>
      <c r="Y18" s="64"/>
      <c r="Z18" s="65"/>
      <c r="AA18" s="58"/>
      <c r="AB18" s="57"/>
      <c r="AC18" s="49"/>
      <c r="AD18" s="49"/>
      <c r="AE18" s="64"/>
      <c r="AF18" s="50"/>
      <c r="AG18" s="50"/>
      <c r="AH18" s="50"/>
      <c r="AI18" s="50"/>
      <c r="AJ18" s="50"/>
      <c r="AK18" s="50"/>
      <c r="AL18" s="51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8"/>
      <c r="AY18" s="45"/>
      <c r="BC18" s="41" t="str">
        <f>IF(L18&lt;&gt;"",L18&amp;" "&amp;IF(T18="char",T18&amp;"("&amp;X18&amp;")",T18)&amp;" "&amp;IF(AB18="×","NOT NULL","NULL")&amp;IF(Z18="YES"," IDENTITY(1, 1) ","")&amp;IF(BX18&lt;&gt;""," DEFAULT "&amp;BX18,"")&amp;IF(L31&lt;&gt;"",",",""),"")</f>
        <v>vcl char[10] NULL,</v>
      </c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 t="str">
        <f t="shared" si="1"/>
        <v/>
      </c>
    </row>
    <row r="19" spans="1:76" ht="15" customHeight="1">
      <c r="A19" s="40"/>
      <c r="B19" s="594">
        <f>IF(NOT(ISBLANK(D19)),MAX(B$9:B18)+1,"")</f>
        <v>11</v>
      </c>
      <c r="C19" s="595"/>
      <c r="D19" s="106" t="s">
        <v>545</v>
      </c>
      <c r="E19" s="57"/>
      <c r="F19" s="57"/>
      <c r="G19" s="57"/>
      <c r="H19" s="57"/>
      <c r="I19" s="57"/>
      <c r="J19" s="57"/>
      <c r="K19" s="64"/>
      <c r="L19" s="105" t="s">
        <v>569</v>
      </c>
      <c r="M19" s="57"/>
      <c r="N19" s="57"/>
      <c r="O19" s="57"/>
      <c r="P19" s="57"/>
      <c r="Q19" s="57"/>
      <c r="R19" s="57"/>
      <c r="S19" s="58"/>
      <c r="T19" s="106" t="s">
        <v>508</v>
      </c>
      <c r="U19" s="57"/>
      <c r="V19" s="57"/>
      <c r="W19" s="64"/>
      <c r="X19" s="69" t="str">
        <f>IF(AND(NOT(ISERROR(SEARCH("char",T19))), NOT(ISERROR(SEARCH("[",T19)))),
MID($T19,SEARCH("[",$T19)+1,(SEARCH("]",$T19)-SEARCH("[",$T19))-1),
IF(AND(NOT(ISBLANK(T19)),NOT(ISERROR(VLOOKUP(T19,'SQL Server フィールド型種類'!$B$2:$E$30,4,FALSE)&lt;&gt;0))),TEXT(VLOOKUP(T19,'SQL Server フィールド型種類'!$B$2:$E$30,4,FALSE),"##0"),"")
)</f>
        <v>10</v>
      </c>
      <c r="Y19" s="64"/>
      <c r="Z19" s="65"/>
      <c r="AA19" s="58"/>
      <c r="AB19" s="57"/>
      <c r="AC19" s="49"/>
      <c r="AD19" s="49"/>
      <c r="AE19" s="64"/>
      <c r="AF19" s="50"/>
      <c r="AG19" s="50"/>
      <c r="AH19" s="50"/>
      <c r="AI19" s="50"/>
      <c r="AJ19" s="50"/>
      <c r="AK19" s="50"/>
      <c r="AL19" s="51"/>
      <c r="AM19" s="114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8"/>
      <c r="AY19" s="45"/>
      <c r="BC19" s="41" t="str">
        <f>IF(L19&lt;&gt;"",L19&amp;" "&amp;IF(T19="char",T19&amp;"("&amp;X19&amp;")",T19)&amp;" "&amp;IF(AB19="×","NOT NULL","NULL")&amp;IF(Z19="YES"," IDENTITY(1, 1) ","")&amp;IF(BX19&lt;&gt;""," DEFAULT "&amp;BX19,"")&amp;IF(L32&lt;&gt;"",",",""),"")</f>
        <v>krm_h char[10] NULL,</v>
      </c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 t="str">
        <f t="shared" si="1"/>
        <v/>
      </c>
    </row>
    <row r="20" spans="1:76" ht="15" customHeight="1">
      <c r="A20" s="40"/>
      <c r="B20" s="594">
        <f>IF(NOT(ISBLANK(D20)),MAX(B$9:B19)+1,"")</f>
        <v>12</v>
      </c>
      <c r="C20" s="595"/>
      <c r="D20" s="106" t="s">
        <v>546</v>
      </c>
      <c r="E20" s="57"/>
      <c r="F20" s="57"/>
      <c r="G20" s="57"/>
      <c r="H20" s="57"/>
      <c r="I20" s="57"/>
      <c r="J20" s="57"/>
      <c r="K20" s="64"/>
      <c r="L20" s="105" t="s">
        <v>571</v>
      </c>
      <c r="M20" s="57"/>
      <c r="N20" s="57"/>
      <c r="O20" s="57"/>
      <c r="P20" s="57"/>
      <c r="Q20" s="57"/>
      <c r="R20" s="57"/>
      <c r="S20" s="58"/>
      <c r="T20" s="106" t="s">
        <v>508</v>
      </c>
      <c r="U20" s="57"/>
      <c r="V20" s="57"/>
      <c r="W20" s="64"/>
      <c r="X20" s="69" t="str">
        <f>IF(AND(NOT(ISERROR(SEARCH("char",T20))), NOT(ISERROR(SEARCH("[",T20)))),
MID($T20,SEARCH("[",$T20)+1,(SEARCH("]",$T20)-SEARCH("[",$T20))-1),
IF(AND(NOT(ISBLANK(T20)),NOT(ISERROR(VLOOKUP(T20,'SQL Server フィールド型種類'!$B$2:$E$30,4,FALSE)&lt;&gt;0))),TEXT(VLOOKUP(T20,'SQL Server フィールド型種類'!$B$2:$E$30,4,FALSE),"##0"),"")
)</f>
        <v>10</v>
      </c>
      <c r="Y20" s="64"/>
      <c r="Z20" s="65"/>
      <c r="AA20" s="58"/>
      <c r="AB20" s="57"/>
      <c r="AC20" s="49"/>
      <c r="AD20" s="49"/>
      <c r="AE20" s="64"/>
      <c r="AF20" s="50"/>
      <c r="AG20" s="50"/>
      <c r="AH20" s="50"/>
      <c r="AI20" s="50"/>
      <c r="AJ20" s="50"/>
      <c r="AK20" s="50"/>
      <c r="AL20" s="51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8"/>
      <c r="AY20" s="45"/>
      <c r="BC20" s="41" t="str">
        <f>IF(L20&lt;&gt;"",L20&amp;" "&amp;IF(T20="char",T20&amp;"("&amp;X20&amp;")",T20)&amp;" "&amp;IF(AB20="×","NOT NULL","NULL")&amp;IF(Z20="YES"," IDENTITY(1, 1) ","")&amp;IF(BX20&lt;&gt;""," DEFAULT "&amp;BX20,"")&amp;IF(L33&lt;&gt;"",",",""),"")</f>
        <v>jbn_gen char[10] NULL</v>
      </c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 t="str">
        <f t="shared" si="1"/>
        <v/>
      </c>
    </row>
    <row r="21" spans="1:76" ht="15" customHeight="1">
      <c r="A21" s="40"/>
      <c r="B21" s="594">
        <f>IF(NOT(ISBLANK(D21)),MAX(B$9:B20)+1,"")</f>
        <v>13</v>
      </c>
      <c r="C21" s="595"/>
      <c r="D21" s="106" t="s">
        <v>552</v>
      </c>
      <c r="E21" s="57"/>
      <c r="F21" s="57"/>
      <c r="G21" s="57"/>
      <c r="H21" s="57"/>
      <c r="I21" s="57"/>
      <c r="J21" s="57"/>
      <c r="K21" s="64"/>
      <c r="L21" s="105" t="s">
        <v>573</v>
      </c>
      <c r="M21" s="57"/>
      <c r="N21" s="57"/>
      <c r="O21" s="57"/>
      <c r="P21" s="57"/>
      <c r="Q21" s="57"/>
      <c r="R21" s="57"/>
      <c r="S21" s="58"/>
      <c r="T21" s="106" t="s">
        <v>508</v>
      </c>
      <c r="U21" s="57"/>
      <c r="V21" s="57"/>
      <c r="W21" s="64"/>
      <c r="X21" s="69" t="str">
        <f>IF(AND(NOT(ISERROR(SEARCH("char",T21))), NOT(ISERROR(SEARCH("[",T21)))),
MID($T21,SEARCH("[",$T21)+1,(SEARCH("]",$T21)-SEARCH("[",$T21))-1),
IF(AND(NOT(ISBLANK(T21)),NOT(ISERROR(VLOOKUP(T21,'SQL Server フィールド型種類'!$B$2:$E$30,4,FALSE)&lt;&gt;0))),TEXT(VLOOKUP(T21,'SQL Server フィールド型種類'!$B$2:$E$30,4,FALSE),"##0"),"")
)</f>
        <v>10</v>
      </c>
      <c r="Y21" s="64"/>
      <c r="Z21" s="65"/>
      <c r="AA21" s="58"/>
      <c r="AB21" s="57"/>
      <c r="AC21" s="49"/>
      <c r="AD21" s="49"/>
      <c r="AE21" s="64"/>
      <c r="AF21" s="50"/>
      <c r="AG21" s="50"/>
      <c r="AH21" s="50"/>
      <c r="AI21" s="50"/>
      <c r="AJ21" s="50"/>
      <c r="AK21" s="50"/>
      <c r="AL21" s="51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8"/>
      <c r="AY21" s="45"/>
      <c r="BC21" s="41" t="str">
        <f t="shared" ref="BC21:BC26" si="2">IF(L21&lt;&gt;"",L21&amp;" "&amp;IF(T21="char",T21&amp;"("&amp;X21&amp;")",T21)&amp;" "&amp;IF(AB21="×","NOT NULL","NULL")&amp;IF(Z21="YES"," IDENTITY(1, 1) ","")&amp;IF(BX21&lt;&gt;""," DEFAULT "&amp;BX21,"")&amp;IF(L35&lt;&gt;"",",",""),"")</f>
        <v>kkk_gen char[10] NULL</v>
      </c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 t="str">
        <f t="shared" si="1"/>
        <v/>
      </c>
    </row>
    <row r="22" spans="1:76" ht="15" customHeight="1">
      <c r="A22" s="40"/>
      <c r="B22" s="594">
        <f>IF(NOT(ISBLANK(D22)),MAX(B$9:B21)+1,"")</f>
        <v>14</v>
      </c>
      <c r="C22" s="595"/>
      <c r="D22" s="106" t="s">
        <v>547</v>
      </c>
      <c r="E22" s="57"/>
      <c r="F22" s="57"/>
      <c r="G22" s="57"/>
      <c r="H22" s="57"/>
      <c r="I22" s="57"/>
      <c r="J22" s="57"/>
      <c r="K22" s="64"/>
      <c r="L22" s="105" t="s">
        <v>575</v>
      </c>
      <c r="M22" s="57"/>
      <c r="N22" s="57"/>
      <c r="O22" s="57"/>
      <c r="P22" s="57"/>
      <c r="Q22" s="57"/>
      <c r="R22" s="57"/>
      <c r="S22" s="58"/>
      <c r="T22" s="106" t="s">
        <v>508</v>
      </c>
      <c r="U22" s="57"/>
      <c r="V22" s="57"/>
      <c r="W22" s="64"/>
      <c r="X22" s="69" t="str">
        <f>IF(AND(NOT(ISERROR(SEARCH("char",T22))), NOT(ISERROR(SEARCH("[",T22)))),
MID($T22,SEARCH("[",$T22)+1,(SEARCH("]",$T22)-SEARCH("[",$T22))-1),
IF(AND(NOT(ISBLANK(T22)),NOT(ISERROR(VLOOKUP(T22,'SQL Server フィールド型種類'!$B$2:$E$30,4,FALSE)&lt;&gt;0))),TEXT(VLOOKUP(T22,'SQL Server フィールド型種類'!$B$2:$E$30,4,FALSE),"##0"),"")
)</f>
        <v>10</v>
      </c>
      <c r="Y22" s="64"/>
      <c r="Z22" s="65"/>
      <c r="AA22" s="58"/>
      <c r="AB22" s="57"/>
      <c r="AC22" s="49"/>
      <c r="AD22" s="49"/>
      <c r="AE22" s="64"/>
      <c r="AF22" s="50"/>
      <c r="AG22" s="50"/>
      <c r="AH22" s="50"/>
      <c r="AI22" s="50"/>
      <c r="AJ22" s="50"/>
      <c r="AK22" s="50"/>
      <c r="AL22" s="51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8"/>
      <c r="AY22" s="45"/>
      <c r="BC22" s="41" t="str">
        <f t="shared" si="2"/>
        <v>ttl_dtc char[10] NULL</v>
      </c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 t="str">
        <f t="shared" si="1"/>
        <v/>
      </c>
    </row>
    <row r="23" spans="1:76" ht="15" customHeight="1">
      <c r="A23" s="40"/>
      <c r="B23" s="594">
        <f>IF(NOT(ISBLANK(D23)),MAX(B$9:B22)+1,"")</f>
        <v>15</v>
      </c>
      <c r="C23" s="595"/>
      <c r="D23" s="106" t="s">
        <v>548</v>
      </c>
      <c r="E23" s="57"/>
      <c r="F23" s="57"/>
      <c r="G23" s="57"/>
      <c r="H23" s="57"/>
      <c r="I23" s="57"/>
      <c r="J23" s="57"/>
      <c r="K23" s="64"/>
      <c r="L23" s="105" t="s">
        <v>577</v>
      </c>
      <c r="M23" s="57"/>
      <c r="N23" s="57"/>
      <c r="O23" s="57"/>
      <c r="P23" s="57"/>
      <c r="Q23" s="57"/>
      <c r="R23" s="57"/>
      <c r="S23" s="58"/>
      <c r="T23" s="106" t="s">
        <v>507</v>
      </c>
      <c r="U23" s="57"/>
      <c r="V23" s="57"/>
      <c r="W23" s="64"/>
      <c r="X23" s="69" t="str">
        <f>IF(AND(NOT(ISERROR(SEARCH("char",T23))), NOT(ISERROR(SEARCH("[",T23)))),
MID($T23,SEARCH("[",$T23)+1,(SEARCH("]",$T23)-SEARCH("[",$T23))-1),
IF(AND(NOT(ISBLANK(T23)),NOT(ISERROR(VLOOKUP(T23,'SQL Server フィールド型種類'!$B$2:$E$30,4,FALSE)&lt;&gt;0))),TEXT(VLOOKUP(T23,'SQL Server フィールド型種類'!$B$2:$E$30,4,FALSE),"##0"),"")
)</f>
        <v>1</v>
      </c>
      <c r="Y23" s="64"/>
      <c r="Z23" s="65"/>
      <c r="AA23" s="58"/>
      <c r="AB23" s="57"/>
      <c r="AC23" s="49"/>
      <c r="AD23" s="49"/>
      <c r="AE23" s="64"/>
      <c r="AF23" s="50"/>
      <c r="AG23" s="50"/>
      <c r="AH23" s="50"/>
      <c r="AI23" s="50"/>
      <c r="AJ23" s="50"/>
      <c r="AK23" s="50"/>
      <c r="AL23" s="51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  <c r="AY23" s="45"/>
      <c r="BC23" s="41" t="str">
        <f t="shared" si="2"/>
        <v>vcl_no tinyint NULL</v>
      </c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 t="str">
        <f t="shared" si="1"/>
        <v/>
      </c>
    </row>
    <row r="24" spans="1:76" ht="15" customHeight="1">
      <c r="A24" s="40"/>
      <c r="B24" s="594">
        <f>IF(NOT(ISBLANK(D24)),MAX(B$9:B23)+1,"")</f>
        <v>16</v>
      </c>
      <c r="C24" s="595"/>
      <c r="D24" s="106" t="s">
        <v>549</v>
      </c>
      <c r="E24" s="57"/>
      <c r="F24" s="57"/>
      <c r="G24" s="57"/>
      <c r="H24" s="57"/>
      <c r="I24" s="57"/>
      <c r="J24" s="57"/>
      <c r="K24" s="64"/>
      <c r="L24" s="105" t="s">
        <v>579</v>
      </c>
      <c r="M24" s="57"/>
      <c r="N24" s="57"/>
      <c r="O24" s="57"/>
      <c r="P24" s="57"/>
      <c r="Q24" s="57"/>
      <c r="R24" s="57"/>
      <c r="S24" s="58"/>
      <c r="T24" s="106" t="s">
        <v>508</v>
      </c>
      <c r="U24" s="57"/>
      <c r="V24" s="57"/>
      <c r="W24" s="64"/>
      <c r="X24" s="69" t="str">
        <f>IF(AND(NOT(ISERROR(SEARCH("char",T24))), NOT(ISERROR(SEARCH("[",T24)))),
MID($T24,SEARCH("[",$T24)+1,(SEARCH("]",$T24)-SEARCH("[",$T24))-1),
IF(AND(NOT(ISBLANK(T24)),NOT(ISERROR(VLOOKUP(T24,'SQL Server フィールド型種類'!$B$2:$E$30,4,FALSE)&lt;&gt;0))),TEXT(VLOOKUP(T24,'SQL Server フィールド型種類'!$B$2:$E$30,4,FALSE),"##0"),"")
)</f>
        <v>10</v>
      </c>
      <c r="Y24" s="64"/>
      <c r="Z24" s="65"/>
      <c r="AA24" s="58"/>
      <c r="AB24" s="57"/>
      <c r="AC24" s="49"/>
      <c r="AD24" s="49"/>
      <c r="AE24" s="64"/>
      <c r="AF24" s="50"/>
      <c r="AG24" s="50"/>
      <c r="AH24" s="50"/>
      <c r="AI24" s="50"/>
      <c r="AJ24" s="50"/>
      <c r="AK24" s="50"/>
      <c r="AL24" s="51"/>
      <c r="AM24" s="114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8"/>
      <c r="AY24" s="45"/>
      <c r="BC24" s="41" t="str">
        <f t="shared" si="2"/>
        <v>sti_gen char[10] NULL</v>
      </c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 t="str">
        <f t="shared" si="1"/>
        <v/>
      </c>
    </row>
    <row r="25" spans="1:76" ht="15" customHeight="1">
      <c r="A25" s="40"/>
      <c r="B25" s="594">
        <f>IF(NOT(ISBLANK(D25)),MAX(B$9:B24)+1,"")</f>
        <v>17</v>
      </c>
      <c r="C25" s="595"/>
      <c r="D25" s="106" t="s">
        <v>550</v>
      </c>
      <c r="E25" s="57"/>
      <c r="F25" s="57"/>
      <c r="G25" s="57"/>
      <c r="H25" s="57"/>
      <c r="I25" s="57"/>
      <c r="J25" s="57"/>
      <c r="K25" s="64"/>
      <c r="L25" s="105" t="s">
        <v>581</v>
      </c>
      <c r="M25" s="57"/>
      <c r="N25" s="57"/>
      <c r="O25" s="57"/>
      <c r="P25" s="57"/>
      <c r="Q25" s="57"/>
      <c r="R25" s="57"/>
      <c r="S25" s="58"/>
      <c r="T25" s="106" t="s">
        <v>508</v>
      </c>
      <c r="U25" s="57"/>
      <c r="V25" s="57"/>
      <c r="W25" s="64"/>
      <c r="X25" s="69" t="str">
        <f>IF(AND(NOT(ISERROR(SEARCH("char",T25))), NOT(ISERROR(SEARCH("[",T25)))),
MID($T25,SEARCH("[",$T25)+1,(SEARCH("]",$T25)-SEARCH("[",$T25))-1),
IF(AND(NOT(ISBLANK(T25)),NOT(ISERROR(VLOOKUP(T25,'SQL Server フィールド型種類'!$B$2:$E$30,4,FALSE)&lt;&gt;0))),TEXT(VLOOKUP(T25,'SQL Server フィールド型種類'!$B$2:$E$30,4,FALSE),"##0"),"")
)</f>
        <v>10</v>
      </c>
      <c r="Y25" s="64"/>
      <c r="Z25" s="65"/>
      <c r="AA25" s="58"/>
      <c r="AB25" s="57"/>
      <c r="AC25" s="49"/>
      <c r="AD25" s="49"/>
      <c r="AE25" s="64"/>
      <c r="AF25" s="50"/>
      <c r="AG25" s="50"/>
      <c r="AH25" s="50"/>
      <c r="AI25" s="50"/>
      <c r="AJ25" s="50"/>
      <c r="AK25" s="50"/>
      <c r="AL25" s="51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8"/>
      <c r="AY25" s="45"/>
      <c r="BC25" s="41" t="str">
        <f t="shared" si="2"/>
        <v>bak_kkk_h char[10] NULL</v>
      </c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 t="str">
        <f t="shared" si="1"/>
        <v/>
      </c>
    </row>
    <row r="26" spans="1:76" ht="15" customHeight="1">
      <c r="A26" s="40"/>
      <c r="B26" s="594">
        <f>IF(NOT(ISBLANK(D26)),MAX(B$9:B25)+1,"")</f>
        <v>18</v>
      </c>
      <c r="C26" s="595"/>
      <c r="D26" s="63" t="s">
        <v>551</v>
      </c>
      <c r="E26" s="57"/>
      <c r="F26" s="57"/>
      <c r="G26" s="57"/>
      <c r="H26" s="57"/>
      <c r="I26" s="57"/>
      <c r="J26" s="57"/>
      <c r="K26" s="64"/>
      <c r="L26" s="105" t="s">
        <v>583</v>
      </c>
      <c r="M26" s="57"/>
      <c r="N26" s="57"/>
      <c r="O26" s="57"/>
      <c r="P26" s="57"/>
      <c r="Q26" s="57"/>
      <c r="R26" s="57"/>
      <c r="S26" s="58"/>
      <c r="T26" s="106" t="s">
        <v>508</v>
      </c>
      <c r="U26" s="57"/>
      <c r="V26" s="57"/>
      <c r="W26" s="64"/>
      <c r="X26" s="69" t="str">
        <f>IF(AND(NOT(ISERROR(SEARCH("char",T26))), NOT(ISERROR(SEARCH("[",T26)))),
MID($T26,SEARCH("[",$T26)+1,(SEARCH("]",$T26)-SEARCH("[",$T26))-1),
IF(AND(NOT(ISBLANK(T26)),NOT(ISERROR(VLOOKUP(T26,'SQL Server フィールド型種類'!$B$2:$E$30,4,FALSE)&lt;&gt;0))),TEXT(VLOOKUP(T26,'SQL Server フィールド型種類'!$B$2:$E$30,4,FALSE),"##0"),"")
)</f>
        <v>10</v>
      </c>
      <c r="Y26" s="64"/>
      <c r="Z26" s="65"/>
      <c r="AA26" s="58"/>
      <c r="AB26" s="57"/>
      <c r="AC26" s="49"/>
      <c r="AD26" s="49"/>
      <c r="AE26" s="64"/>
      <c r="AF26" s="50"/>
      <c r="AG26" s="50"/>
      <c r="AH26" s="50"/>
      <c r="AI26" s="50"/>
      <c r="AJ26" s="50"/>
      <c r="AK26" s="50"/>
      <c r="AL26" s="51"/>
      <c r="AM26" s="114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8"/>
      <c r="AY26" s="45"/>
      <c r="BC26" s="41" t="str">
        <f t="shared" si="2"/>
        <v>bak_kkk_gen char[10] NULL</v>
      </c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 t="str">
        <f t="shared" si="1"/>
        <v/>
      </c>
    </row>
    <row r="27" spans="1:76" ht="15" customHeight="1">
      <c r="A27" s="40"/>
      <c r="B27" s="594">
        <f>IF(NOT(ISBLANK(D27)),MAX(B$9:B26)+1,"")</f>
        <v>19</v>
      </c>
      <c r="C27" s="595"/>
      <c r="D27" s="106" t="s">
        <v>185</v>
      </c>
      <c r="E27" s="57"/>
      <c r="F27" s="57"/>
      <c r="G27" s="57"/>
      <c r="H27" s="57"/>
      <c r="I27" s="57"/>
      <c r="J27" s="57"/>
      <c r="K27" s="64"/>
      <c r="L27" s="105" t="s">
        <v>186</v>
      </c>
      <c r="M27" s="57"/>
      <c r="N27" s="57"/>
      <c r="O27" s="57"/>
      <c r="P27" s="57"/>
      <c r="Q27" s="57"/>
      <c r="R27" s="57"/>
      <c r="S27" s="58"/>
      <c r="T27" s="63" t="s">
        <v>48</v>
      </c>
      <c r="U27" s="57"/>
      <c r="V27" s="57"/>
      <c r="W27" s="64"/>
      <c r="X27" s="69" t="str">
        <f>IF(AND(NOT(ISERROR(SEARCH("char",T27))), NOT(ISERROR(SEARCH("[",T27)))),
MID($T27,SEARCH("[",$T27)+1,(SEARCH("]",$T27)-SEARCH("[",$T27))-1),
IF(AND(NOT(ISBLANK(T27)),NOT(ISERROR(VLOOKUP(T27,'SQL Server フィールド型種類'!$B$2:$E$30,4,FALSE)&lt;&gt;0))),TEXT(VLOOKUP(T27,'SQL Server フィールド型種類'!$B$2:$E$30,4,FALSE),"##0"),"")
)</f>
        <v>8</v>
      </c>
      <c r="Y27" s="64"/>
      <c r="Z27" s="65"/>
      <c r="AA27" s="58"/>
      <c r="AB27" s="57"/>
      <c r="AC27" s="49"/>
      <c r="AD27" s="49"/>
      <c r="AE27" s="64"/>
      <c r="AF27" s="50"/>
      <c r="AG27" s="50"/>
      <c r="AH27" s="50"/>
      <c r="AI27" s="50"/>
      <c r="AJ27" s="50"/>
      <c r="AK27" s="50"/>
      <c r="AL27" s="51"/>
      <c r="AM27" s="114" t="s">
        <v>187</v>
      </c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8"/>
      <c r="AY27" s="45"/>
      <c r="BC27" s="41" t="str">
        <f>IF(L27&lt;&gt;"",L27&amp;" "&amp;IF(T27="char",T27&amp;"("&amp;X27&amp;")",T27)&amp;" "&amp;IF(AB27="×","NOT NULL","NULL")&amp;IF(Z27="YES"," IDENTITY(1, 1) ","")&amp;IF(BX27&lt;&gt;""," DEFAULT "&amp;BX27,"")&amp;IF(L39&lt;&gt;"",",",""),"")</f>
        <v>delete_date datetime NULL</v>
      </c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 t="str">
        <f t="shared" si="1"/>
        <v/>
      </c>
    </row>
    <row r="28" spans="1:76" ht="15" customHeight="1">
      <c r="A28" s="40"/>
      <c r="B28" s="594">
        <f>IF(NOT(ISBLANK(D28)),MAX(B$9:B27)+1,"")</f>
        <v>20</v>
      </c>
      <c r="C28" s="595"/>
      <c r="D28" s="106" t="s">
        <v>188</v>
      </c>
      <c r="E28" s="57"/>
      <c r="F28" s="57"/>
      <c r="G28" s="57"/>
      <c r="H28" s="57"/>
      <c r="I28" s="57"/>
      <c r="J28" s="57"/>
      <c r="K28" s="64"/>
      <c r="L28" s="105" t="s">
        <v>189</v>
      </c>
      <c r="M28" s="57"/>
      <c r="N28" s="57"/>
      <c r="O28" s="57"/>
      <c r="P28" s="57"/>
      <c r="Q28" s="57"/>
      <c r="R28" s="57"/>
      <c r="S28" s="58"/>
      <c r="T28" s="63" t="s">
        <v>190</v>
      </c>
      <c r="U28" s="57"/>
      <c r="V28" s="57"/>
      <c r="W28" s="64"/>
      <c r="X28" s="69" t="str">
        <f>IF(AND(NOT(ISERROR(SEARCH("char",T28))), NOT(ISERROR(SEARCH("[",T28)))),
MID($T28,SEARCH("[",$T28)+1,(SEARCH("]",$T28)-SEARCH("[",$T28))-1),
IF(AND(NOT(ISBLANK(T28)),NOT(ISERROR(VLOOKUP(T28,'SQL Server フィールド型種類'!$B$2:$E$30,4,FALSE)&lt;&gt;0))),TEXT(VLOOKUP(T28,'SQL Server フィールド型種類'!$B$2:$E$30,4,FALSE),"##0"),"")
)</f>
        <v>2</v>
      </c>
      <c r="Y28" s="64"/>
      <c r="Z28" s="65"/>
      <c r="AA28" s="58"/>
      <c r="AB28" s="57"/>
      <c r="AC28" s="49"/>
      <c r="AD28" s="49"/>
      <c r="AE28" s="64"/>
      <c r="AF28" s="50"/>
      <c r="AG28" s="50"/>
      <c r="AH28" s="50"/>
      <c r="AI28" s="50"/>
      <c r="AJ28" s="50"/>
      <c r="AK28" s="50"/>
      <c r="AL28" s="51"/>
      <c r="AM28" s="114" t="s">
        <v>191</v>
      </c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8"/>
      <c r="AY28" s="45"/>
      <c r="BC28" s="41" t="str">
        <f>IF(L28&lt;&gt;"",L28&amp;" "&amp;IF(T28="char",T28&amp;"("&amp;X28&amp;")",T28)&amp;" "&amp;IF(AB28="×","NOT NULL","NULL")&amp;IF(Z28="YES"," IDENTITY(1, 1) ","")&amp;IF(BX28&lt;&gt;""," DEFAULT "&amp;BX28,"")&amp;IF(L40&lt;&gt;"",",",""),"")</f>
        <v>delete_tantou_id smallint NULL</v>
      </c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 t="str">
        <f t="shared" si="1"/>
        <v/>
      </c>
    </row>
    <row r="29" spans="1:76" ht="15" customHeight="1">
      <c r="A29" s="40"/>
      <c r="B29" s="594">
        <f>IF(NOT(ISBLANK(D29)),MAX(B$9:B28)+1,"")</f>
        <v>21</v>
      </c>
      <c r="C29" s="595"/>
      <c r="D29" s="63" t="s">
        <v>192</v>
      </c>
      <c r="E29" s="57"/>
      <c r="F29" s="57"/>
      <c r="G29" s="57"/>
      <c r="H29" s="57"/>
      <c r="I29" s="57"/>
      <c r="J29" s="57"/>
      <c r="K29" s="64"/>
      <c r="L29" s="65" t="s">
        <v>49</v>
      </c>
      <c r="M29" s="57"/>
      <c r="N29" s="57"/>
      <c r="O29" s="57"/>
      <c r="P29" s="57"/>
      <c r="Q29" s="57"/>
      <c r="R29" s="57"/>
      <c r="S29" s="58"/>
      <c r="T29" s="63" t="s">
        <v>48</v>
      </c>
      <c r="U29" s="57"/>
      <c r="V29" s="57"/>
      <c r="W29" s="64"/>
      <c r="X29" s="69" t="str">
        <f>IF(AND(NOT(ISERROR(SEARCH("char",T29))), NOT(ISERROR(SEARCH("[",T29)))),
MID($T29,SEARCH("[",$T29)+1,(SEARCH("]",$T29)-SEARCH("[",$T29))-1),
IF(AND(NOT(ISBLANK(T29)),NOT(ISERROR(VLOOKUP(T29,'SQL Server フィールド型種類'!$B$2:$E$30,4,FALSE)&lt;&gt;0))),TEXT(VLOOKUP(T29,'SQL Server フィールド型種類'!$B$2:$E$30,4,FALSE),"##0"),"")
)</f>
        <v>8</v>
      </c>
      <c r="Y29" s="64"/>
      <c r="Z29" s="65"/>
      <c r="AA29" s="58"/>
      <c r="AB29" s="57" t="s">
        <v>193</v>
      </c>
      <c r="AC29" s="49"/>
      <c r="AD29" s="49"/>
      <c r="AE29" s="64"/>
      <c r="AF29" s="50"/>
      <c r="AG29" s="50"/>
      <c r="AH29" s="50"/>
      <c r="AI29" s="50"/>
      <c r="AJ29" s="50"/>
      <c r="AK29" s="50"/>
      <c r="AL29" s="51"/>
      <c r="AM29" s="114" t="s">
        <v>194</v>
      </c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8"/>
      <c r="AY29" s="45"/>
      <c r="BC29" s="41" t="str">
        <f>IF(L29&lt;&gt;"",L29&amp;" "&amp;IF(T29="char",T29&amp;"("&amp;X29&amp;")",T29)&amp;" "&amp;IF(AB29="×","NOT NULL","NULL")&amp;IF(Z29="YES"," IDENTITY(1, 1) ","")&amp;IF(BX29&lt;&gt;""," DEFAULT "&amp;BX29,"")&amp;IF(L41&lt;&gt;"",",",""),"")</f>
        <v>created_date datetime NOT NULL DEFAULT getdate()</v>
      </c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 t="str">
        <f t="shared" si="1"/>
        <v>getdate()</v>
      </c>
    </row>
    <row r="30" spans="1:76" ht="15" customHeight="1">
      <c r="A30" s="40"/>
      <c r="B30" s="594">
        <f>IF(NOT(ISBLANK(D30)),MAX(B$9:B29)+1,"")</f>
        <v>22</v>
      </c>
      <c r="C30" s="595"/>
      <c r="D30" s="106" t="s">
        <v>195</v>
      </c>
      <c r="E30" s="57"/>
      <c r="F30" s="57"/>
      <c r="G30" s="57"/>
      <c r="H30" s="57"/>
      <c r="I30" s="57"/>
      <c r="J30" s="57"/>
      <c r="K30" s="64"/>
      <c r="L30" s="105" t="s">
        <v>50</v>
      </c>
      <c r="M30" s="57"/>
      <c r="N30" s="57"/>
      <c r="O30" s="57"/>
      <c r="P30" s="57"/>
      <c r="Q30" s="57"/>
      <c r="R30" s="57"/>
      <c r="S30" s="58"/>
      <c r="T30" s="63" t="s">
        <v>190</v>
      </c>
      <c r="U30" s="57"/>
      <c r="V30" s="57"/>
      <c r="W30" s="64"/>
      <c r="X30" s="69" t="str">
        <f>IF(AND(NOT(ISERROR(SEARCH("char",T30))), NOT(ISERROR(SEARCH("[",T30)))),
MID($T30,SEARCH("[",$T30)+1,(SEARCH("]",$T30)-SEARCH("[",$T30))-1),
IF(AND(NOT(ISBLANK(T30)),NOT(ISERROR(VLOOKUP(T30,'SQL Server フィールド型種類'!$B$2:$E$30,4,FALSE)&lt;&gt;0))),TEXT(VLOOKUP(T30,'SQL Server フィールド型種類'!$B$2:$E$30,4,FALSE),"##0"),"")
)</f>
        <v>2</v>
      </c>
      <c r="Y30" s="64"/>
      <c r="Z30" s="65"/>
      <c r="AA30" s="58"/>
      <c r="AB30" s="57" t="s">
        <v>193</v>
      </c>
      <c r="AC30" s="49"/>
      <c r="AD30" s="49"/>
      <c r="AE30" s="64"/>
      <c r="AF30" s="50"/>
      <c r="AG30" s="50"/>
      <c r="AH30" s="50"/>
      <c r="AI30" s="50"/>
      <c r="AJ30" s="50"/>
      <c r="AK30" s="50"/>
      <c r="AL30" s="51"/>
      <c r="AM30" s="114" t="s">
        <v>196</v>
      </c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8"/>
      <c r="AY30" s="45"/>
      <c r="BC30" s="41" t="str">
        <f>IF(L30&lt;&gt;"",L30&amp;" "&amp;IF(T30="char",T30&amp;"("&amp;X30&amp;")",T30)&amp;" "&amp;IF(AB30="×","NOT NULL","NULL")&amp;IF(Z30="YES"," IDENTITY(1, 1) ","")&amp;IF(BX30&lt;&gt;""," DEFAULT "&amp;BX30,"")&amp;IF(L42&lt;&gt;"",",",""),"")</f>
        <v>created_tantou_id smallint NOT NULL</v>
      </c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 t="str">
        <f t="shared" si="1"/>
        <v/>
      </c>
    </row>
    <row r="31" spans="1:76" ht="15" customHeight="1">
      <c r="A31" s="40"/>
      <c r="B31" s="594">
        <f>IF(NOT(ISBLANK(D31)),MAX(B$9:B30)+1,"")</f>
        <v>23</v>
      </c>
      <c r="C31" s="595"/>
      <c r="D31" s="63" t="s">
        <v>197</v>
      </c>
      <c r="E31" s="57"/>
      <c r="F31" s="57"/>
      <c r="G31" s="57"/>
      <c r="H31" s="57"/>
      <c r="I31" s="57"/>
      <c r="J31" s="57"/>
      <c r="K31" s="64"/>
      <c r="L31" s="65" t="s">
        <v>51</v>
      </c>
      <c r="M31" s="57"/>
      <c r="N31" s="57"/>
      <c r="O31" s="57"/>
      <c r="P31" s="57"/>
      <c r="Q31" s="57"/>
      <c r="R31" s="57"/>
      <c r="S31" s="58"/>
      <c r="T31" s="63" t="s">
        <v>48</v>
      </c>
      <c r="U31" s="57"/>
      <c r="V31" s="57"/>
      <c r="W31" s="64"/>
      <c r="X31" s="65" t="str">
        <f>IF(AND(NOT(ISERROR(SEARCH("char",T31))), NOT(ISERROR(SEARCH("[",T31)))),
MID($T31,SEARCH("[",$T31)+1,(SEARCH("]",$T31)-SEARCH("[",$T31))-1),
IF(AND(NOT(ISBLANK(T31)),NOT(ISERROR(VLOOKUP(T31,'SQL Server フィールド型種類'!$B$2:$E$30,4,FALSE)&lt;&gt;0))),TEXT(VLOOKUP(T31,'SQL Server フィールド型種類'!$B$2:$E$30,4,FALSE),"##0"),"")
)</f>
        <v>8</v>
      </c>
      <c r="Y31" s="64"/>
      <c r="Z31" s="65"/>
      <c r="AA31" s="58"/>
      <c r="AB31" s="57"/>
      <c r="AC31" s="49"/>
      <c r="AD31" s="49"/>
      <c r="AE31" s="64"/>
      <c r="AF31" s="50"/>
      <c r="AG31" s="50"/>
      <c r="AH31" s="50"/>
      <c r="AI31" s="50"/>
      <c r="AJ31" s="50"/>
      <c r="AK31" s="50"/>
      <c r="AL31" s="51"/>
      <c r="AM31" s="114" t="s">
        <v>198</v>
      </c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8"/>
      <c r="AY31" s="45"/>
      <c r="BC31" s="41" t="str">
        <f t="shared" si="0"/>
        <v>updated_date datetime NULL,</v>
      </c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 t="str">
        <f t="shared" si="1"/>
        <v/>
      </c>
    </row>
    <row r="32" spans="1:76" ht="15" customHeight="1">
      <c r="A32" s="40"/>
      <c r="B32" s="631">
        <f>IF(NOT(ISBLANK(D32)),MAX(B$9:B31)+1,"")</f>
        <v>24</v>
      </c>
      <c r="C32" s="632"/>
      <c r="D32" s="125" t="s">
        <v>199</v>
      </c>
      <c r="E32" s="59"/>
      <c r="F32" s="59"/>
      <c r="G32" s="59"/>
      <c r="H32" s="59"/>
      <c r="I32" s="59"/>
      <c r="J32" s="59"/>
      <c r="K32" s="67"/>
      <c r="L32" s="126" t="s">
        <v>52</v>
      </c>
      <c r="M32" s="59"/>
      <c r="N32" s="59"/>
      <c r="O32" s="59"/>
      <c r="P32" s="59"/>
      <c r="Q32" s="59"/>
      <c r="R32" s="59"/>
      <c r="S32" s="60"/>
      <c r="T32" s="66" t="s">
        <v>190</v>
      </c>
      <c r="U32" s="59"/>
      <c r="V32" s="59"/>
      <c r="W32" s="67"/>
      <c r="X32" s="127" t="str">
        <f>IF(AND(NOT(ISERROR(SEARCH("char",T32))), NOT(ISERROR(SEARCH("[",T32)))),
MID($T32,SEARCH("[",$T32)+1,(SEARCH("]",$T32)-SEARCH("[",$T32))-1),
IF(AND(NOT(ISBLANK(T32)),NOT(ISERROR(VLOOKUP(T32,'SQL Server フィールド型種類'!$B$2:$E$30,4,FALSE)&lt;&gt;0))),TEXT(VLOOKUP(T32,'SQL Server フィールド型種類'!$B$2:$E$30,4,FALSE),"##0"),"")
)</f>
        <v>2</v>
      </c>
      <c r="Y32" s="67"/>
      <c r="Z32" s="68"/>
      <c r="AA32" s="60"/>
      <c r="AB32" s="59"/>
      <c r="AC32" s="52"/>
      <c r="AD32" s="52"/>
      <c r="AE32" s="67"/>
      <c r="AF32" s="53"/>
      <c r="AG32" s="53"/>
      <c r="AH32" s="53"/>
      <c r="AI32" s="53"/>
      <c r="AJ32" s="53"/>
      <c r="AK32" s="53"/>
      <c r="AL32" s="54"/>
      <c r="AM32" s="221" t="s">
        <v>200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60"/>
      <c r="AY32" s="45"/>
      <c r="BC32" s="41" t="str">
        <f t="shared" si="0"/>
        <v>updated_tantou_id smallint NULL</v>
      </c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 t="str">
        <f t="shared" si="1"/>
        <v/>
      </c>
    </row>
    <row r="33" spans="1:76" ht="15" customHeight="1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124"/>
      <c r="AI33" s="41"/>
      <c r="AJ33" s="41"/>
      <c r="AK33" s="41"/>
      <c r="AL33" s="41"/>
      <c r="AM33" s="41"/>
      <c r="AN33" s="41"/>
      <c r="AO33" s="41"/>
      <c r="AP33" s="124"/>
      <c r="AQ33" s="41"/>
      <c r="AR33" s="41"/>
      <c r="AS33" s="41"/>
      <c r="AT33" s="41"/>
      <c r="AU33" s="41"/>
      <c r="AV33" s="41"/>
      <c r="AW33" s="41"/>
      <c r="AX33" s="41"/>
      <c r="AY33" s="42"/>
      <c r="BB33" s="41"/>
      <c r="BC33" s="41" t="str">
        <f>IF(L33&lt;&gt;"",L33&amp;" "&amp;IF(T33="char",T33&amp;"("&amp;X33&amp;")",T33)&amp;" "&amp;IF(AB33="×","NOT NULL","NULL")&amp;IF(BX33&lt;&gt;""," DEFAULT "&amp;BX33,"")&amp;IF(L35&lt;&gt;"",",",""),"")</f>
        <v/>
      </c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</row>
    <row r="34" spans="1:76" ht="15" customHeight="1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124"/>
      <c r="AI34" s="41"/>
      <c r="AJ34" s="41"/>
      <c r="AK34" s="41"/>
      <c r="AL34" s="41"/>
      <c r="AM34" s="41"/>
      <c r="AN34" s="41"/>
      <c r="AO34" s="41"/>
      <c r="AP34" s="124"/>
      <c r="AQ34" s="41"/>
      <c r="AR34" s="41"/>
      <c r="AS34" s="41"/>
      <c r="AT34" s="41"/>
      <c r="AU34" s="41"/>
      <c r="AV34" s="41"/>
      <c r="AW34" s="41"/>
      <c r="AX34" s="41"/>
      <c r="AY34" s="42"/>
      <c r="BB34" s="41" t="s">
        <v>80</v>
      </c>
      <c r="BC34" s="41" t="str">
        <f>IF(L34&lt;&gt;"",L34&amp;" "&amp;IF(T34="char",T34&amp;"("&amp;X34&amp;")",T34)&amp;" "&amp;IF(AB34="×","NOT NULL","NULL")&amp;IF(BX34&lt;&gt;""," DEFAULT "&amp;BX34,"")&amp;IF(L80&lt;&gt;"",",",""),"")</f>
        <v/>
      </c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</row>
    <row r="35" spans="1:76" ht="15" customHeight="1">
      <c r="A35" s="46"/>
      <c r="B35" s="663" t="s">
        <v>35</v>
      </c>
      <c r="C35" s="664"/>
      <c r="D35" s="660" t="s">
        <v>36</v>
      </c>
      <c r="E35" s="661"/>
      <c r="F35" s="661"/>
      <c r="G35" s="661"/>
      <c r="H35" s="661"/>
      <c r="I35" s="661"/>
      <c r="J35" s="661"/>
      <c r="K35" s="661"/>
      <c r="L35" s="661"/>
      <c r="M35" s="661"/>
      <c r="N35" s="662"/>
      <c r="O35" s="660" t="s">
        <v>37</v>
      </c>
      <c r="P35" s="661"/>
      <c r="Q35" s="661"/>
      <c r="R35" s="661"/>
      <c r="S35" s="661"/>
      <c r="T35" s="661"/>
      <c r="U35" s="662"/>
      <c r="V35" s="255" t="s">
        <v>38</v>
      </c>
      <c r="W35" s="660" t="s">
        <v>39</v>
      </c>
      <c r="X35" s="661"/>
      <c r="Y35" s="662"/>
      <c r="Z35" s="658" t="s">
        <v>40</v>
      </c>
      <c r="AA35" s="656"/>
      <c r="AB35" s="656"/>
      <c r="AC35" s="656"/>
      <c r="AD35" s="656"/>
      <c r="AE35" s="656"/>
      <c r="AF35" s="656"/>
      <c r="AG35" s="656"/>
      <c r="AH35" s="656"/>
      <c r="AI35" s="656"/>
      <c r="AJ35" s="656"/>
      <c r="AK35" s="656"/>
      <c r="AL35" s="656"/>
      <c r="AM35" s="656"/>
      <c r="AN35" s="656"/>
      <c r="AO35" s="656"/>
      <c r="AP35" s="656"/>
      <c r="AQ35" s="656"/>
      <c r="AR35" s="656"/>
      <c r="AS35" s="656"/>
      <c r="AT35" s="656"/>
      <c r="AU35" s="656"/>
      <c r="AV35" s="656"/>
      <c r="AW35" s="656"/>
      <c r="AX35" s="659"/>
      <c r="AY35" s="45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</row>
    <row r="36" spans="1:76" ht="15" customHeight="1">
      <c r="A36" s="46"/>
      <c r="B36" s="665">
        <f>IF(NOT(ISBLANK(D36)),1,"")</f>
        <v>1</v>
      </c>
      <c r="C36" s="666"/>
      <c r="D36" s="111" t="s">
        <v>587</v>
      </c>
      <c r="E36" s="55"/>
      <c r="F36" s="55"/>
      <c r="G36" s="55"/>
      <c r="H36" s="55"/>
      <c r="I36" s="55"/>
      <c r="J36" s="55"/>
      <c r="K36" s="55"/>
      <c r="L36" s="55"/>
      <c r="M36" s="55"/>
      <c r="N36" s="61"/>
      <c r="O36" s="203" t="s">
        <v>180</v>
      </c>
      <c r="P36" s="55"/>
      <c r="Q36" s="55"/>
      <c r="R36" s="55"/>
      <c r="S36" s="55"/>
      <c r="T36" s="55"/>
      <c r="U36" s="61"/>
      <c r="V36" s="203" t="s">
        <v>181</v>
      </c>
      <c r="W36" s="111" t="s">
        <v>182</v>
      </c>
      <c r="X36" s="55"/>
      <c r="Y36" s="61"/>
      <c r="Z36" s="139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6"/>
      <c r="AY36" s="45"/>
      <c r="BB36" s="41" t="str">
        <f>IF($V36="●",$BB$4&amp;$D36&amp;$BV$4&amp;$O36&amp;IF($V37&lt;&gt;"●",$CH$4,","),IF($D36&lt;&gt;"",BB$5&amp;$D36&amp;$BV$5&amp;$O36&amp;$CH$5,""))</f>
        <v>ALTER TABLE juou.inf_jdn_mmt ADD CONSTRAINT ui_inf_jdn_mmt PRIMARY KEY CLUSTERED (data_id);</v>
      </c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</row>
    <row r="37" spans="1:76" ht="15" customHeight="1">
      <c r="A37" s="46"/>
      <c r="B37" s="623" t="str">
        <f>IF(NOT(ISBLANK(D37)),MAX(B$36:B36)+1,"")</f>
        <v/>
      </c>
      <c r="C37" s="624"/>
      <c r="D37" s="116"/>
      <c r="E37" s="57"/>
      <c r="F37" s="57"/>
      <c r="G37" s="57"/>
      <c r="H37" s="57"/>
      <c r="I37" s="57"/>
      <c r="J37" s="57"/>
      <c r="K37" s="57"/>
      <c r="L37" s="57"/>
      <c r="M37" s="57"/>
      <c r="N37" s="64"/>
      <c r="O37" s="116"/>
      <c r="P37" s="57"/>
      <c r="Q37" s="57"/>
      <c r="R37" s="57"/>
      <c r="S37" s="57"/>
      <c r="T37" s="57"/>
      <c r="U37" s="64"/>
      <c r="V37" s="70"/>
      <c r="W37" s="105"/>
      <c r="X37" s="57"/>
      <c r="Y37" s="64"/>
      <c r="Z37" s="70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8"/>
      <c r="AY37" s="45"/>
      <c r="BB37" s="41" t="str">
        <f>IF($V37="●",$BB$4&amp;$D37&amp;$BV$4&amp;$O37&amp;IF($V38&lt;&gt;"●",$CH$4,","),IF($D37&lt;&gt;"",BB$5&amp;$D37&amp;$BV$5&amp;$O37&amp;$CH$5,""))</f>
        <v/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</row>
    <row r="38" spans="1:76" ht="15" customHeight="1">
      <c r="A38" s="46"/>
      <c r="B38" s="623" t="str">
        <f>IF(NOT(ISBLANK(D38)),MAX(B$36:B37)+1,"")</f>
        <v/>
      </c>
      <c r="C38" s="624"/>
      <c r="D38" s="70"/>
      <c r="E38" s="57"/>
      <c r="F38" s="57"/>
      <c r="G38" s="57"/>
      <c r="H38" s="57"/>
      <c r="I38" s="57"/>
      <c r="J38" s="57"/>
      <c r="K38" s="57"/>
      <c r="L38" s="57"/>
      <c r="M38" s="57"/>
      <c r="N38" s="64"/>
      <c r="O38" s="65"/>
      <c r="P38" s="57"/>
      <c r="Q38" s="57"/>
      <c r="R38" s="57"/>
      <c r="S38" s="57"/>
      <c r="T38" s="57"/>
      <c r="U38" s="64"/>
      <c r="V38" s="70"/>
      <c r="W38" s="65"/>
      <c r="X38" s="57"/>
      <c r="Y38" s="64"/>
      <c r="Z38" s="70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8"/>
      <c r="AY38" s="45"/>
      <c r="BB38" s="41" t="str">
        <f>IF($V38="●",$BB$4&amp;$D38&amp;$BV$4&amp;$O38&amp;IF($V39&lt;&gt;"●",$CH$4,","),IF($D38&lt;&gt;"",BB$5&amp;$D38&amp;$BV$5&amp;$O38&amp;$CH$5,""))</f>
        <v/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</row>
    <row r="39" spans="1:76" ht="15" customHeight="1">
      <c r="A39" s="46"/>
      <c r="B39" s="623" t="str">
        <f>IF(NOT(ISBLANK(D39)),MAX(B$36:B38)+1,"")</f>
        <v/>
      </c>
      <c r="C39" s="624"/>
      <c r="D39" s="70"/>
      <c r="E39" s="57"/>
      <c r="F39" s="57"/>
      <c r="G39" s="57"/>
      <c r="H39" s="57"/>
      <c r="I39" s="57"/>
      <c r="J39" s="57"/>
      <c r="K39" s="57"/>
      <c r="L39" s="57"/>
      <c r="M39" s="57"/>
      <c r="N39" s="64"/>
      <c r="O39" s="70"/>
      <c r="P39" s="57"/>
      <c r="Q39" s="57"/>
      <c r="R39" s="57"/>
      <c r="S39" s="57"/>
      <c r="T39" s="57"/>
      <c r="U39" s="64"/>
      <c r="V39" s="70"/>
      <c r="W39" s="65"/>
      <c r="X39" s="57"/>
      <c r="Y39" s="64"/>
      <c r="Z39" s="70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8"/>
      <c r="AY39" s="45"/>
      <c r="BB39" s="41" t="str">
        <f>IF($V39="●",$BB$4&amp;$D39&amp;$BV$4&amp;$O39&amp;IF($V40&lt;&gt;"●",$CH$4,","),IF($D39&lt;&gt;"",BB$5&amp;$D39&amp;$BV$5&amp;$O39&amp;$CH$5,""))</f>
        <v/>
      </c>
      <c r="BU39" s="41"/>
      <c r="BV39" s="41"/>
      <c r="BW39" s="41"/>
      <c r="BX39" s="41"/>
    </row>
    <row r="40" spans="1:76" ht="15" customHeight="1">
      <c r="A40" s="46"/>
      <c r="B40" s="623" t="str">
        <f>IF(NOT(ISBLANK(D40)),MAX(B$36:B39)+1,"")</f>
        <v/>
      </c>
      <c r="C40" s="624"/>
      <c r="D40" s="70"/>
      <c r="E40" s="57"/>
      <c r="F40" s="57"/>
      <c r="G40" s="57"/>
      <c r="H40" s="57"/>
      <c r="I40" s="57"/>
      <c r="J40" s="57"/>
      <c r="K40" s="57"/>
      <c r="L40" s="57"/>
      <c r="M40" s="57"/>
      <c r="N40" s="64"/>
      <c r="O40" s="70"/>
      <c r="P40" s="57"/>
      <c r="Q40" s="57"/>
      <c r="R40" s="57"/>
      <c r="S40" s="57"/>
      <c r="T40" s="57"/>
      <c r="U40" s="64"/>
      <c r="V40" s="70"/>
      <c r="W40" s="65"/>
      <c r="X40" s="57"/>
      <c r="Y40" s="64"/>
      <c r="Z40" s="70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8"/>
      <c r="AY40" s="45"/>
      <c r="BB40" s="39" t="str">
        <f>IF($V40="●",$BB$4&amp;$D40&amp;$BV$4&amp;$O40&amp;IF($V41&lt;&gt;"●",$CH$4,","),IF($D40&lt;&gt;"",BB$5&amp;$D40&amp;$BV$5&amp;$O40&amp;$CH$5,""))</f>
        <v/>
      </c>
      <c r="BC40" s="41" t="str">
        <f>IF(L40&lt;&gt;"",L40&amp;" "&amp;IF(T40="char",T40&amp;"("&amp;X40&amp;")",T40)&amp;" "&amp;IF(AB40="×","NOT NULL","NULL")&amp;IF(BX40&lt;&gt;""," DEFAULT "&amp;BX40,"")&amp;IF(L41&lt;&gt;"",",",""),"")</f>
        <v/>
      </c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</row>
    <row r="41" spans="1:76" ht="15" customHeight="1">
      <c r="A41" s="46"/>
      <c r="B41" s="629" t="s">
        <v>35</v>
      </c>
      <c r="C41" s="630"/>
      <c r="D41" s="653" t="s">
        <v>203</v>
      </c>
      <c r="E41" s="656"/>
      <c r="F41" s="656"/>
      <c r="G41" s="656"/>
      <c r="H41" s="656"/>
      <c r="I41" s="656"/>
      <c r="J41" s="656"/>
      <c r="K41" s="656"/>
      <c r="L41" s="656"/>
      <c r="M41" s="656"/>
      <c r="N41" s="657"/>
      <c r="O41" s="653" t="s">
        <v>204</v>
      </c>
      <c r="P41" s="656"/>
      <c r="Q41" s="656"/>
      <c r="R41" s="656"/>
      <c r="S41" s="656"/>
      <c r="T41" s="656"/>
      <c r="U41" s="657"/>
      <c r="V41" s="658" t="s">
        <v>40</v>
      </c>
      <c r="W41" s="656"/>
      <c r="X41" s="656"/>
      <c r="Y41" s="656"/>
      <c r="Z41" s="656"/>
      <c r="AA41" s="656"/>
      <c r="AB41" s="656"/>
      <c r="AC41" s="656"/>
      <c r="AD41" s="656"/>
      <c r="AE41" s="656"/>
      <c r="AF41" s="656"/>
      <c r="AG41" s="656"/>
      <c r="AH41" s="656"/>
      <c r="AI41" s="656"/>
      <c r="AJ41" s="656"/>
      <c r="AK41" s="656"/>
      <c r="AL41" s="656"/>
      <c r="AM41" s="656"/>
      <c r="AN41" s="656"/>
      <c r="AO41" s="656"/>
      <c r="AP41" s="656"/>
      <c r="AQ41" s="656"/>
      <c r="AR41" s="656"/>
      <c r="AS41" s="656"/>
      <c r="AT41" s="656"/>
      <c r="AU41" s="656"/>
      <c r="AV41" s="656"/>
      <c r="AW41" s="656"/>
      <c r="AX41" s="659"/>
      <c r="AY41" s="45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</row>
    <row r="42" spans="1:76" ht="15" customHeight="1">
      <c r="A42" s="46"/>
      <c r="B42" s="627">
        <f>IF(NOT(ISBLANK(D42)),1,"")</f>
        <v>1</v>
      </c>
      <c r="C42" s="628"/>
      <c r="D42" s="213" t="s">
        <v>49</v>
      </c>
      <c r="E42" s="118"/>
      <c r="F42" s="118"/>
      <c r="G42" s="118"/>
      <c r="H42" s="118"/>
      <c r="I42" s="118"/>
      <c r="J42" s="118"/>
      <c r="K42" s="118"/>
      <c r="L42" s="118"/>
      <c r="M42" s="118"/>
      <c r="N42" s="119"/>
      <c r="O42" s="117" t="s">
        <v>205</v>
      </c>
      <c r="P42" s="118"/>
      <c r="Q42" s="118"/>
      <c r="R42" s="118"/>
      <c r="S42" s="118"/>
      <c r="T42" s="118"/>
      <c r="U42" s="119"/>
      <c r="V42" s="139"/>
      <c r="W42" s="72"/>
      <c r="X42" s="72"/>
      <c r="Y42" s="72"/>
      <c r="Z42" s="72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6"/>
      <c r="AY42" s="45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</row>
    <row r="43" spans="1:76" ht="15" customHeight="1">
      <c r="A43" s="46"/>
      <c r="B43" s="623" t="str">
        <f>IF(NOT(ISBLANK(D43)),MAX(B$42:B42)+1,"")</f>
        <v/>
      </c>
      <c r="C43" s="624"/>
      <c r="D43" s="70"/>
      <c r="E43" s="57"/>
      <c r="F43" s="57"/>
      <c r="G43" s="57"/>
      <c r="H43" s="57"/>
      <c r="I43" s="57"/>
      <c r="J43" s="57"/>
      <c r="K43" s="57"/>
      <c r="L43" s="57"/>
      <c r="M43" s="57"/>
      <c r="N43" s="64"/>
      <c r="O43" s="70"/>
      <c r="P43" s="57"/>
      <c r="Q43" s="57"/>
      <c r="R43" s="57"/>
      <c r="S43" s="57"/>
      <c r="T43" s="57"/>
      <c r="U43" s="64"/>
      <c r="V43" s="70"/>
      <c r="W43" s="57"/>
      <c r="X43" s="57"/>
      <c r="Y43" s="57"/>
      <c r="Z43" s="73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8"/>
      <c r="AY43" s="45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</row>
    <row r="44" spans="1:76" ht="15" customHeight="1">
      <c r="A44" s="46"/>
      <c r="B44" s="623" t="str">
        <f>IF(NOT(ISBLANK(D44)),MAX(B$42:B43)+1,"")</f>
        <v/>
      </c>
      <c r="C44" s="624"/>
      <c r="D44" s="70"/>
      <c r="E44" s="57"/>
      <c r="F44" s="57"/>
      <c r="G44" s="57"/>
      <c r="H44" s="57"/>
      <c r="I44" s="57"/>
      <c r="J44" s="57"/>
      <c r="K44" s="57"/>
      <c r="L44" s="57"/>
      <c r="M44" s="57"/>
      <c r="N44" s="64"/>
      <c r="O44" s="70"/>
      <c r="P44" s="57"/>
      <c r="Q44" s="57"/>
      <c r="R44" s="57"/>
      <c r="S44" s="57"/>
      <c r="T44" s="57"/>
      <c r="U44" s="64"/>
      <c r="V44" s="70"/>
      <c r="W44" s="57"/>
      <c r="X44" s="57"/>
      <c r="Y44" s="57"/>
      <c r="Z44" s="73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8"/>
      <c r="AY44" s="45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</row>
    <row r="45" spans="1:76" ht="15" customHeight="1">
      <c r="A45" s="46"/>
      <c r="B45" s="625" t="str">
        <f>IF(NOT(ISBLANK(D45)),MAX(B$42:B44)+1,"")</f>
        <v/>
      </c>
      <c r="C45" s="626"/>
      <c r="D45" s="71"/>
      <c r="E45" s="59"/>
      <c r="F45" s="59"/>
      <c r="G45" s="59"/>
      <c r="H45" s="59"/>
      <c r="I45" s="59"/>
      <c r="J45" s="59"/>
      <c r="K45" s="59"/>
      <c r="L45" s="59"/>
      <c r="M45" s="59"/>
      <c r="N45" s="67"/>
      <c r="O45" s="71"/>
      <c r="P45" s="59"/>
      <c r="Q45" s="59"/>
      <c r="R45" s="59"/>
      <c r="S45" s="59"/>
      <c r="T45" s="59"/>
      <c r="U45" s="67"/>
      <c r="V45" s="71"/>
      <c r="W45" s="59"/>
      <c r="X45" s="59"/>
      <c r="Y45" s="59"/>
      <c r="Z45" s="74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60"/>
      <c r="AY45" s="45"/>
      <c r="BB45" s="41"/>
      <c r="BC45" s="41"/>
    </row>
    <row r="46" spans="1:76" ht="15" customHeight="1">
      <c r="A46" s="46"/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45"/>
    </row>
    <row r="47" spans="1:76" ht="15" customHeight="1">
      <c r="A47" s="46"/>
      <c r="B47" s="629" t="s">
        <v>35</v>
      </c>
      <c r="C47" s="630"/>
      <c r="D47" s="653" t="s">
        <v>40</v>
      </c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54"/>
      <c r="AB47" s="654"/>
      <c r="AC47" s="654"/>
      <c r="AD47" s="654"/>
      <c r="AE47" s="654"/>
      <c r="AF47" s="654"/>
      <c r="AG47" s="654"/>
      <c r="AH47" s="654"/>
      <c r="AI47" s="654"/>
      <c r="AJ47" s="654"/>
      <c r="AK47" s="654"/>
      <c r="AL47" s="654"/>
      <c r="AM47" s="654"/>
      <c r="AN47" s="654"/>
      <c r="AO47" s="654"/>
      <c r="AP47" s="654"/>
      <c r="AQ47" s="654"/>
      <c r="AR47" s="654"/>
      <c r="AS47" s="654"/>
      <c r="AT47" s="654"/>
      <c r="AU47" s="654"/>
      <c r="AV47" s="654"/>
      <c r="AW47" s="654"/>
      <c r="AX47" s="655"/>
      <c r="AY47" s="45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</row>
    <row r="48" spans="1:76" ht="15" customHeight="1">
      <c r="A48" s="46"/>
      <c r="B48" s="627" t="str">
        <f>IF(NOT(ISBLANK(D48)),1,"")</f>
        <v/>
      </c>
      <c r="C48" s="628"/>
      <c r="D48" s="203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258"/>
      <c r="P48" s="55"/>
      <c r="Q48" s="55"/>
      <c r="R48" s="55"/>
      <c r="S48" s="55"/>
      <c r="T48" s="55"/>
      <c r="U48" s="55"/>
      <c r="V48" s="72"/>
      <c r="W48" s="72"/>
      <c r="X48" s="72"/>
      <c r="Y48" s="72"/>
      <c r="Z48" s="72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6"/>
      <c r="AY48" s="45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</row>
    <row r="49" spans="1:76" ht="15" customHeight="1">
      <c r="A49" s="46"/>
      <c r="B49" s="623" t="str">
        <f>IF(NOT(ISBLANK(D49)),MAX(B$48:B48)+1,"")</f>
        <v/>
      </c>
      <c r="C49" s="624"/>
      <c r="D49" s="70"/>
      <c r="E49" s="114"/>
      <c r="F49" s="57"/>
      <c r="G49" s="57"/>
      <c r="H49" s="114"/>
      <c r="I49" s="57"/>
      <c r="J49" s="57"/>
      <c r="K49" s="57"/>
      <c r="L49" s="114"/>
      <c r="M49" s="57"/>
      <c r="N49" s="57"/>
      <c r="O49" s="114"/>
      <c r="P49" s="57"/>
      <c r="Q49" s="57"/>
      <c r="R49" s="57"/>
      <c r="S49" s="114"/>
      <c r="T49" s="57"/>
      <c r="U49" s="57"/>
      <c r="V49" s="114"/>
      <c r="W49" s="57"/>
      <c r="X49" s="57"/>
      <c r="Y49" s="57"/>
      <c r="Z49" s="114"/>
      <c r="AA49" s="57"/>
      <c r="AB49" s="57"/>
      <c r="AC49" s="114"/>
      <c r="AD49" s="57"/>
      <c r="AE49" s="57"/>
      <c r="AF49" s="57"/>
      <c r="AG49" s="114"/>
      <c r="AH49" s="57"/>
      <c r="AI49" s="57"/>
      <c r="AJ49" s="114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8"/>
      <c r="AY49" s="45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</row>
    <row r="50" spans="1:76" ht="15" customHeight="1">
      <c r="A50" s="46"/>
      <c r="B50" s="623" t="str">
        <f>IF(NOT(ISBLANK(D50)),MAX(B$48:B49)+1,"")</f>
        <v/>
      </c>
      <c r="C50" s="624"/>
      <c r="D50" s="70"/>
      <c r="E50" s="114"/>
      <c r="F50" s="57"/>
      <c r="G50" s="57"/>
      <c r="H50" s="114"/>
      <c r="I50" s="57"/>
      <c r="J50" s="57"/>
      <c r="K50" s="57"/>
      <c r="L50" s="114"/>
      <c r="M50" s="57"/>
      <c r="N50" s="57"/>
      <c r="O50" s="114"/>
      <c r="P50" s="57"/>
      <c r="Q50" s="57"/>
      <c r="R50" s="57"/>
      <c r="S50" s="114"/>
      <c r="T50" s="57"/>
      <c r="U50" s="57"/>
      <c r="V50" s="114"/>
      <c r="W50" s="57"/>
      <c r="X50" s="57"/>
      <c r="Y50" s="57"/>
      <c r="Z50" s="114"/>
      <c r="AA50" s="57"/>
      <c r="AB50" s="57"/>
      <c r="AC50" s="114"/>
      <c r="AD50" s="57"/>
      <c r="AE50" s="57"/>
      <c r="AF50" s="57"/>
      <c r="AG50" s="114"/>
      <c r="AH50" s="57"/>
      <c r="AI50" s="57"/>
      <c r="AJ50" s="114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8"/>
      <c r="AY50" s="45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</row>
    <row r="51" spans="1:76" ht="15" customHeight="1">
      <c r="A51" s="46"/>
      <c r="B51" s="623" t="str">
        <f>IF(NOT(ISBLANK(D51)),MAX(B$48:B50)+1,"")</f>
        <v/>
      </c>
      <c r="C51" s="624"/>
      <c r="D51" s="70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259"/>
      <c r="P51" s="57"/>
      <c r="Q51" s="57"/>
      <c r="R51" s="57"/>
      <c r="S51" s="57"/>
      <c r="T51" s="57"/>
      <c r="U51" s="57"/>
      <c r="V51" s="73"/>
      <c r="W51" s="73"/>
      <c r="X51" s="73"/>
      <c r="Y51" s="73"/>
      <c r="Z51" s="73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8"/>
      <c r="AY51" s="45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</row>
    <row r="52" spans="1:76" ht="15" customHeight="1">
      <c r="A52" s="46"/>
      <c r="B52" s="623" t="str">
        <f>IF(NOT(ISBLANK(D52)),MAX(B$48:B51)+1,"")</f>
        <v/>
      </c>
      <c r="C52" s="624"/>
      <c r="D52" s="70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259"/>
      <c r="P52" s="57"/>
      <c r="Q52" s="57"/>
      <c r="R52" s="57"/>
      <c r="S52" s="57"/>
      <c r="T52" s="57"/>
      <c r="U52" s="57"/>
      <c r="V52" s="73"/>
      <c r="W52" s="73"/>
      <c r="X52" s="73"/>
      <c r="Y52" s="73"/>
      <c r="Z52" s="73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8"/>
      <c r="AY52" s="45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</row>
    <row r="53" spans="1:76" ht="15" customHeight="1">
      <c r="A53" s="46"/>
      <c r="B53" s="623" t="str">
        <f>IF(NOT(ISBLANK(D53)),MAX(B$48:B52)+1,"")</f>
        <v/>
      </c>
      <c r="C53" s="624"/>
      <c r="D53" s="70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259"/>
      <c r="P53" s="57"/>
      <c r="Q53" s="57"/>
      <c r="R53" s="57"/>
      <c r="S53" s="57"/>
      <c r="T53" s="57"/>
      <c r="U53" s="57"/>
      <c r="V53" s="73"/>
      <c r="W53" s="73"/>
      <c r="X53" s="73"/>
      <c r="Y53" s="73"/>
      <c r="Z53" s="73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8"/>
      <c r="AY53" s="45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</row>
    <row r="54" spans="1:76" ht="15" customHeight="1">
      <c r="A54" s="46"/>
      <c r="B54" s="623" t="str">
        <f>IF(NOT(ISBLANK(D54)),MAX(B$48:B53)+1,"")</f>
        <v/>
      </c>
      <c r="C54" s="624"/>
      <c r="D54" s="70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259"/>
      <c r="P54" s="57"/>
      <c r="Q54" s="57"/>
      <c r="R54" s="57"/>
      <c r="S54" s="57"/>
      <c r="T54" s="57"/>
      <c r="U54" s="57"/>
      <c r="V54" s="73"/>
      <c r="W54" s="73"/>
      <c r="X54" s="73"/>
      <c r="Y54" s="73"/>
      <c r="Z54" s="73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8"/>
      <c r="AY54" s="45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</row>
    <row r="55" spans="1:76" ht="15" customHeight="1">
      <c r="A55" s="46"/>
      <c r="B55" s="623" t="str">
        <f>IF(NOT(ISBLANK(D55)),MAX(B$48:B54)+1,"")</f>
        <v/>
      </c>
      <c r="C55" s="624"/>
      <c r="D55" s="70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259"/>
      <c r="P55" s="57"/>
      <c r="Q55" s="57"/>
      <c r="R55" s="57"/>
      <c r="S55" s="57"/>
      <c r="T55" s="57"/>
      <c r="U55" s="57"/>
      <c r="V55" s="73"/>
      <c r="W55" s="73"/>
      <c r="X55" s="73"/>
      <c r="Y55" s="73"/>
      <c r="Z55" s="73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8"/>
      <c r="AY55" s="45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</row>
    <row r="56" spans="1:76" ht="15" customHeight="1">
      <c r="A56" s="46"/>
      <c r="B56" s="623" t="str">
        <f>IF(NOT(ISBLANK(D56)),MAX(B$48:B55)+1,"")</f>
        <v/>
      </c>
      <c r="C56" s="624"/>
      <c r="D56" s="70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259"/>
      <c r="P56" s="57"/>
      <c r="Q56" s="57"/>
      <c r="R56" s="57"/>
      <c r="S56" s="57"/>
      <c r="T56" s="57"/>
      <c r="U56" s="57"/>
      <c r="V56" s="73"/>
      <c r="W56" s="73"/>
      <c r="X56" s="73"/>
      <c r="Y56" s="73"/>
      <c r="Z56" s="73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8"/>
      <c r="AY56" s="45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</row>
    <row r="57" spans="1:76" ht="15" customHeight="1">
      <c r="A57" s="46"/>
      <c r="B57" s="623" t="str">
        <f>IF(NOT(ISBLANK(D57)),MAX(B$48:B56)+1,"")</f>
        <v/>
      </c>
      <c r="C57" s="624"/>
      <c r="D57" s="70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259"/>
      <c r="P57" s="57"/>
      <c r="Q57" s="57"/>
      <c r="R57" s="57"/>
      <c r="S57" s="57"/>
      <c r="T57" s="57"/>
      <c r="U57" s="57"/>
      <c r="V57" s="73"/>
      <c r="W57" s="73"/>
      <c r="X57" s="73"/>
      <c r="Y57" s="73"/>
      <c r="Z57" s="73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8"/>
      <c r="AY57" s="45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</row>
    <row r="58" spans="1:76" ht="15" customHeight="1">
      <c r="A58" s="46"/>
      <c r="B58" s="623" t="str">
        <f>IF(NOT(ISBLANK(D58)),MAX(B$48:B57)+1,"")</f>
        <v/>
      </c>
      <c r="C58" s="624"/>
      <c r="D58" s="70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259"/>
      <c r="P58" s="57"/>
      <c r="Q58" s="57"/>
      <c r="R58" s="57"/>
      <c r="S58" s="57"/>
      <c r="T58" s="57"/>
      <c r="U58" s="57"/>
      <c r="V58" s="73"/>
      <c r="W58" s="73"/>
      <c r="X58" s="73"/>
      <c r="Y58" s="73"/>
      <c r="Z58" s="73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8"/>
      <c r="AY58" s="45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</row>
    <row r="59" spans="1:76" ht="15" customHeight="1">
      <c r="A59" s="46"/>
      <c r="B59" s="623" t="str">
        <f>IF(NOT(ISBLANK(D59)),MAX(B$48:B58)+1,"")</f>
        <v/>
      </c>
      <c r="C59" s="624"/>
      <c r="D59" s="70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259"/>
      <c r="P59" s="57"/>
      <c r="Q59" s="57"/>
      <c r="R59" s="57"/>
      <c r="S59" s="57"/>
      <c r="T59" s="57"/>
      <c r="U59" s="57"/>
      <c r="V59" s="73"/>
      <c r="W59" s="73"/>
      <c r="X59" s="73"/>
      <c r="Y59" s="73"/>
      <c r="Z59" s="73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8"/>
      <c r="AY59" s="45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</row>
    <row r="60" spans="1:76" ht="15" customHeight="1">
      <c r="A60" s="46"/>
      <c r="B60" s="623" t="str">
        <f>IF(NOT(ISBLANK(D60)),MAX(B$48:B59)+1,"")</f>
        <v/>
      </c>
      <c r="C60" s="624"/>
      <c r="D60" s="70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259"/>
      <c r="P60" s="57"/>
      <c r="Q60" s="57"/>
      <c r="R60" s="57"/>
      <c r="S60" s="57"/>
      <c r="T60" s="57"/>
      <c r="U60" s="57"/>
      <c r="V60" s="73"/>
      <c r="W60" s="73"/>
      <c r="X60" s="73"/>
      <c r="Y60" s="73"/>
      <c r="Z60" s="73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8"/>
      <c r="AY60" s="45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</row>
    <row r="61" spans="1:76" ht="15" customHeight="1">
      <c r="A61" s="46"/>
      <c r="B61" s="623" t="str">
        <f>IF(NOT(ISBLANK(D61)),MAX(B$48:B60)+1,"")</f>
        <v/>
      </c>
      <c r="C61" s="624"/>
      <c r="D61" s="70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73"/>
      <c r="P61" s="57"/>
      <c r="Q61" s="57"/>
      <c r="R61" s="57"/>
      <c r="S61" s="57"/>
      <c r="T61" s="57"/>
      <c r="U61" s="57"/>
      <c r="V61" s="73"/>
      <c r="W61" s="57"/>
      <c r="X61" s="57"/>
      <c r="Y61" s="57"/>
      <c r="Z61" s="73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8"/>
      <c r="AY61" s="45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</row>
    <row r="62" spans="1:76" ht="15" customHeight="1">
      <c r="A62" s="46"/>
      <c r="B62" s="623" t="str">
        <f>IF(NOT(ISBLANK(D62)),MAX(B$48:B61)+1,"")</f>
        <v/>
      </c>
      <c r="C62" s="624"/>
      <c r="D62" s="70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73"/>
      <c r="P62" s="57"/>
      <c r="Q62" s="57"/>
      <c r="R62" s="57"/>
      <c r="S62" s="57"/>
      <c r="T62" s="57"/>
      <c r="U62" s="57"/>
      <c r="V62" s="73"/>
      <c r="W62" s="57"/>
      <c r="X62" s="57"/>
      <c r="Y62" s="57"/>
      <c r="Z62" s="73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8"/>
      <c r="AY62" s="45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</row>
    <row r="63" spans="1:76" ht="15" customHeight="1">
      <c r="A63" s="46"/>
      <c r="B63" s="625" t="str">
        <f>IF(NOT(ISBLANK(D63)),MAX(B$48:B62)+1,"")</f>
        <v/>
      </c>
      <c r="C63" s="626"/>
      <c r="D63" s="71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74"/>
      <c r="P63" s="59"/>
      <c r="Q63" s="59"/>
      <c r="R63" s="59"/>
      <c r="S63" s="59"/>
      <c r="T63" s="59"/>
      <c r="U63" s="59"/>
      <c r="V63" s="74"/>
      <c r="W63" s="59"/>
      <c r="X63" s="59"/>
      <c r="Y63" s="59"/>
      <c r="Z63" s="74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60"/>
      <c r="AY63" s="45"/>
      <c r="BB63" s="41"/>
      <c r="BC63" s="41"/>
    </row>
    <row r="64" spans="1:76" ht="15" customHeight="1" thickBot="1">
      <c r="A64" s="94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93"/>
    </row>
  </sheetData>
  <mergeCells count="93">
    <mergeCell ref="AO1:AP1"/>
    <mergeCell ref="AQ1:AS1"/>
    <mergeCell ref="AT1:AU1"/>
    <mergeCell ref="AV1:AY1"/>
    <mergeCell ref="A2:E2"/>
    <mergeCell ref="F2:M2"/>
    <mergeCell ref="N2:Q2"/>
    <mergeCell ref="AA2:AD2"/>
    <mergeCell ref="AE2:AN2"/>
    <mergeCell ref="AO2:AP2"/>
    <mergeCell ref="A1:E1"/>
    <mergeCell ref="F1:V1"/>
    <mergeCell ref="W1:X1"/>
    <mergeCell ref="Y1:Z1"/>
    <mergeCell ref="AA1:AD1"/>
    <mergeCell ref="AE1:AN1"/>
    <mergeCell ref="AQ2:AS2"/>
    <mergeCell ref="AT2:AU2"/>
    <mergeCell ref="AV2:AY2"/>
    <mergeCell ref="B4:E4"/>
    <mergeCell ref="B7:C8"/>
    <mergeCell ref="D7:S7"/>
    <mergeCell ref="T7:AA7"/>
    <mergeCell ref="AB7:AB8"/>
    <mergeCell ref="AC7:AC8"/>
    <mergeCell ref="AD7:AD8"/>
    <mergeCell ref="B14:C14"/>
    <mergeCell ref="AE7:AL7"/>
    <mergeCell ref="AM7:AX8"/>
    <mergeCell ref="D8:K8"/>
    <mergeCell ref="L8:S8"/>
    <mergeCell ref="T8:W8"/>
    <mergeCell ref="X8:Y8"/>
    <mergeCell ref="Z8:AA8"/>
    <mergeCell ref="B9:C9"/>
    <mergeCell ref="B10:C10"/>
    <mergeCell ref="B11:C11"/>
    <mergeCell ref="B12:C12"/>
    <mergeCell ref="B13:C13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9:C39"/>
    <mergeCell ref="B35:C35"/>
    <mergeCell ref="D35:N35"/>
    <mergeCell ref="O35:U35"/>
    <mergeCell ref="B27:C27"/>
    <mergeCell ref="B28:C28"/>
    <mergeCell ref="B29:C29"/>
    <mergeCell ref="B30:C30"/>
    <mergeCell ref="B31:C31"/>
    <mergeCell ref="B32:C32"/>
    <mergeCell ref="W35:Y35"/>
    <mergeCell ref="Z35:AX35"/>
    <mergeCell ref="B36:C36"/>
    <mergeCell ref="B37:C37"/>
    <mergeCell ref="B38:C38"/>
    <mergeCell ref="D47:AX47"/>
    <mergeCell ref="B48:C48"/>
    <mergeCell ref="B40:C40"/>
    <mergeCell ref="B41:C41"/>
    <mergeCell ref="D41:N41"/>
    <mergeCell ref="O41:U41"/>
    <mergeCell ref="V41:AX41"/>
    <mergeCell ref="B42:C42"/>
    <mergeCell ref="B54:C54"/>
    <mergeCell ref="B43:C43"/>
    <mergeCell ref="B44:C44"/>
    <mergeCell ref="B45:C45"/>
    <mergeCell ref="B47:C47"/>
    <mergeCell ref="B49:C49"/>
    <mergeCell ref="B50:C50"/>
    <mergeCell ref="B51:C51"/>
    <mergeCell ref="B52:C52"/>
    <mergeCell ref="B53:C53"/>
    <mergeCell ref="B61:C61"/>
    <mergeCell ref="B62:C62"/>
    <mergeCell ref="B63:C63"/>
    <mergeCell ref="B55:C55"/>
    <mergeCell ref="B56:C56"/>
    <mergeCell ref="B57:C57"/>
    <mergeCell ref="B58:C58"/>
    <mergeCell ref="B59:C59"/>
    <mergeCell ref="B60:C60"/>
  </mergeCells>
  <phoneticPr fontId="46"/>
  <dataValidations count="2">
    <dataValidation imeMode="hiragana" allowBlank="1" showInputMessage="1" showErrorMessage="1" sqref="D9:K32"/>
    <dataValidation imeMode="disabled" allowBlank="1" showInputMessage="1" showErrorMessage="1" sqref="T9 T10:W32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7"/>
  <sheetViews>
    <sheetView workbookViewId="0">
      <selection sqref="A1:C1"/>
    </sheetView>
    <sheetView workbookViewId="1">
      <selection sqref="A1:C1"/>
    </sheetView>
  </sheetViews>
  <sheetFormatPr defaultRowHeight="13.5"/>
  <cols>
    <col min="1" max="1" width="6.85546875" style="226" customWidth="1"/>
    <col min="2" max="2" width="15.42578125" style="226" bestFit="1" customWidth="1"/>
    <col min="3" max="3" width="12.5703125" style="226" bestFit="1" customWidth="1"/>
    <col min="4" max="4" width="42.140625" style="226" customWidth="1"/>
    <col min="5" max="5" width="10.28515625" style="229" bestFit="1" customWidth="1"/>
    <col min="6" max="6" width="43.140625" style="226" customWidth="1"/>
    <col min="7" max="7" width="9.140625" style="226"/>
    <col min="8" max="8" width="18" style="226" bestFit="1" customWidth="1"/>
    <col min="9" max="9" width="27.140625" style="226" bestFit="1" customWidth="1"/>
    <col min="10" max="10" width="37" style="226" bestFit="1" customWidth="1"/>
    <col min="11" max="16384" width="9.140625" style="226"/>
  </cols>
  <sheetData>
    <row r="1" spans="1:10" ht="30">
      <c r="A1" s="667" t="s">
        <v>217</v>
      </c>
      <c r="B1" s="668"/>
      <c r="C1" s="669"/>
      <c r="D1" s="224" t="s">
        <v>218</v>
      </c>
      <c r="E1" s="225" t="s">
        <v>219</v>
      </c>
    </row>
    <row r="2" spans="1:10" ht="30">
      <c r="A2" s="670" t="s">
        <v>220</v>
      </c>
      <c r="B2" s="224" t="s">
        <v>221</v>
      </c>
      <c r="C2" s="224"/>
      <c r="D2" s="227" t="s">
        <v>222</v>
      </c>
      <c r="E2" s="227">
        <v>8</v>
      </c>
      <c r="H2" s="228" t="s">
        <v>223</v>
      </c>
    </row>
    <row r="3" spans="1:10" ht="30">
      <c r="A3" s="670"/>
      <c r="B3" s="224" t="s">
        <v>55</v>
      </c>
      <c r="C3" s="224"/>
      <c r="D3" s="227" t="s">
        <v>224</v>
      </c>
      <c r="E3" s="227">
        <v>4</v>
      </c>
      <c r="H3" s="228"/>
    </row>
    <row r="4" spans="1:10" ht="30">
      <c r="A4" s="670"/>
      <c r="B4" s="224" t="s">
        <v>83</v>
      </c>
      <c r="C4" s="224"/>
      <c r="D4" s="227" t="s">
        <v>225</v>
      </c>
      <c r="E4" s="227">
        <v>2</v>
      </c>
      <c r="H4" s="228"/>
    </row>
    <row r="5" spans="1:10" ht="15">
      <c r="A5" s="670"/>
      <c r="B5" s="224" t="s">
        <v>209</v>
      </c>
      <c r="C5" s="224"/>
      <c r="D5" s="227" t="s">
        <v>226</v>
      </c>
      <c r="E5" s="227">
        <v>1</v>
      </c>
    </row>
    <row r="6" spans="1:10" ht="45">
      <c r="A6" s="670"/>
      <c r="B6" s="224" t="s">
        <v>227</v>
      </c>
      <c r="C6" s="224"/>
      <c r="D6" s="227" t="s">
        <v>228</v>
      </c>
      <c r="E6" s="227" t="s">
        <v>509</v>
      </c>
      <c r="F6" s="227" t="s">
        <v>510</v>
      </c>
    </row>
    <row r="7" spans="1:10" ht="15">
      <c r="A7" s="670"/>
      <c r="B7" s="671" t="s">
        <v>229</v>
      </c>
      <c r="C7" s="671" t="s">
        <v>230</v>
      </c>
      <c r="D7" s="227" t="s">
        <v>231</v>
      </c>
      <c r="F7" s="227" t="s">
        <v>232</v>
      </c>
      <c r="I7" s="228" t="s">
        <v>233</v>
      </c>
      <c r="J7" s="228" t="s">
        <v>234</v>
      </c>
    </row>
    <row r="8" spans="1:10" ht="75">
      <c r="A8" s="670"/>
      <c r="B8" s="672"/>
      <c r="C8" s="672"/>
      <c r="D8" s="227" t="s">
        <v>235</v>
      </c>
      <c r="E8" s="227"/>
      <c r="I8" s="228" t="s">
        <v>236</v>
      </c>
      <c r="J8" s="228" t="s">
        <v>223</v>
      </c>
    </row>
    <row r="9" spans="1:10" ht="15">
      <c r="A9" s="670"/>
      <c r="B9" s="224" t="s">
        <v>237</v>
      </c>
      <c r="C9" s="224" t="s">
        <v>230</v>
      </c>
      <c r="D9" s="227"/>
      <c r="E9" s="227"/>
    </row>
    <row r="10" spans="1:10" ht="45">
      <c r="A10" s="670" t="s">
        <v>238</v>
      </c>
      <c r="B10" s="671" t="s">
        <v>239</v>
      </c>
      <c r="C10" s="671" t="s">
        <v>240</v>
      </c>
      <c r="D10" s="227" t="s">
        <v>241</v>
      </c>
      <c r="E10" s="229" t="s">
        <v>506</v>
      </c>
      <c r="F10" s="227" t="s">
        <v>232</v>
      </c>
      <c r="I10" s="228" t="s">
        <v>242</v>
      </c>
      <c r="J10" s="228" t="s">
        <v>243</v>
      </c>
    </row>
    <row r="11" spans="1:10" ht="15">
      <c r="A11" s="670"/>
      <c r="B11" s="673"/>
      <c r="C11" s="673"/>
      <c r="D11" s="227"/>
      <c r="E11" s="227"/>
    </row>
    <row r="12" spans="1:10" ht="30">
      <c r="A12" s="670"/>
      <c r="B12" s="224" t="s">
        <v>244</v>
      </c>
      <c r="C12" s="224"/>
      <c r="D12" s="227" t="s">
        <v>245</v>
      </c>
      <c r="E12" s="227">
        <v>4</v>
      </c>
    </row>
    <row r="13" spans="1:10" ht="45">
      <c r="A13" s="670" t="s">
        <v>246</v>
      </c>
      <c r="B13" s="224" t="s">
        <v>247</v>
      </c>
      <c r="C13" s="224"/>
      <c r="D13" s="227" t="s">
        <v>248</v>
      </c>
      <c r="E13" s="227">
        <v>8</v>
      </c>
    </row>
    <row r="14" spans="1:10" ht="45">
      <c r="A14" s="670"/>
      <c r="B14" s="224" t="s">
        <v>249</v>
      </c>
      <c r="C14" s="224"/>
      <c r="D14" s="227" t="s">
        <v>250</v>
      </c>
      <c r="E14" s="227">
        <v>4</v>
      </c>
    </row>
    <row r="15" spans="1:10" ht="15">
      <c r="A15" s="670" t="s">
        <v>251</v>
      </c>
      <c r="B15" s="224" t="s">
        <v>252</v>
      </c>
      <c r="C15" s="224"/>
      <c r="D15" s="227" t="s">
        <v>253</v>
      </c>
      <c r="E15" s="227">
        <v>3</v>
      </c>
      <c r="H15" s="228" t="s">
        <v>254</v>
      </c>
      <c r="I15" s="228" t="s">
        <v>255</v>
      </c>
      <c r="J15" s="228" t="s">
        <v>254</v>
      </c>
    </row>
    <row r="16" spans="1:10" ht="30">
      <c r="A16" s="670"/>
      <c r="B16" s="230" t="s">
        <v>256</v>
      </c>
      <c r="C16" s="230" t="s">
        <v>257</v>
      </c>
      <c r="D16" s="227" t="s">
        <v>258</v>
      </c>
      <c r="F16" s="227" t="s">
        <v>259</v>
      </c>
      <c r="H16" s="228"/>
      <c r="I16" s="228" t="s">
        <v>260</v>
      </c>
      <c r="J16" s="228" t="s">
        <v>261</v>
      </c>
    </row>
    <row r="17" spans="1:10" ht="30">
      <c r="A17" s="670"/>
      <c r="B17" s="224" t="s">
        <v>81</v>
      </c>
      <c r="C17" s="224"/>
      <c r="D17" s="227" t="s">
        <v>262</v>
      </c>
      <c r="E17" s="227">
        <v>8</v>
      </c>
      <c r="H17" s="228"/>
      <c r="I17" s="228" t="s">
        <v>263</v>
      </c>
      <c r="J17" s="228" t="s">
        <v>264</v>
      </c>
    </row>
    <row r="18" spans="1:10" ht="45">
      <c r="A18" s="670"/>
      <c r="B18" s="230" t="s">
        <v>265</v>
      </c>
      <c r="C18" s="230" t="s">
        <v>257</v>
      </c>
      <c r="D18" s="227" t="s">
        <v>266</v>
      </c>
      <c r="F18" s="227" t="s">
        <v>267</v>
      </c>
      <c r="H18" s="228"/>
      <c r="I18" s="228" t="s">
        <v>268</v>
      </c>
      <c r="J18" s="228" t="s">
        <v>269</v>
      </c>
    </row>
    <row r="19" spans="1:10" ht="45">
      <c r="A19" s="670"/>
      <c r="B19" s="224" t="s">
        <v>210</v>
      </c>
      <c r="C19" s="224"/>
      <c r="D19" s="227" t="s">
        <v>270</v>
      </c>
      <c r="E19" s="227">
        <v>4</v>
      </c>
    </row>
    <row r="20" spans="1:10" ht="60">
      <c r="A20" s="670"/>
      <c r="B20" s="671" t="s">
        <v>271</v>
      </c>
      <c r="C20" s="671" t="s">
        <v>257</v>
      </c>
      <c r="D20" s="227" t="s">
        <v>272</v>
      </c>
      <c r="F20" s="227" t="s">
        <v>273</v>
      </c>
    </row>
    <row r="21" spans="1:10" ht="15">
      <c r="A21" s="670"/>
      <c r="B21" s="673"/>
      <c r="C21" s="673"/>
      <c r="D21" s="227" t="s">
        <v>274</v>
      </c>
      <c r="E21" s="227"/>
    </row>
    <row r="22" spans="1:10" ht="30">
      <c r="A22" s="670" t="s">
        <v>275</v>
      </c>
      <c r="B22" s="224" t="s">
        <v>58</v>
      </c>
      <c r="C22" s="224" t="s">
        <v>276</v>
      </c>
      <c r="D22" s="227" t="s">
        <v>277</v>
      </c>
      <c r="F22" s="227" t="s">
        <v>278</v>
      </c>
      <c r="H22" s="228" t="s">
        <v>279</v>
      </c>
      <c r="I22" s="228" t="s">
        <v>280</v>
      </c>
      <c r="J22" s="228" t="s">
        <v>281</v>
      </c>
    </row>
    <row r="23" spans="1:10" ht="45">
      <c r="A23" s="670"/>
      <c r="B23" s="224" t="s">
        <v>282</v>
      </c>
      <c r="C23" s="224" t="s">
        <v>283</v>
      </c>
      <c r="D23" s="227" t="s">
        <v>284</v>
      </c>
      <c r="F23" s="227" t="s">
        <v>285</v>
      </c>
      <c r="H23" s="228"/>
      <c r="I23" s="228" t="s">
        <v>286</v>
      </c>
      <c r="J23" s="228" t="s">
        <v>287</v>
      </c>
    </row>
    <row r="24" spans="1:10" ht="15">
      <c r="A24" s="670"/>
      <c r="B24" s="224"/>
      <c r="C24" s="224"/>
      <c r="D24" s="227"/>
      <c r="F24" s="227"/>
      <c r="H24" s="228"/>
      <c r="I24" s="228" t="s">
        <v>288</v>
      </c>
      <c r="J24" s="228" t="s">
        <v>289</v>
      </c>
    </row>
    <row r="25" spans="1:10" ht="30">
      <c r="A25" s="670"/>
      <c r="B25" s="224" t="s">
        <v>290</v>
      </c>
      <c r="C25" s="224"/>
      <c r="D25" s="227" t="s">
        <v>291</v>
      </c>
      <c r="E25" s="226"/>
      <c r="F25" s="227" t="s">
        <v>292</v>
      </c>
      <c r="H25" s="228"/>
      <c r="I25" s="228" t="s">
        <v>293</v>
      </c>
      <c r="J25" s="228" t="s">
        <v>294</v>
      </c>
    </row>
    <row r="26" spans="1:10" ht="45">
      <c r="A26" s="670" t="s">
        <v>295</v>
      </c>
      <c r="B26" s="224" t="s">
        <v>296</v>
      </c>
      <c r="C26" s="224" t="s">
        <v>297</v>
      </c>
      <c r="D26" s="227" t="s">
        <v>298</v>
      </c>
      <c r="E26" s="226"/>
      <c r="F26" s="227" t="s">
        <v>299</v>
      </c>
      <c r="I26" s="228" t="s">
        <v>300</v>
      </c>
      <c r="J26" s="228" t="s">
        <v>301</v>
      </c>
    </row>
    <row r="27" spans="1:10" ht="30">
      <c r="A27" s="670"/>
      <c r="B27" s="224" t="s">
        <v>302</v>
      </c>
      <c r="C27" s="224" t="s">
        <v>283</v>
      </c>
      <c r="D27" s="227" t="s">
        <v>303</v>
      </c>
      <c r="E27" s="226"/>
      <c r="F27" s="227" t="s">
        <v>304</v>
      </c>
      <c r="I27" s="228" t="s">
        <v>305</v>
      </c>
      <c r="J27" s="228" t="s">
        <v>306</v>
      </c>
    </row>
    <row r="28" spans="1:10" ht="15">
      <c r="A28" s="670"/>
      <c r="B28" s="224"/>
      <c r="C28" s="224"/>
      <c r="D28" s="227"/>
      <c r="E28" s="226"/>
      <c r="F28" s="227"/>
      <c r="I28" s="228"/>
      <c r="J28" s="228"/>
    </row>
    <row r="29" spans="1:10" ht="30">
      <c r="A29" s="670"/>
      <c r="B29" s="224" t="s">
        <v>307</v>
      </c>
      <c r="C29" s="224"/>
      <c r="D29" s="227" t="s">
        <v>308</v>
      </c>
      <c r="E29" s="226"/>
      <c r="F29" s="227" t="s">
        <v>309</v>
      </c>
    </row>
    <row r="30" spans="1:10" ht="15">
      <c r="A30" s="670" t="s">
        <v>310</v>
      </c>
      <c r="B30" s="224" t="s">
        <v>311</v>
      </c>
      <c r="C30" s="224" t="s">
        <v>297</v>
      </c>
      <c r="D30" s="227" t="s">
        <v>312</v>
      </c>
      <c r="E30" s="226"/>
      <c r="F30" s="227" t="s">
        <v>278</v>
      </c>
      <c r="H30" s="228" t="s">
        <v>313</v>
      </c>
      <c r="I30" s="228" t="s">
        <v>314</v>
      </c>
      <c r="J30" s="228" t="s">
        <v>315</v>
      </c>
    </row>
    <row r="31" spans="1:10" ht="30">
      <c r="A31" s="670"/>
      <c r="B31" s="224" t="s">
        <v>316</v>
      </c>
      <c r="C31" s="224" t="s">
        <v>283</v>
      </c>
      <c r="D31" s="227" t="s">
        <v>317</v>
      </c>
      <c r="E31" s="226"/>
      <c r="F31" s="227" t="s">
        <v>318</v>
      </c>
      <c r="H31" s="228"/>
      <c r="I31" s="228" t="s">
        <v>319</v>
      </c>
      <c r="J31" s="228" t="s">
        <v>320</v>
      </c>
    </row>
    <row r="32" spans="1:10" ht="30">
      <c r="A32" s="670"/>
      <c r="B32" s="224" t="s">
        <v>321</v>
      </c>
      <c r="C32" s="224"/>
      <c r="D32" s="227" t="s">
        <v>322</v>
      </c>
      <c r="E32" s="226"/>
      <c r="F32" s="227" t="s">
        <v>323</v>
      </c>
    </row>
    <row r="33" spans="5:10" ht="15">
      <c r="E33" s="226"/>
      <c r="F33" s="229"/>
      <c r="H33" s="228" t="s">
        <v>324</v>
      </c>
      <c r="I33" s="228" t="s">
        <v>325</v>
      </c>
      <c r="J33" s="228" t="s">
        <v>326</v>
      </c>
    </row>
    <row r="34" spans="5:10" ht="15">
      <c r="H34" s="228"/>
      <c r="I34" s="228" t="s">
        <v>327</v>
      </c>
      <c r="J34" s="228" t="s">
        <v>328</v>
      </c>
    </row>
    <row r="35" spans="5:10" ht="15">
      <c r="H35" s="228"/>
      <c r="I35" s="228" t="s">
        <v>329</v>
      </c>
      <c r="J35" s="228" t="s">
        <v>330</v>
      </c>
    </row>
    <row r="36" spans="5:10" ht="15">
      <c r="H36" s="228" t="s">
        <v>331</v>
      </c>
      <c r="I36" s="228" t="s">
        <v>332</v>
      </c>
      <c r="J36" s="228" t="s">
        <v>333</v>
      </c>
    </row>
    <row r="37" spans="5:10" ht="15">
      <c r="H37" s="228"/>
      <c r="I37" s="228" t="s">
        <v>334</v>
      </c>
      <c r="J37" s="228" t="s">
        <v>335</v>
      </c>
    </row>
  </sheetData>
  <mergeCells count="14">
    <mergeCell ref="A30:A32"/>
    <mergeCell ref="A13:A14"/>
    <mergeCell ref="A15:A21"/>
    <mergeCell ref="B20:B21"/>
    <mergeCell ref="C20:C21"/>
    <mergeCell ref="A22:A25"/>
    <mergeCell ref="A26:A29"/>
    <mergeCell ref="A1:C1"/>
    <mergeCell ref="A2:A9"/>
    <mergeCell ref="B7:B8"/>
    <mergeCell ref="C7:C8"/>
    <mergeCell ref="A10:A12"/>
    <mergeCell ref="B10:B11"/>
    <mergeCell ref="C10:C11"/>
  </mergeCells>
  <phoneticPr fontId="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3</vt:i4>
      </vt:variant>
    </vt:vector>
  </HeadingPairs>
  <TitlesOfParts>
    <vt:vector size="13" baseType="lpstr">
      <vt:lpstr>表紙</vt:lpstr>
      <vt:lpstr>更新履歴</vt:lpstr>
      <vt:lpstr>テーブル一覧</vt:lpstr>
      <vt:lpstr>ビュー一覧</vt:lpstr>
      <vt:lpstr>ビュー定義</vt:lpstr>
      <vt:lpstr>ER図</vt:lpstr>
      <vt:lpstr>inf_kouji</vt:lpstr>
      <vt:lpstr>inf_jdn_mmt</vt:lpstr>
      <vt:lpstr>SQL Server フィールド型種類</vt:lpstr>
      <vt:lpstr>SQL Server To .NET</vt:lpstr>
      <vt:lpstr>ER図!Print_Titles</vt:lpstr>
      <vt:lpstr>inf_jdn_mmt!Print_Titles</vt:lpstr>
      <vt:lpstr>inf_kouji!Print_Titles</vt:lpstr>
    </vt:vector>
  </TitlesOfParts>
  <Company>NeTS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inoue01</dc:creator>
  <cp:lastModifiedBy>采野 伊久磨</cp:lastModifiedBy>
  <cp:lastPrinted>2021-07-08T06:03:00Z</cp:lastPrinted>
  <dcterms:created xsi:type="dcterms:W3CDTF">2008-07-02T00:10:12Z</dcterms:created>
  <dcterms:modified xsi:type="dcterms:W3CDTF">2023-01-19T08:15:40Z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2095814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S9.1.2</vt:lpwstr>
  </property>
</Properties>
</file>