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L\Documents\laend_v031\"/>
    </mc:Choice>
  </mc:AlternateContent>
  <xr:revisionPtr revIDLastSave="0" documentId="13_ncr:1_{9B0EFDD7-A464-438C-99E1-F8527203195F}" xr6:coauthVersionLast="36" xr6:coauthVersionMax="36" xr10:uidLastSave="{00000000-0000-0000-0000-000000000000}"/>
  <bookViews>
    <workbookView xWindow="0" yWindow="0" windowWidth="21120" windowHeight="11475" activeTab="3" xr2:uid="{00000000-000D-0000-FFFF-FFFF00000000}"/>
  </bookViews>
  <sheets>
    <sheet name="INFO" sheetId="1" r:id="rId1"/>
    <sheet name="buses" sheetId="2" r:id="rId2"/>
    <sheet name="demand" sheetId="4" r:id="rId3"/>
    <sheet name="commodity_sources" sheetId="3" r:id="rId4"/>
    <sheet name="renewables" sheetId="6" r:id="rId5"/>
    <sheet name="storages" sheetId="12" r:id="rId6"/>
    <sheet name="transformers_in" sheetId="11" r:id="rId7"/>
    <sheet name="transformers_out" sheetId="8" r:id="rId8"/>
    <sheet name="timeseries" sheetId="13" r:id="rId9"/>
  </sheets>
  <definedNames>
    <definedName name="_xlnm._FilterDatabase" localSheetId="1" hidden="1">buses!$A$1:$H$1</definedName>
    <definedName name="_xlnm._FilterDatabase" localSheetId="4" hidden="1">renewables!$A$1:$O$6</definedName>
    <definedName name="_xlnm._FilterDatabase" localSheetId="5" hidden="1">storages!$A$1:$T$4</definedName>
    <definedName name="_xlnm._FilterDatabase" localSheetId="8" hidden="1">timeseries!$A$1:$H$193</definedName>
    <definedName name="_xlnm._FilterDatabase" localSheetId="6" hidden="1">transformers_in!$A$1:$W$2</definedName>
    <definedName name="_xlnm._FilterDatabase" localSheetId="7" hidden="1">transformers_out!$A$1:$V$3</definedName>
  </definedNames>
  <calcPr calcId="191029"/>
</workbook>
</file>

<file path=xl/calcChain.xml><?xml version="1.0" encoding="utf-8"?>
<calcChain xmlns="http://schemas.openxmlformats.org/spreadsheetml/2006/main">
  <c r="K4" i="12" l="1"/>
  <c r="K2" i="12" l="1"/>
  <c r="E2" i="12"/>
  <c r="T4" i="12" l="1"/>
  <c r="P4" i="12" s="1"/>
  <c r="L4" i="12"/>
  <c r="L3" i="12"/>
  <c r="K3" i="12"/>
  <c r="E3" i="12"/>
  <c r="L2" i="12"/>
  <c r="K6" i="6"/>
  <c r="H6" i="6" s="1"/>
  <c r="R2" i="8"/>
  <c r="H2" i="8" s="1"/>
  <c r="L2" i="11" l="1"/>
  <c r="G2" i="11"/>
  <c r="P2" i="11" l="1"/>
  <c r="H4" i="6" l="1"/>
  <c r="H3" i="6"/>
  <c r="H5" i="6"/>
  <c r="H2" i="6"/>
  <c r="G2" i="6" l="1"/>
  <c r="G4" i="6"/>
  <c r="G3" i="6"/>
  <c r="F3" i="3" l="1"/>
  <c r="D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LL</author>
  </authors>
  <commentList>
    <comment ref="E1" authorId="0" shapeId="0" xr:uid="{00000000-0006-0000-0500-000001000000}">
      <text>
        <r>
          <rPr>
            <sz val="9"/>
            <color indexed="81"/>
            <rFont val="Segoe UI"/>
            <family val="2"/>
          </rPr>
          <t>The relative loss of the storage content per time unit.</t>
        </r>
      </text>
    </comment>
    <comment ref="F1" authorId="0" shapeId="0" xr:uid="{00000000-0006-0000-0500-000002000000}">
      <text>
        <r>
          <rPr>
            <sz val="9"/>
            <color indexed="81"/>
            <rFont val="Segoe UI"/>
            <family val="2"/>
          </rPr>
          <t>conversion factor (i.e. efficiency) when storing energy</t>
        </r>
      </text>
    </comment>
    <comment ref="G1" authorId="0" shapeId="0" xr:uid="{00000000-0006-0000-0500-000003000000}">
      <text>
        <r>
          <rPr>
            <sz val="9"/>
            <color indexed="81"/>
            <rFont val="Segoe UI"/>
            <family val="2"/>
          </rPr>
          <t>conversion factor when (i.e. efficiency) taking stored energy</t>
        </r>
      </text>
    </comment>
    <comment ref="H1" authorId="0" shapeId="0" xr:uid="{00000000-0006-0000-0500-000004000000}">
      <text>
        <r>
          <rPr>
            <sz val="9"/>
            <color indexed="81"/>
            <rFont val="Segoe UI"/>
            <family val="2"/>
          </rPr>
          <t xml:space="preserve">can be set by a numeric value as fraction of the storage capacity;
no value: The state of charge in time step zero is a result of the optimization. </t>
        </r>
      </text>
    </comment>
    <comment ref="I1" authorId="0" shapeId="0" xr:uid="{00000000-0006-0000-0500-000005000000}">
      <text>
        <r>
          <rPr>
            <sz val="9"/>
            <color indexed="81"/>
            <rFont val="Segoe UI"/>
            <family val="2"/>
          </rPr>
          <t>minimum allowed storage level</t>
        </r>
      </text>
    </comment>
    <comment ref="J1" authorId="0" shapeId="0" xr:uid="{00000000-0006-0000-0500-000006000000}">
      <text>
        <r>
          <rPr>
            <sz val="9"/>
            <color indexed="81"/>
            <rFont val="Segoe UI"/>
            <family val="2"/>
          </rPr>
          <t>maximum allowed storage level</t>
        </r>
      </text>
    </comment>
    <comment ref="K1" authorId="0" shapeId="0" xr:uid="{00000000-0006-0000-0500-000007000000}">
      <text>
        <r>
          <rPr>
            <sz val="9"/>
            <color indexed="81"/>
            <rFont val="Segoe UI"/>
            <family val="2"/>
          </rPr>
          <t xml:space="preserve">fixes the input flow investment to the capacity investment. A ratio of ‘1’ means that the storage can be filled within one time-period.
</t>
        </r>
      </text>
    </comment>
    <comment ref="L1" authorId="0" shapeId="0" xr:uid="{00000000-0006-0000-0500-000008000000}">
      <text>
        <r>
          <rPr>
            <sz val="9"/>
            <color indexed="81"/>
            <rFont val="Segoe UI"/>
            <family val="2"/>
          </rPr>
          <t>fixes the output flow investment to the capacity investment. A ratio of ‘1’ means that the storage can be emptied within one period.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Hottenroth, Heidi</author>
  </authors>
  <commentList>
    <comment ref="V2" authorId="0" shapeId="0" xr:uid="{00000000-0006-0000-0700-000001000000}">
      <text>
        <r>
          <rPr>
            <b/>
            <sz val="9"/>
            <color indexed="81"/>
            <rFont val="Segoe UI"/>
            <family val="2"/>
          </rPr>
          <t>Hottenroth, Heidi:</t>
        </r>
        <r>
          <rPr>
            <sz val="9"/>
            <color indexed="81"/>
            <rFont val="Segoe UI"/>
            <family val="2"/>
          </rPr>
          <t xml:space="preserve">
Typical values of quality grades are 0.4 for air-source heat pumps, 0.55 for ground-source (“brine-to-water”) heat pumps using a ground heat exchanger, and 0.5 for heat pumps using groundwater as source. [1]
For high temperature heat pumps Arpagaus finds quality grades between 0.4 and 0.6. [2]
https://oemof-thermal.readthedocs.io/en/latest/compression_heat_pumps_and_chillers.html</t>
        </r>
      </text>
    </comment>
  </commentList>
</comments>
</file>

<file path=xl/sharedStrings.xml><?xml version="1.0" encoding="utf-8"?>
<sst xmlns="http://schemas.openxmlformats.org/spreadsheetml/2006/main" count="402" uniqueCount="335">
  <si>
    <t>Scenario Description</t>
  </si>
  <si>
    <t>Example scenario</t>
  </si>
  <si>
    <t>This Excel file defines an oemof energy system.</t>
  </si>
  <si>
    <t>The components are defined in the several sheets.</t>
  </si>
  <si>
    <t>Sheet</t>
  </si>
  <si>
    <t>buses</t>
  </si>
  <si>
    <t>commodity_sources</t>
  </si>
  <si>
    <t>demand</t>
  </si>
  <si>
    <t>renewables</t>
  </si>
  <si>
    <t>storages</t>
  </si>
  <si>
    <t>General notes</t>
  </si>
  <si>
    <t>-For details on how this data is used (and to alter) during creation of the energy system refer to function "create_nodes()".</t>
  </si>
  <si>
    <t>-Unit of values is kW / kWh and €</t>
  </si>
  <si>
    <t>-If column "active" is set to 0, the component will not be created in the energy system</t>
  </si>
  <si>
    <t>Notes</t>
  </si>
  <si>
    <t>Defines the buses used in the energy system</t>
  </si>
  <si>
    <t>-If excess or shortage flag is set (=1), an additional sink resp. source is added AUTOMATICALLY</t>
  </si>
  <si>
    <t>Defines the commodity sources such as oil, gas etc.</t>
  </si>
  <si>
    <t>Defines the renewable sources (fixed generation)</t>
  </si>
  <si>
    <t>Defines storages</t>
  </si>
  <si>
    <t>Time series</t>
  </si>
  <si>
    <t>-Format of column must follow the format NODE.PARAMETER (e.g. wind.actual_value)</t>
  </si>
  <si>
    <t>time series are implemented for renewables, demands and transformer inputs</t>
  </si>
  <si>
    <t>label</t>
  </si>
  <si>
    <t>active</t>
  </si>
  <si>
    <t>excess</t>
  </si>
  <si>
    <t>shortage</t>
  </si>
  <si>
    <t>shortage costs</t>
  </si>
  <si>
    <t>shortage env</t>
  </si>
  <si>
    <t>excess costs</t>
  </si>
  <si>
    <t>excess env</t>
  </si>
  <si>
    <t>to</t>
  </si>
  <si>
    <t>variable costs</t>
  </si>
  <si>
    <t>var_env1</t>
  </si>
  <si>
    <t>var_env1_conversion</t>
  </si>
  <si>
    <t>comment</t>
  </si>
  <si>
    <t>from</t>
  </si>
  <si>
    <t>nominal value</t>
  </si>
  <si>
    <t>fixed</t>
  </si>
  <si>
    <t>lifetime</t>
  </si>
  <si>
    <t>variable output costs</t>
  </si>
  <si>
    <t>invest</t>
  </si>
  <si>
    <t>inv1</t>
  </si>
  <si>
    <t>inv1_conversion</t>
  </si>
  <si>
    <t>wind</t>
  </si>
  <si>
    <t>bus</t>
  </si>
  <si>
    <t>capacity loss</t>
  </si>
  <si>
    <t>efficiency inflow</t>
  </si>
  <si>
    <t>efficiency outflow</t>
  </si>
  <si>
    <t>initial capacity</t>
  </si>
  <si>
    <t>capacity min</t>
  </si>
  <si>
    <t>capacity max</t>
  </si>
  <si>
    <t>invest_relation_input_capacity</t>
  </si>
  <si>
    <t>invest_relation_output_capacity</t>
  </si>
  <si>
    <t>variable input costs</t>
  </si>
  <si>
    <t>from2</t>
  </si>
  <si>
    <t>to1</t>
  </si>
  <si>
    <t>conversion_factor1</t>
  </si>
  <si>
    <t>to2</t>
  </si>
  <si>
    <t>conversion_factor2</t>
  </si>
  <si>
    <t>var_env2</t>
  </si>
  <si>
    <t>var_env2_conversion</t>
  </si>
  <si>
    <t>inv2</t>
  </si>
  <si>
    <t>inv2_conversion</t>
  </si>
  <si>
    <t>timestamp</t>
  </si>
  <si>
    <t>wind.fix</t>
  </si>
  <si>
    <t>2016-01-23 00:00:00</t>
  </si>
  <si>
    <t>2016-01-23 01:00:00</t>
  </si>
  <si>
    <t>2016-01-23 02:00:00</t>
  </si>
  <si>
    <t>2016-01-23 03:00:00</t>
  </si>
  <si>
    <t>2016-01-23 04:00:00</t>
  </si>
  <si>
    <t>2016-01-23 05:00:00</t>
  </si>
  <si>
    <t>2016-01-23 06:00:00</t>
  </si>
  <si>
    <t>2016-01-23 07:00:00</t>
  </si>
  <si>
    <t>2016-01-23 08:00:00</t>
  </si>
  <si>
    <t>2016-01-23 09:00:00</t>
  </si>
  <si>
    <t>2016-01-23 10:00:00</t>
  </si>
  <si>
    <t>2016-01-23 11:00:00</t>
  </si>
  <si>
    <t>2016-01-23 12:00:00</t>
  </si>
  <si>
    <t>2016-01-23 13:00:00</t>
  </si>
  <si>
    <t>2016-01-23 14:00:00</t>
  </si>
  <si>
    <t>2016-01-23 15:00:00</t>
  </si>
  <si>
    <t>2016-01-23 16:00:00</t>
  </si>
  <si>
    <t>2016-01-23 17:00:00</t>
  </si>
  <si>
    <t>2016-01-23 18:00:00</t>
  </si>
  <si>
    <t>2016-01-23 19:00:00</t>
  </si>
  <si>
    <t>2016-01-23 20:00:00</t>
  </si>
  <si>
    <t>2016-01-23 21:00:00</t>
  </si>
  <si>
    <t>2016-01-23 22:00:00</t>
  </si>
  <si>
    <t>2016-01-23 23:00:00</t>
  </si>
  <si>
    <t>2016-03-13 00:00:00</t>
  </si>
  <si>
    <t>2016-03-13 01:00:00</t>
  </si>
  <si>
    <t>2016-03-13 02:00:00</t>
  </si>
  <si>
    <t>2016-03-13 03:00:00</t>
  </si>
  <si>
    <t>2016-03-13 04:00:00</t>
  </si>
  <si>
    <t>2016-03-13 05:00:00</t>
  </si>
  <si>
    <t>2016-03-13 06:00:00</t>
  </si>
  <si>
    <t>2016-03-13 07:00:00</t>
  </si>
  <si>
    <t>2016-03-13 08:00:00</t>
  </si>
  <si>
    <t>2016-03-13 09:00:00</t>
  </si>
  <si>
    <t>2016-03-13 10:00:00</t>
  </si>
  <si>
    <t>2016-03-13 11:00:00</t>
  </si>
  <si>
    <t>2016-03-13 12:00:00</t>
  </si>
  <si>
    <t>2016-03-13 13:00:00</t>
  </si>
  <si>
    <t>2016-03-13 14:00:00</t>
  </si>
  <si>
    <t>2016-03-13 15:00:00</t>
  </si>
  <si>
    <t>2016-03-13 16:00:00</t>
  </si>
  <si>
    <t>2016-03-13 17:00:00</t>
  </si>
  <si>
    <t>2016-03-13 18:00:00</t>
  </si>
  <si>
    <t>2016-03-13 19:00:00</t>
  </si>
  <si>
    <t>2016-03-13 20:00:00</t>
  </si>
  <si>
    <t>2016-03-13 21:00:00</t>
  </si>
  <si>
    <t>2016-03-13 22:00:00</t>
  </si>
  <si>
    <t>2016-03-13 23:00:00</t>
  </si>
  <si>
    <t>2016-04-07 00:00:00</t>
  </si>
  <si>
    <t>2016-04-07 01:00:00</t>
  </si>
  <si>
    <t>2016-04-07 02:00:00</t>
  </si>
  <si>
    <t>2016-04-07 03:00:00</t>
  </si>
  <si>
    <t>2016-04-07 04:00:00</t>
  </si>
  <si>
    <t>2016-04-07 05:00:00</t>
  </si>
  <si>
    <t>2016-04-07 06:00:00</t>
  </si>
  <si>
    <t>2016-04-07 07:00:00</t>
  </si>
  <si>
    <t>2016-04-07 08:00:00</t>
  </si>
  <si>
    <t>2016-04-07 09:00:00</t>
  </si>
  <si>
    <t>2016-04-07 10:00:00</t>
  </si>
  <si>
    <t>2016-04-07 11:00:00</t>
  </si>
  <si>
    <t>2016-04-07 12:00:00</t>
  </si>
  <si>
    <t>2016-04-07 13:00:00</t>
  </si>
  <si>
    <t>2016-04-07 14:00:00</t>
  </si>
  <si>
    <t>2016-04-07 15:00:00</t>
  </si>
  <si>
    <t>2016-04-07 16:00:00</t>
  </si>
  <si>
    <t>2016-04-07 17:00:00</t>
  </si>
  <si>
    <t>2016-04-07 18:00:00</t>
  </si>
  <si>
    <t>2016-04-07 19:00:00</t>
  </si>
  <si>
    <t>2016-04-07 20:00:00</t>
  </si>
  <si>
    <t>2016-04-07 21:00:00</t>
  </si>
  <si>
    <t>2016-04-07 22:00:00</t>
  </si>
  <si>
    <t>2016-04-07 23:00:00</t>
  </si>
  <si>
    <t>2016-07-12 00:00:00</t>
  </si>
  <si>
    <t>2016-07-12 01:00:00</t>
  </si>
  <si>
    <t>2016-07-12 02:00:00</t>
  </si>
  <si>
    <t>2016-07-12 03:00:00</t>
  </si>
  <si>
    <t>2016-07-12 04:00:00</t>
  </si>
  <si>
    <t>2016-07-12 05:00:00</t>
  </si>
  <si>
    <t>2016-07-12 06:00:00</t>
  </si>
  <si>
    <t>2016-07-12 07:00:00</t>
  </si>
  <si>
    <t>2016-07-12 08:00:00</t>
  </si>
  <si>
    <t>2016-07-12 09:00:00</t>
  </si>
  <si>
    <t>2016-07-12 10:00:00</t>
  </si>
  <si>
    <t>2016-07-12 11:00:00</t>
  </si>
  <si>
    <t>2016-07-12 12:00:00</t>
  </si>
  <si>
    <t>2016-07-12 13:00:00</t>
  </si>
  <si>
    <t>2016-07-12 14:00:00</t>
  </si>
  <si>
    <t>2016-07-12 15:00:00</t>
  </si>
  <si>
    <t>2016-07-12 16:00:00</t>
  </si>
  <si>
    <t>2016-07-12 17:00:00</t>
  </si>
  <si>
    <t>2016-07-12 18:00:00</t>
  </si>
  <si>
    <t>2016-07-12 19:00:00</t>
  </si>
  <si>
    <t>2016-07-12 20:00:00</t>
  </si>
  <si>
    <t>2016-07-12 21:00:00</t>
  </si>
  <si>
    <t>2016-07-12 22:00:00</t>
  </si>
  <si>
    <t>2016-07-12 23:00:00</t>
  </si>
  <si>
    <t>2016-08-22 00:00:00</t>
  </si>
  <si>
    <t>2016-08-22 01:00:00</t>
  </si>
  <si>
    <t>2016-08-22 02:00:00</t>
  </si>
  <si>
    <t>2016-08-22 03:00:00</t>
  </si>
  <si>
    <t>2016-08-22 04:00:00</t>
  </si>
  <si>
    <t>2016-08-22 05:00:00</t>
  </si>
  <si>
    <t>2016-08-22 06:00:00</t>
  </si>
  <si>
    <t>2016-08-22 07:00:00</t>
  </si>
  <si>
    <t>2016-08-22 08:00:00</t>
  </si>
  <si>
    <t>2016-08-22 09:00:00</t>
  </si>
  <si>
    <t>2016-08-22 10:00:00</t>
  </si>
  <si>
    <t>2016-08-22 11:00:00</t>
  </si>
  <si>
    <t>2016-08-22 12:00:00</t>
  </si>
  <si>
    <t>2016-08-22 13:00:00</t>
  </si>
  <si>
    <t>2016-08-22 14:00:00</t>
  </si>
  <si>
    <t>2016-08-22 15:00:00</t>
  </si>
  <si>
    <t>2016-08-22 16:00:00</t>
  </si>
  <si>
    <t>2016-08-22 17:00:00</t>
  </si>
  <si>
    <t>2016-08-22 18:00:00</t>
  </si>
  <si>
    <t>2016-08-22 19:00:00</t>
  </si>
  <si>
    <t>2016-08-22 20:00:00</t>
  </si>
  <si>
    <t>2016-08-22 21:00:00</t>
  </si>
  <si>
    <t>2016-08-22 22:00:00</t>
  </si>
  <si>
    <t>2016-08-22 23:00:00</t>
  </si>
  <si>
    <t>2016-10-10 00:00:00</t>
  </si>
  <si>
    <t>2016-10-10 01:00:00</t>
  </si>
  <si>
    <t>2016-10-10 02:00:00</t>
  </si>
  <si>
    <t>2016-10-10 03:00:00</t>
  </si>
  <si>
    <t>2016-10-10 04:00:00</t>
  </si>
  <si>
    <t>2016-10-10 05:00:00</t>
  </si>
  <si>
    <t>2016-10-10 06:00:00</t>
  </si>
  <si>
    <t>2016-10-10 07:00:00</t>
  </si>
  <si>
    <t>2016-10-10 08:00:00</t>
  </si>
  <si>
    <t>2016-10-10 09:00:00</t>
  </si>
  <si>
    <t>2016-10-10 10:00:00</t>
  </si>
  <si>
    <t>2016-10-10 11:00:00</t>
  </si>
  <si>
    <t>2016-10-10 12:00:00</t>
  </si>
  <si>
    <t>2016-10-10 13:00:00</t>
  </si>
  <si>
    <t>2016-10-10 14:00:00</t>
  </si>
  <si>
    <t>2016-10-10 15:00:00</t>
  </si>
  <si>
    <t>2016-10-10 16:00:00</t>
  </si>
  <si>
    <t>2016-10-10 17:00:00</t>
  </si>
  <si>
    <t>2016-10-10 18:00:00</t>
  </si>
  <si>
    <t>2016-10-10 19:00:00</t>
  </si>
  <si>
    <t>2016-10-10 20:00:00</t>
  </si>
  <si>
    <t>2016-10-10 21:00:00</t>
  </si>
  <si>
    <t>2016-10-10 22:00:00</t>
  </si>
  <si>
    <t>2016-10-10 23:00:00</t>
  </si>
  <si>
    <t>2016-11-13 00:00:00</t>
  </si>
  <si>
    <t>2016-11-13 01:00:00</t>
  </si>
  <si>
    <t>2016-11-13 02:00:00</t>
  </si>
  <si>
    <t>2016-11-13 03:00:00</t>
  </si>
  <si>
    <t>2016-11-13 04:00:00</t>
  </si>
  <si>
    <t>2016-11-13 05:00:00</t>
  </si>
  <si>
    <t>2016-11-13 06:00:00</t>
  </si>
  <si>
    <t>2016-11-13 07:00:00</t>
  </si>
  <si>
    <t>2016-11-13 08:00:00</t>
  </si>
  <si>
    <t>2016-11-13 09:00:00</t>
  </si>
  <si>
    <t>2016-11-13 10:00:00</t>
  </si>
  <si>
    <t>2016-11-13 11:00:00</t>
  </si>
  <si>
    <t>2016-11-13 12:00:00</t>
  </si>
  <si>
    <t>2016-11-13 13:00:00</t>
  </si>
  <si>
    <t>2016-11-13 14:00:00</t>
  </si>
  <si>
    <t>2016-11-13 15:00:00</t>
  </si>
  <si>
    <t>2016-11-13 16:00:00</t>
  </si>
  <si>
    <t>2016-11-13 17:00:00</t>
  </si>
  <si>
    <t>2016-11-13 18:00:00</t>
  </si>
  <si>
    <t>2016-11-13 19:00:00</t>
  </si>
  <si>
    <t>2016-11-13 20:00:00</t>
  </si>
  <si>
    <t>2016-11-13 21:00:00</t>
  </si>
  <si>
    <t>2016-11-13 22:00:00</t>
  </si>
  <si>
    <t>2016-11-13 23:00:00</t>
  </si>
  <si>
    <t>2016-12-29 00:00:00</t>
  </si>
  <si>
    <t>2016-12-29 01:00:00</t>
  </si>
  <si>
    <t>2016-12-29 02:00:00</t>
  </si>
  <si>
    <t>2016-12-29 03:00:00</t>
  </si>
  <si>
    <t>2016-12-29 04:00:00</t>
  </si>
  <si>
    <t>2016-12-29 05:00:00</t>
  </si>
  <si>
    <t>2016-12-29 06:00:00</t>
  </si>
  <si>
    <t>2016-12-29 07:00:00</t>
  </si>
  <si>
    <t>2016-12-29 08:00:00</t>
  </si>
  <si>
    <t>2016-12-29 09:00:00</t>
  </si>
  <si>
    <t>2016-12-29 10:00:00</t>
  </si>
  <si>
    <t>2016-12-29 11:00:00</t>
  </si>
  <si>
    <t>2016-12-29 12:00:00</t>
  </si>
  <si>
    <t>2016-12-29 13:00:00</t>
  </si>
  <si>
    <t>2016-12-29 14:00:00</t>
  </si>
  <si>
    <t>2016-12-29 15:00:00</t>
  </si>
  <si>
    <t>2016-12-29 16:00:00</t>
  </si>
  <si>
    <t>2016-12-29 17:00:00</t>
  </si>
  <si>
    <t>2016-12-29 18:00:00</t>
  </si>
  <si>
    <t>2016-12-29 19:00:00</t>
  </si>
  <si>
    <t>2016-12-29 20:00:00</t>
  </si>
  <si>
    <t>2016-12-29 21:00:00</t>
  </si>
  <si>
    <t>2016-12-29 22:00:00</t>
  </si>
  <si>
    <t>2016-12-29 23:00:00</t>
  </si>
  <si>
    <t>balanced</t>
  </si>
  <si>
    <t>Initial capacity: set between 0 (empty) and 1 (full)</t>
  </si>
  <si>
    <t>LHV 18.9 MJ/kg (dry mass) [ecoinvent database]</t>
  </si>
  <si>
    <t>ecoinvent dataset</t>
  </si>
  <si>
    <t>market for wood chips, dry, measured as dry mass | wood chips, dry, measured as dry mass | Cutoff, U - RER</t>
  </si>
  <si>
    <t>resource_grid</t>
  </si>
  <si>
    <t>resource_w_chips_dry</t>
  </si>
  <si>
    <t>bus_el</t>
  </si>
  <si>
    <t>market for electricity, low voltage | electricity, low voltage | Cutoff, U - DE</t>
  </si>
  <si>
    <t>PV_roof</t>
  </si>
  <si>
    <t>PV_og</t>
  </si>
  <si>
    <t>batt_LFP</t>
  </si>
  <si>
    <t>batt_VRF</t>
  </si>
  <si>
    <t>solar_thermal_FPC</t>
  </si>
  <si>
    <t>COP</t>
  </si>
  <si>
    <t>0.5 kW/m²</t>
  </si>
  <si>
    <t>load_el</t>
  </si>
  <si>
    <t>heating_unit</t>
  </si>
  <si>
    <t>production, auxiliary heating unit, electric, 5kW, investment_kW</t>
  </si>
  <si>
    <t>heat, central or small-scale, operation, solar collector system, Cu flat plate collector, one-family house, for combined system, variable_MJ</t>
  </si>
  <si>
    <t>construction, battery, LFP-LTO (37.9 Wh_kg), investment_Wh</t>
  </si>
  <si>
    <t>construction, battery, VRF  (19.4 Wh_kg), investment_Wh</t>
  </si>
  <si>
    <t>storage production, 10'000 l, investment_unit</t>
  </si>
  <si>
    <t>market for electricity, low voltage, DE, commodity_kWh</t>
  </si>
  <si>
    <t>load_el.fix</t>
  </si>
  <si>
    <t>PV_roof.fix</t>
  </si>
  <si>
    <t>emission_baseline [kgCO2eq/kWh]</t>
  </si>
  <si>
    <t>emission_reduction_goal</t>
  </si>
  <si>
    <t>https://www.umweltbundesamt.de/en/publikationen/entwicklung-der-spezifischen-kohlendioxid-6</t>
  </si>
  <si>
    <t>electricity, wind, max 1MW turbine, onshore, variable_kWh</t>
  </si>
  <si>
    <t>construction, wind, max 1MW turbine, onshore, investment_kW</t>
  </si>
  <si>
    <t>from1</t>
  </si>
  <si>
    <t>var_from1_costs</t>
  </si>
  <si>
    <t>var_to1_costs</t>
  </si>
  <si>
    <t>PV_og.fix</t>
  </si>
  <si>
    <t>invest: invest kosten + maintenance/leistung</t>
  </si>
  <si>
    <t>inkl. Wechselrichter für 1200€ mit Lebensdauer 10 Jahre + Annahme 2% Maintenance Cost every year</t>
  </si>
  <si>
    <t>bus_th_high</t>
  </si>
  <si>
    <t>fixed_cop</t>
  </si>
  <si>
    <t>empty</t>
  </si>
  <si>
    <t>heat_storage_high</t>
  </si>
  <si>
    <t>climate neutral by</t>
  </si>
  <si>
    <t>fuel_based</t>
  </si>
  <si>
    <t>invest_kWel</t>
  </si>
  <si>
    <t>construction, CHP, wood chips, 2000 kW, state-of-the-art 2014, investment_kW</t>
  </si>
  <si>
    <t>heat, district or industrial, CHP, wood chips, 2000 kW, 1200 kWth, 530 kWel, variable_kWh</t>
  </si>
  <si>
    <t>electricity, CHP, wood chips, 2000 kW, 1200 kWth, 530 kWel, variable_kWh</t>
  </si>
  <si>
    <t>om</t>
  </si>
  <si>
    <t>var_from2_costs</t>
  </si>
  <si>
    <t>heat_pump_b_w_high</t>
  </si>
  <si>
    <t>bus_th_ambient</t>
  </si>
  <si>
    <t>heat, central or small-scale, brine-water heat pump 10kW, variable_MJ</t>
  </si>
  <si>
    <t>construction, brine-water heat pump 10kW, investment_kW</t>
  </si>
  <si>
    <t>load_th</t>
  </si>
  <si>
    <t>bus_th</t>
  </si>
  <si>
    <t>ambient_heat_ground</t>
  </si>
  <si>
    <t>construction, borehole heat exchanger, investment_m</t>
  </si>
  <si>
    <t>m/kWh lt. Energiekonzept "Am Horn" S. 20</t>
  </si>
  <si>
    <t>production, solar collector system, Cu flat plate collector, multiple dwelling, for combined system, investment_m2</t>
  </si>
  <si>
    <t>production, PV, flat-roof installation, 156kWp, crist_kW</t>
  </si>
  <si>
    <t>construction, PV, open ground installation, 570kWp, crist_kW</t>
  </si>
  <si>
    <t>T high</t>
  </si>
  <si>
    <t>T low</t>
  </si>
  <si>
    <t>quality factor_HP</t>
  </si>
  <si>
    <t>load_th.fix</t>
  </si>
  <si>
    <t>solar_thermal_FPC_high.fix</t>
  </si>
  <si>
    <t>heat_pump_a_w_high.cop</t>
  </si>
  <si>
    <t>var_to2_costs</t>
  </si>
  <si>
    <t>market for wood chips, measured as dry mass_commodity_kg</t>
  </si>
  <si>
    <t>bus_w_chips</t>
  </si>
  <si>
    <t>Transformers_in: the investment mode refers to the input (CHP)</t>
  </si>
  <si>
    <t>Transformers_out: the  investment mode refers to the output (heat pump)</t>
  </si>
  <si>
    <t>transformers_in/out</t>
  </si>
  <si>
    <t>Defines the transformers like heat pumps, CHP, power2gas plants etc.</t>
  </si>
  <si>
    <t>timeseries</t>
  </si>
  <si>
    <t>Defines demand components such as electricity and/or heat demand</t>
  </si>
  <si>
    <t>CHP_w_chips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</si>
</sst>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E+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808080"/>
      <name val="JetBrains Mono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B05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 wrapText="1"/>
    </xf>
    <xf numFmtId="0" fontId="2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Fill="1" applyBorder="1" applyAlignment="1">
      <alignment horizontal="center" vertical="top"/>
    </xf>
    <xf numFmtId="0" fontId="6" fillId="0" borderId="0" xfId="0" applyFont="1" applyFill="1"/>
    <xf numFmtId="0" fontId="7" fillId="0" borderId="0" xfId="0" applyFont="1" applyAlignment="1">
      <alignment horizontal="center"/>
    </xf>
    <xf numFmtId="0" fontId="7" fillId="0" borderId="0" xfId="0" applyFont="1" applyFill="1"/>
    <xf numFmtId="0" fontId="6" fillId="0" borderId="0" xfId="0" applyFont="1" applyAlignment="1">
      <alignment horizontal="center"/>
    </xf>
    <xf numFmtId="0" fontId="8" fillId="0" borderId="0" xfId="1" applyFont="1"/>
    <xf numFmtId="0" fontId="6" fillId="0" borderId="0" xfId="0" applyFont="1" applyFill="1" applyAlignment="1">
      <alignment horizontal="center"/>
    </xf>
    <xf numFmtId="1" fontId="6" fillId="0" borderId="0" xfId="0" applyNumberFormat="1" applyFont="1" applyFill="1"/>
    <xf numFmtId="1" fontId="6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6" fillId="0" borderId="0" xfId="0" applyNumberFormat="1" applyFont="1" applyFill="1"/>
    <xf numFmtId="165" fontId="6" fillId="0" borderId="0" xfId="0" applyNumberFormat="1" applyFont="1" applyFill="1"/>
    <xf numFmtId="2" fontId="6" fillId="0" borderId="0" xfId="0" applyNumberFormat="1" applyFont="1" applyFill="1"/>
    <xf numFmtId="166" fontId="6" fillId="0" borderId="0" xfId="0" applyNumberFormat="1" applyFont="1" applyFill="1"/>
    <xf numFmtId="0" fontId="4" fillId="0" borderId="0" xfId="0" applyFont="1" applyFill="1"/>
    <xf numFmtId="1" fontId="4" fillId="0" borderId="0" xfId="0" applyNumberFormat="1" applyFont="1" applyFill="1"/>
    <xf numFmtId="2" fontId="4" fillId="0" borderId="0" xfId="0" applyNumberFormat="1" applyFont="1" applyFill="1"/>
    <xf numFmtId="166" fontId="4" fillId="0" borderId="0" xfId="0" applyNumberFormat="1" applyFont="1" applyFill="1"/>
    <xf numFmtId="2" fontId="6" fillId="0" borderId="0" xfId="0" applyNumberFormat="1" applyFont="1"/>
    <xf numFmtId="166" fontId="6" fillId="0" borderId="0" xfId="0" applyNumberFormat="1" applyFont="1"/>
    <xf numFmtId="0" fontId="6" fillId="0" borderId="0" xfId="0" applyFont="1" applyFill="1" applyBorder="1"/>
    <xf numFmtId="0" fontId="11" fillId="0" borderId="2" xfId="0" applyFont="1" applyFill="1" applyBorder="1" applyAlignment="1">
      <alignment horizontal="center" vertical="top" wrapText="1"/>
    </xf>
    <xf numFmtId="167" fontId="6" fillId="0" borderId="0" xfId="0" applyNumberFormat="1" applyFont="1" applyFill="1"/>
    <xf numFmtId="167" fontId="4" fillId="0" borderId="0" xfId="0" applyNumberFormat="1" applyFont="1" applyFill="1"/>
    <xf numFmtId="0" fontId="0" fillId="2" borderId="0" xfId="0" applyFill="1"/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6" fillId="0" borderId="0" xfId="0" applyFont="1" applyFill="1"/>
    <xf numFmtId="0" fontId="4" fillId="0" borderId="0" xfId="0" applyFont="1" applyFill="1"/>
    <xf numFmtId="165" fontId="6" fillId="0" borderId="0" xfId="0" applyNumberFormat="1" applyFont="1"/>
  </cellXfs>
  <cellStyles count="2">
    <cellStyle name="Link" xfId="1" builtinId="8"/>
    <cellStyle name="Standard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1:A5" totalsRowShown="0" headerRowDxfId="10" headerRowBorderDxfId="9" tableBorderDxfId="8">
  <tableColumns count="1">
    <tableColumn id="1" xr3:uid="{00000000-0010-0000-0000-000001000000}" name="labe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ergie-experten.org/heizung/solarthermie/wirtschaftlichkeit/ertrag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activeCell="B28" sqref="B28"/>
    </sheetView>
  </sheetViews>
  <sheetFormatPr baseColWidth="10" defaultColWidth="8.7109375" defaultRowHeight="15"/>
  <cols>
    <col min="1" max="1" width="21" customWidth="1"/>
    <col min="2" max="2" width="126.7109375" bestFit="1" customWidth="1"/>
  </cols>
  <sheetData>
    <row r="1" spans="1:2">
      <c r="A1" s="1" t="s">
        <v>0</v>
      </c>
      <c r="B1" s="1" t="s">
        <v>1</v>
      </c>
    </row>
    <row r="3" spans="1:2">
      <c r="A3" t="s">
        <v>2</v>
      </c>
    </row>
    <row r="4" spans="1:2">
      <c r="A4" t="s">
        <v>3</v>
      </c>
    </row>
    <row r="6" spans="1:2">
      <c r="A6" t="s">
        <v>4</v>
      </c>
      <c r="B6" t="s">
        <v>14</v>
      </c>
    </row>
    <row r="7" spans="1:2">
      <c r="A7" t="s">
        <v>5</v>
      </c>
      <c r="B7" t="s">
        <v>15</v>
      </c>
    </row>
    <row r="8" spans="1:2">
      <c r="B8" t="s">
        <v>16</v>
      </c>
    </row>
    <row r="9" spans="1:2">
      <c r="A9" t="s">
        <v>6</v>
      </c>
      <c r="B9" t="s">
        <v>17</v>
      </c>
    </row>
    <row r="10" spans="1:2">
      <c r="A10" t="s">
        <v>7</v>
      </c>
      <c r="B10" s="37" t="s">
        <v>333</v>
      </c>
    </row>
    <row r="11" spans="1:2">
      <c r="A11" t="s">
        <v>8</v>
      </c>
      <c r="B11" t="s">
        <v>18</v>
      </c>
    </row>
    <row r="12" spans="1:2">
      <c r="A12" t="s">
        <v>9</v>
      </c>
      <c r="B12" t="s">
        <v>19</v>
      </c>
    </row>
    <row r="13" spans="1:2">
      <c r="B13" t="s">
        <v>259</v>
      </c>
    </row>
    <row r="14" spans="1:2">
      <c r="A14" t="s">
        <v>330</v>
      </c>
      <c r="B14" s="37" t="s">
        <v>331</v>
      </c>
    </row>
    <row r="15" spans="1:2">
      <c r="B15" s="37" t="s">
        <v>328</v>
      </c>
    </row>
    <row r="16" spans="1:2">
      <c r="B16" s="37" t="s">
        <v>329</v>
      </c>
    </row>
    <row r="17" spans="1:2">
      <c r="A17" t="s">
        <v>332</v>
      </c>
      <c r="B17" t="s">
        <v>20</v>
      </c>
    </row>
    <row r="18" spans="1:2">
      <c r="B18" t="s">
        <v>21</v>
      </c>
    </row>
    <row r="19" spans="1:2">
      <c r="B19" t="s">
        <v>22</v>
      </c>
    </row>
    <row r="21" spans="1:2">
      <c r="A21" t="s">
        <v>10</v>
      </c>
    </row>
    <row r="22" spans="1:2">
      <c r="A22" t="s">
        <v>11</v>
      </c>
    </row>
    <row r="23" spans="1:2">
      <c r="A23" t="s">
        <v>12</v>
      </c>
    </row>
    <row r="24" spans="1:2">
      <c r="A2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zoomScaleNormal="100" workbookViewId="0">
      <selection activeCell="C6" sqref="C6"/>
    </sheetView>
  </sheetViews>
  <sheetFormatPr baseColWidth="10" defaultColWidth="8.7109375" defaultRowHeight="15"/>
  <cols>
    <col min="1" max="1" width="18.42578125" customWidth="1"/>
  </cols>
  <sheetData>
    <row r="1" spans="1:8">
      <c r="A1" s="4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</row>
    <row r="2" spans="1:8">
      <c r="A2" t="s">
        <v>265</v>
      </c>
      <c r="B2">
        <v>1</v>
      </c>
      <c r="C2">
        <v>1</v>
      </c>
      <c r="D2">
        <v>0</v>
      </c>
      <c r="E2">
        <v>1000000000</v>
      </c>
      <c r="F2">
        <v>0</v>
      </c>
      <c r="G2">
        <v>0</v>
      </c>
      <c r="H2">
        <v>0</v>
      </c>
    </row>
    <row r="3" spans="1:8">
      <c r="A3" t="s">
        <v>327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t="s">
        <v>312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37" t="s">
        <v>308</v>
      </c>
      <c r="B5" s="37">
        <v>1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</row>
    <row r="6" spans="1:8">
      <c r="A6" s="37"/>
    </row>
    <row r="10" spans="1:8">
      <c r="F10" s="9"/>
    </row>
    <row r="11" spans="1:8">
      <c r="F11" s="9"/>
    </row>
    <row r="12" spans="1:8">
      <c r="F12" s="9"/>
    </row>
    <row r="13" spans="1:8">
      <c r="F13" s="9"/>
    </row>
    <row r="14" spans="1:8">
      <c r="F14" s="9"/>
    </row>
    <row r="15" spans="1:8">
      <c r="F15" s="9"/>
    </row>
    <row r="16" spans="1:8">
      <c r="F16" s="9"/>
    </row>
    <row r="17" spans="6:6">
      <c r="F17" s="9"/>
    </row>
    <row r="18" spans="6:6">
      <c r="F18" s="10"/>
    </row>
  </sheetData>
  <conditionalFormatting sqref="B2:D5">
    <cfRule type="cellIs" dxfId="7" priority="4" operator="equal">
      <formula>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Normal="100" workbookViewId="0">
      <selection activeCell="G5" sqref="G5"/>
    </sheetView>
  </sheetViews>
  <sheetFormatPr baseColWidth="10" defaultColWidth="8.7109375" defaultRowHeight="15" outlineLevelCol="1"/>
  <cols>
    <col min="1" max="1" width="16.28515625" customWidth="1"/>
    <col min="3" max="3" width="13" customWidth="1"/>
    <col min="4" max="4" width="14.85546875" customWidth="1"/>
    <col min="6" max="9" width="8.7109375" customWidth="1" outlineLevel="1"/>
  </cols>
  <sheetData>
    <row r="1" spans="1:9">
      <c r="A1" s="1" t="s">
        <v>23</v>
      </c>
      <c r="B1" s="1" t="s">
        <v>24</v>
      </c>
      <c r="C1" s="1" t="s">
        <v>36</v>
      </c>
      <c r="D1" s="1" t="s">
        <v>37</v>
      </c>
      <c r="E1" s="1" t="s">
        <v>38</v>
      </c>
      <c r="F1" s="4" t="s">
        <v>284</v>
      </c>
      <c r="G1" s="4" t="s">
        <v>285</v>
      </c>
      <c r="H1" s="4" t="s">
        <v>35</v>
      </c>
      <c r="I1" s="9" t="s">
        <v>299</v>
      </c>
    </row>
    <row r="2" spans="1:9">
      <c r="A2" t="s">
        <v>274</v>
      </c>
      <c r="B2">
        <v>1</v>
      </c>
      <c r="C2" t="s">
        <v>265</v>
      </c>
      <c r="D2">
        <v>1</v>
      </c>
      <c r="E2">
        <v>1</v>
      </c>
      <c r="F2">
        <v>0.76400000000000001</v>
      </c>
      <c r="G2">
        <v>0.9</v>
      </c>
      <c r="H2" s="6" t="s">
        <v>286</v>
      </c>
      <c r="I2" s="6">
        <v>2045</v>
      </c>
    </row>
    <row r="3" spans="1:9">
      <c r="A3" t="s">
        <v>311</v>
      </c>
      <c r="B3">
        <v>1</v>
      </c>
      <c r="C3" t="s">
        <v>312</v>
      </c>
      <c r="D3">
        <v>1</v>
      </c>
      <c r="E3">
        <v>1</v>
      </c>
    </row>
  </sheetData>
  <conditionalFormatting sqref="B2:B3">
    <cfRule type="cellIs" dxfId="6" priority="2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2"/>
  <sheetViews>
    <sheetView tabSelected="1" zoomScaleNormal="100" workbookViewId="0">
      <selection activeCell="B3" sqref="B3"/>
    </sheetView>
  </sheetViews>
  <sheetFormatPr baseColWidth="10" defaultColWidth="8.7109375" defaultRowHeight="15"/>
  <cols>
    <col min="1" max="1" width="20" bestFit="1" customWidth="1"/>
    <col min="3" max="3" width="15.5703125" bestFit="1" customWidth="1"/>
    <col min="4" max="4" width="12.140625" bestFit="1" customWidth="1"/>
    <col min="5" max="5" width="57.42578125" customWidth="1"/>
    <col min="6" max="6" width="20" bestFit="1" customWidth="1"/>
    <col min="7" max="7" width="41.42578125" customWidth="1"/>
    <col min="8" max="8" width="61.42578125" hidden="1" customWidth="1"/>
  </cols>
  <sheetData>
    <row r="1" spans="1:9">
      <c r="A1" s="1" t="s">
        <v>23</v>
      </c>
      <c r="B1" s="1" t="s">
        <v>24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3" t="s">
        <v>261</v>
      </c>
      <c r="I1" s="3" t="s">
        <v>300</v>
      </c>
    </row>
    <row r="2" spans="1:9" s="8" customFormat="1">
      <c r="A2" s="7" t="s">
        <v>263</v>
      </c>
      <c r="B2" s="13">
        <v>1</v>
      </c>
      <c r="C2" s="14" t="s">
        <v>265</v>
      </c>
      <c r="D2" s="30">
        <v>0.32</v>
      </c>
      <c r="E2" s="7" t="s">
        <v>281</v>
      </c>
      <c r="F2" s="19">
        <v>1</v>
      </c>
      <c r="H2" s="8" t="s">
        <v>266</v>
      </c>
      <c r="I2" s="8">
        <v>1</v>
      </c>
    </row>
    <row r="3" spans="1:9" s="8" customFormat="1">
      <c r="A3" s="7" t="s">
        <v>264</v>
      </c>
      <c r="B3" s="13">
        <v>1</v>
      </c>
      <c r="C3" s="8" t="s">
        <v>327</v>
      </c>
      <c r="D3" s="41">
        <f>121.6/1000*(1/0.8)*(1/18.9)*3.6</f>
        <v>2.8952380952380959E-2</v>
      </c>
      <c r="E3" s="7" t="s">
        <v>326</v>
      </c>
      <c r="F3" s="30">
        <f>1/18.9*3.6</f>
        <v>0.19047619047619049</v>
      </c>
      <c r="G3" s="8" t="s">
        <v>260</v>
      </c>
      <c r="H3" s="8" t="s">
        <v>262</v>
      </c>
      <c r="I3" s="8">
        <v>1</v>
      </c>
    </row>
    <row r="14" spans="1:9">
      <c r="E14" s="9"/>
    </row>
    <row r="15" spans="1:9">
      <c r="E15" s="9"/>
    </row>
    <row r="16" spans="1:9">
      <c r="E16" s="9"/>
    </row>
    <row r="17" spans="5:5">
      <c r="E17" s="9"/>
    </row>
    <row r="18" spans="5:5">
      <c r="E18" s="9"/>
    </row>
    <row r="19" spans="5:5">
      <c r="E19" s="9"/>
    </row>
    <row r="20" spans="5:5">
      <c r="E20" s="9"/>
    </row>
    <row r="21" spans="5:5">
      <c r="E21" s="9"/>
    </row>
    <row r="22" spans="5:5">
      <c r="E22" s="11"/>
    </row>
  </sheetData>
  <conditionalFormatting sqref="B2:B3">
    <cfRule type="cellIs" dxfId="5" priority="3" operator="equal">
      <formula>1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buses!$A$2:$A$3</xm:f>
          </x14:formula1>
          <xm:sqref>C2:C3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O26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baseColWidth="10" defaultColWidth="8.7109375" defaultRowHeight="15"/>
  <cols>
    <col min="1" max="1" width="28.85546875" customWidth="1"/>
    <col min="3" max="3" width="11.140625" bestFit="1" customWidth="1"/>
    <col min="4" max="4" width="8.140625" customWidth="1"/>
    <col min="5" max="5" width="8.5703125" customWidth="1"/>
    <col min="7" max="7" width="8.140625" bestFit="1" customWidth="1"/>
    <col min="8" max="8" width="6.7109375" customWidth="1"/>
    <col min="10" max="10" width="17.140625" customWidth="1"/>
  </cols>
  <sheetData>
    <row r="1" spans="1:15" s="21" customFormat="1" ht="45">
      <c r="A1" s="2" t="s">
        <v>23</v>
      </c>
      <c r="B1" s="2" t="s">
        <v>24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305</v>
      </c>
      <c r="H1" s="2" t="s">
        <v>41</v>
      </c>
      <c r="I1" s="2" t="s">
        <v>39</v>
      </c>
      <c r="J1" s="2" t="s">
        <v>42</v>
      </c>
      <c r="K1" s="2" t="s">
        <v>43</v>
      </c>
      <c r="L1" s="2" t="s">
        <v>38</v>
      </c>
    </row>
    <row r="2" spans="1:15" s="7" customFormat="1" hidden="1">
      <c r="A2" s="7" t="s">
        <v>44</v>
      </c>
      <c r="B2" s="15">
        <v>0</v>
      </c>
      <c r="C2" s="7" t="s">
        <v>265</v>
      </c>
      <c r="D2" s="7">
        <v>0</v>
      </c>
      <c r="E2" s="7" t="s">
        <v>287</v>
      </c>
      <c r="F2" s="7">
        <v>1</v>
      </c>
      <c r="G2" s="19">
        <f>0.045*H2</f>
        <v>110.33999999999999</v>
      </c>
      <c r="H2" s="19">
        <f>(590000/500)+92+(590000/500)</f>
        <v>2452</v>
      </c>
      <c r="I2" s="7">
        <v>20</v>
      </c>
      <c r="J2" s="7" t="s">
        <v>288</v>
      </c>
      <c r="K2" s="12">
        <v>1</v>
      </c>
      <c r="L2" s="7">
        <v>1</v>
      </c>
    </row>
    <row r="3" spans="1:15" s="7" customFormat="1">
      <c r="A3" s="7" t="s">
        <v>267</v>
      </c>
      <c r="B3" s="15">
        <v>1</v>
      </c>
      <c r="C3" s="7" t="s">
        <v>265</v>
      </c>
      <c r="D3" s="7">
        <v>0</v>
      </c>
      <c r="E3" s="7" t="s">
        <v>297</v>
      </c>
      <c r="F3" s="7">
        <v>1</v>
      </c>
      <c r="G3" s="19">
        <f>0.02*H3</f>
        <v>41.173999999999999</v>
      </c>
      <c r="H3" s="19">
        <f>(1730*1.19)</f>
        <v>2058.6999999999998</v>
      </c>
      <c r="I3" s="7">
        <v>30</v>
      </c>
      <c r="J3" s="7" t="s">
        <v>317</v>
      </c>
      <c r="K3" s="12">
        <v>1</v>
      </c>
      <c r="L3" s="7">
        <v>1</v>
      </c>
    </row>
    <row r="4" spans="1:15" s="7" customFormat="1" hidden="1">
      <c r="A4" s="7" t="s">
        <v>268</v>
      </c>
      <c r="B4" s="15">
        <v>0</v>
      </c>
      <c r="C4" s="7" t="s">
        <v>265</v>
      </c>
      <c r="D4" s="7">
        <v>0</v>
      </c>
      <c r="E4" s="7" t="s">
        <v>297</v>
      </c>
      <c r="F4" s="7">
        <v>1</v>
      </c>
      <c r="G4" s="19">
        <f>0.02*H4</f>
        <v>28.926315789473684</v>
      </c>
      <c r="H4" s="19">
        <f>1440+(1200/570*I4/10)</f>
        <v>1446.3157894736842</v>
      </c>
      <c r="I4" s="7">
        <v>30</v>
      </c>
      <c r="J4" s="7" t="s">
        <v>318</v>
      </c>
      <c r="K4" s="12">
        <v>1</v>
      </c>
      <c r="L4" s="7">
        <v>1</v>
      </c>
      <c r="M4" s="7" t="s">
        <v>294</v>
      </c>
    </row>
    <row r="5" spans="1:15" s="7" customFormat="1" hidden="1">
      <c r="A5" s="7" t="s">
        <v>271</v>
      </c>
      <c r="B5" s="15">
        <v>0</v>
      </c>
      <c r="C5" s="7" t="s">
        <v>295</v>
      </c>
      <c r="D5" s="7">
        <v>0</v>
      </c>
      <c r="E5" s="7" t="s">
        <v>277</v>
      </c>
      <c r="F5" s="7">
        <v>3.6</v>
      </c>
      <c r="G5" s="19">
        <v>13.33</v>
      </c>
      <c r="H5" s="19">
        <f>((10000-3*800)/12)*2</f>
        <v>1266.6666666666667</v>
      </c>
      <c r="I5" s="7">
        <v>20</v>
      </c>
      <c r="J5" s="7" t="s">
        <v>316</v>
      </c>
      <c r="K5" s="12">
        <v>1</v>
      </c>
      <c r="L5" s="12">
        <v>1</v>
      </c>
      <c r="M5" s="12" t="s">
        <v>273</v>
      </c>
      <c r="N5" s="16" t="s">
        <v>293</v>
      </c>
      <c r="O5"/>
    </row>
    <row r="6" spans="1:15">
      <c r="A6" s="32" t="s">
        <v>313</v>
      </c>
      <c r="B6" s="15">
        <v>1</v>
      </c>
      <c r="C6" s="32" t="s">
        <v>308</v>
      </c>
      <c r="D6" s="32">
        <v>0</v>
      </c>
      <c r="E6" s="7" t="s">
        <v>297</v>
      </c>
      <c r="G6" s="7">
        <v>0</v>
      </c>
      <c r="H6" s="19">
        <f>100*K6</f>
        <v>1818.1818181818182</v>
      </c>
      <c r="I6" s="32">
        <v>50</v>
      </c>
      <c r="J6" s="32" t="s">
        <v>314</v>
      </c>
      <c r="K6" s="30">
        <f>1/M6</f>
        <v>18.181818181818183</v>
      </c>
      <c r="L6" s="32">
        <v>0</v>
      </c>
      <c r="M6">
        <v>5.5E-2</v>
      </c>
      <c r="N6" t="s">
        <v>315</v>
      </c>
    </row>
    <row r="12" spans="1:15">
      <c r="J12" s="9"/>
    </row>
    <row r="13" spans="1:15">
      <c r="J13" s="9"/>
    </row>
    <row r="14" spans="1:15">
      <c r="J14" s="9"/>
    </row>
    <row r="15" spans="1:15">
      <c r="J15" s="9"/>
    </row>
    <row r="16" spans="1:15">
      <c r="J16" s="9"/>
    </row>
    <row r="17" spans="10:10">
      <c r="J17" s="9"/>
    </row>
    <row r="18" spans="10:10">
      <c r="J18" s="9"/>
    </row>
    <row r="19" spans="10:10">
      <c r="J19" s="9"/>
    </row>
    <row r="20" spans="10:10">
      <c r="J20" s="9"/>
    </row>
    <row r="21" spans="10:10">
      <c r="J21" s="9"/>
    </row>
    <row r="22" spans="10:10">
      <c r="J22" s="9"/>
    </row>
    <row r="23" spans="10:10">
      <c r="J23" s="9"/>
    </row>
    <row r="24" spans="10:10">
      <c r="J24" s="9"/>
    </row>
    <row r="25" spans="10:10">
      <c r="J25" s="9"/>
    </row>
    <row r="26" spans="10:10">
      <c r="J26" s="9"/>
    </row>
  </sheetData>
  <autoFilter ref="A1:O6" xr:uid="{00000000-0009-0000-0000-000004000000}">
    <filterColumn colId="1">
      <filters>
        <filter val="1"/>
      </filters>
    </filterColumn>
  </autoFilter>
  <conditionalFormatting sqref="B2:B5">
    <cfRule type="cellIs" dxfId="4" priority="2" operator="equal">
      <formula>1</formula>
    </cfRule>
  </conditionalFormatting>
  <conditionalFormatting sqref="B6">
    <cfRule type="cellIs" dxfId="3" priority="1" operator="equal">
      <formula>1</formula>
    </cfRule>
  </conditionalFormatting>
  <hyperlinks>
    <hyperlink ref="N5" r:id="rId1" display="https://www.energie-experten.org/heizung/solarthermie/wirtschaftlichkeit/ertrag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T4"/>
  <sheetViews>
    <sheetView zoomScaleNormal="100" workbookViewId="0">
      <selection activeCell="B5" sqref="B5"/>
    </sheetView>
  </sheetViews>
  <sheetFormatPr baseColWidth="10" defaultColWidth="11.42578125" defaultRowHeight="15"/>
  <cols>
    <col min="1" max="1" width="17.5703125" bestFit="1" customWidth="1"/>
    <col min="2" max="2" width="6.28515625" bestFit="1" customWidth="1"/>
    <col min="3" max="3" width="6.5703125" bestFit="1" customWidth="1"/>
    <col min="4" max="4" width="8.42578125" bestFit="1" customWidth="1"/>
    <col min="5" max="5" width="12" bestFit="1" customWidth="1"/>
    <col min="6" max="7" width="9.7109375" bestFit="1" customWidth="1"/>
    <col min="8" max="10" width="8.140625" bestFit="1" customWidth="1"/>
    <col min="11" max="11" width="11.28515625" bestFit="1" customWidth="1"/>
    <col min="12" max="12" width="10.85546875" bestFit="1" customWidth="1"/>
    <col min="13" max="13" width="10.5703125" bestFit="1" customWidth="1"/>
    <col min="14" max="14" width="8.140625" bestFit="1" customWidth="1"/>
    <col min="15" max="15" width="12.7109375" customWidth="1"/>
    <col min="17" max="17" width="4.5703125" customWidth="1"/>
    <col min="18" max="18" width="5.85546875" bestFit="1" customWidth="1"/>
    <col min="19" max="19" width="7.140625" bestFit="1" customWidth="1"/>
    <col min="20" max="20" width="8.85546875" bestFit="1" customWidth="1"/>
  </cols>
  <sheetData>
    <row r="1" spans="1:20" ht="45">
      <c r="A1" s="2" t="s">
        <v>23</v>
      </c>
      <c r="B1" s="2" t="s">
        <v>24</v>
      </c>
      <c r="C1" s="2" t="s">
        <v>45</v>
      </c>
      <c r="D1" s="2" t="s">
        <v>258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53</v>
      </c>
      <c r="M1" s="2" t="s">
        <v>54</v>
      </c>
      <c r="N1" s="2" t="s">
        <v>40</v>
      </c>
      <c r="O1" s="2" t="s">
        <v>42</v>
      </c>
      <c r="P1" s="2" t="s">
        <v>43</v>
      </c>
      <c r="Q1" s="2" t="s">
        <v>305</v>
      </c>
      <c r="R1" s="2" t="s">
        <v>41</v>
      </c>
      <c r="S1" s="2" t="s">
        <v>39</v>
      </c>
      <c r="T1" s="5" t="s">
        <v>35</v>
      </c>
    </row>
    <row r="2" spans="1:20" s="12" customFormat="1">
      <c r="A2" s="12" t="s">
        <v>269</v>
      </c>
      <c r="B2" s="17">
        <v>1</v>
      </c>
      <c r="C2" s="12" t="s">
        <v>265</v>
      </c>
      <c r="D2" s="12">
        <v>0</v>
      </c>
      <c r="E2" s="34">
        <f>0.02/30/24</f>
        <v>2.7777777777777776E-5</v>
      </c>
      <c r="F2" s="12">
        <v>1</v>
      </c>
      <c r="G2" s="12">
        <v>0.96</v>
      </c>
      <c r="H2" s="12">
        <v>0</v>
      </c>
      <c r="I2" s="12">
        <v>0.1</v>
      </c>
      <c r="J2" s="12">
        <v>1</v>
      </c>
      <c r="K2" s="23">
        <f>4.8/24.86</f>
        <v>0.19308125502815768</v>
      </c>
      <c r="L2" s="24">
        <f>4.8/24.86</f>
        <v>0.19308125502815768</v>
      </c>
      <c r="M2" s="12">
        <v>0</v>
      </c>
      <c r="N2" s="12">
        <v>0</v>
      </c>
      <c r="O2" s="12" t="s">
        <v>278</v>
      </c>
      <c r="P2" s="12">
        <v>1000</v>
      </c>
      <c r="Q2" s="12">
        <v>25</v>
      </c>
      <c r="R2" s="12">
        <v>1358</v>
      </c>
      <c r="S2" s="40">
        <v>17</v>
      </c>
    </row>
    <row r="3" spans="1:20" s="12" customFormat="1" hidden="1">
      <c r="A3" s="12" t="s">
        <v>270</v>
      </c>
      <c r="B3" s="17">
        <v>0</v>
      </c>
      <c r="C3" s="12" t="s">
        <v>265</v>
      </c>
      <c r="D3" s="12">
        <v>0</v>
      </c>
      <c r="E3" s="34">
        <f>0.02/30/24</f>
        <v>2.7777777777777776E-5</v>
      </c>
      <c r="F3" s="12">
        <v>1</v>
      </c>
      <c r="G3" s="12">
        <v>0.75</v>
      </c>
      <c r="H3" s="12">
        <v>0</v>
      </c>
      <c r="I3" s="12">
        <v>0.1</v>
      </c>
      <c r="J3" s="12">
        <v>0.9</v>
      </c>
      <c r="K3" s="24">
        <f>2/16</f>
        <v>0.125</v>
      </c>
      <c r="L3" s="24">
        <f>2/16</f>
        <v>0.125</v>
      </c>
      <c r="M3" s="12">
        <v>0</v>
      </c>
      <c r="N3" s="12">
        <v>0</v>
      </c>
      <c r="O3" s="12" t="s">
        <v>279</v>
      </c>
      <c r="P3" s="12">
        <v>1000</v>
      </c>
      <c r="Q3" s="12">
        <v>25</v>
      </c>
      <c r="R3" s="12">
        <v>1507</v>
      </c>
      <c r="S3" s="12">
        <v>17</v>
      </c>
    </row>
    <row r="4" spans="1:20" s="26" customFormat="1">
      <c r="A4" s="12" t="s">
        <v>298</v>
      </c>
      <c r="B4" s="17">
        <v>1</v>
      </c>
      <c r="C4" s="12" t="s">
        <v>312</v>
      </c>
      <c r="D4" s="12">
        <v>0</v>
      </c>
      <c r="E4" s="35">
        <v>1.5850428276490601E-4</v>
      </c>
      <c r="F4" s="26">
        <v>1</v>
      </c>
      <c r="G4" s="26">
        <v>1</v>
      </c>
      <c r="H4" s="12">
        <v>0</v>
      </c>
      <c r="I4" s="12">
        <v>0</v>
      </c>
      <c r="J4" s="12">
        <v>1</v>
      </c>
      <c r="K4" s="28">
        <f>(95+45)/(581)</f>
        <v>0.24096385542168675</v>
      </c>
      <c r="L4" s="28">
        <f>(95+45)/(581)</f>
        <v>0.24096385542168675</v>
      </c>
      <c r="M4" s="12">
        <v>0</v>
      </c>
      <c r="N4" s="12">
        <v>0</v>
      </c>
      <c r="O4" s="12" t="s">
        <v>280</v>
      </c>
      <c r="P4" s="22">
        <f>1/T4</f>
        <v>2.1531100478468903E-3</v>
      </c>
      <c r="Q4" s="27">
        <v>0</v>
      </c>
      <c r="R4" s="31">
        <v>41.067863412619182</v>
      </c>
      <c r="S4" s="26">
        <v>20</v>
      </c>
      <c r="T4" s="27">
        <f>10*1000*(95-55)*(4.18/1000/3.6)</f>
        <v>464.4444444444444</v>
      </c>
    </row>
  </sheetData>
  <autoFilter ref="A1:T4" xr:uid="{00000000-0009-0000-0000-000005000000}">
    <filterColumn colId="1">
      <filters>
        <filter val="1"/>
      </filters>
    </filterColumn>
  </autoFilter>
  <conditionalFormatting sqref="B2:B4">
    <cfRule type="cellIs" dxfId="2" priority="1" operator="equal">
      <formula>1</formula>
    </cfRule>
  </conditionalFormatting>
  <pageMargins left="0.7" right="0.7" top="0.78740157499999996" bottom="0.78740157499999996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buses!$A$2:$A$4</xm:f>
          </x14:formula1>
          <xm:sqref>C2:C4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baseColWidth="10" defaultColWidth="8.7109375" defaultRowHeight="15"/>
  <cols>
    <col min="1" max="1" width="35.85546875" customWidth="1"/>
    <col min="3" max="3" width="15.5703125" bestFit="1" customWidth="1"/>
    <col min="5" max="5" width="8.5703125" customWidth="1"/>
    <col min="7" max="7" width="9.85546875" customWidth="1"/>
    <col min="8" max="8" width="13.5703125" customWidth="1"/>
    <col min="10" max="10" width="11.85546875" customWidth="1"/>
    <col min="11" max="11" width="11.85546875" style="37" customWidth="1"/>
    <col min="12" max="12" width="10.42578125" customWidth="1"/>
    <col min="19" max="19" width="11" customWidth="1"/>
  </cols>
  <sheetData>
    <row r="1" spans="1:23" s="21" customFormat="1" ht="45">
      <c r="A1" s="2" t="s">
        <v>23</v>
      </c>
      <c r="B1" s="2" t="s">
        <v>24</v>
      </c>
      <c r="C1" s="2" t="s">
        <v>289</v>
      </c>
      <c r="D1" s="2" t="s">
        <v>290</v>
      </c>
      <c r="E1" s="2" t="s">
        <v>56</v>
      </c>
      <c r="F1" s="2" t="s">
        <v>291</v>
      </c>
      <c r="G1" s="2" t="s">
        <v>57</v>
      </c>
      <c r="H1" s="2" t="s">
        <v>33</v>
      </c>
      <c r="I1" s="2" t="s">
        <v>34</v>
      </c>
      <c r="J1" s="2" t="s">
        <v>58</v>
      </c>
      <c r="K1" s="38" t="s">
        <v>325</v>
      </c>
      <c r="L1" s="2" t="s">
        <v>59</v>
      </c>
      <c r="M1" s="2" t="s">
        <v>60</v>
      </c>
      <c r="N1" s="2" t="s">
        <v>61</v>
      </c>
      <c r="O1" s="2" t="s">
        <v>305</v>
      </c>
      <c r="P1" s="2" t="s">
        <v>41</v>
      </c>
      <c r="Q1" s="2" t="s">
        <v>301</v>
      </c>
      <c r="R1" s="2" t="s">
        <v>39</v>
      </c>
      <c r="S1" s="2" t="s">
        <v>42</v>
      </c>
      <c r="T1" s="2" t="s">
        <v>43</v>
      </c>
      <c r="U1" s="2" t="s">
        <v>62</v>
      </c>
      <c r="V1" s="2" t="s">
        <v>63</v>
      </c>
      <c r="W1" s="5" t="s">
        <v>300</v>
      </c>
    </row>
    <row r="2" spans="1:23" s="12" customFormat="1">
      <c r="A2" s="12" t="s">
        <v>334</v>
      </c>
      <c r="B2" s="20">
        <v>1</v>
      </c>
      <c r="C2" s="12" t="s">
        <v>327</v>
      </c>
      <c r="D2" s="12">
        <v>0</v>
      </c>
      <c r="E2" s="12" t="s">
        <v>265</v>
      </c>
      <c r="F2" s="39">
        <v>3.5999999999999997E-2</v>
      </c>
      <c r="G2" s="24">
        <f>1/(0.9*0.8*18.9/3.6)</f>
        <v>0.26455026455026454</v>
      </c>
      <c r="H2" s="12" t="s">
        <v>304</v>
      </c>
      <c r="I2" s="12">
        <v>1</v>
      </c>
      <c r="J2" s="12" t="s">
        <v>312</v>
      </c>
      <c r="K2" s="39"/>
      <c r="L2" s="24">
        <f>(111.3/49)/(0.9*0.8*18.9/3.6)</f>
        <v>0.60090702947845798</v>
      </c>
      <c r="M2" s="12" t="s">
        <v>303</v>
      </c>
      <c r="N2" s="12">
        <v>1</v>
      </c>
      <c r="O2" s="12">
        <v>0</v>
      </c>
      <c r="P2" s="18">
        <f>4687/G2</f>
        <v>17716.86</v>
      </c>
      <c r="Q2" s="18">
        <v>4687</v>
      </c>
      <c r="R2" s="12">
        <v>15</v>
      </c>
      <c r="S2" s="12" t="s">
        <v>302</v>
      </c>
      <c r="T2" s="12">
        <v>1</v>
      </c>
      <c r="W2" s="12">
        <v>1</v>
      </c>
    </row>
  </sheetData>
  <autoFilter ref="A1:W2" xr:uid="{00000000-0009-0000-0000-000006000000}"/>
  <conditionalFormatting sqref="B2">
    <cfRule type="cellIs" dxfId="1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3" sqref="B3"/>
    </sheetView>
  </sheetViews>
  <sheetFormatPr baseColWidth="10" defaultColWidth="8.7109375" defaultRowHeight="15"/>
  <cols>
    <col min="1" max="1" width="24.140625" customWidth="1"/>
    <col min="3" max="3" width="9.28515625" customWidth="1"/>
    <col min="5" max="5" width="10.85546875" customWidth="1"/>
    <col min="7" max="7" width="7.140625" customWidth="1"/>
    <col min="11" max="11" width="13.85546875" customWidth="1"/>
    <col min="13" max="13" width="6.28515625" customWidth="1"/>
    <col min="14" max="14" width="7.28515625" customWidth="1"/>
    <col min="16" max="16" width="16.140625" customWidth="1"/>
  </cols>
  <sheetData>
    <row r="1" spans="1:22" s="21" customFormat="1" ht="45">
      <c r="A1" s="2" t="s">
        <v>23</v>
      </c>
      <c r="B1" s="2" t="s">
        <v>24</v>
      </c>
      <c r="C1" s="2" t="s">
        <v>289</v>
      </c>
      <c r="D1" s="2" t="s">
        <v>290</v>
      </c>
      <c r="E1" s="2" t="s">
        <v>55</v>
      </c>
      <c r="F1" s="2" t="s">
        <v>306</v>
      </c>
      <c r="G1" s="2" t="s">
        <v>56</v>
      </c>
      <c r="H1" s="2" t="s">
        <v>57</v>
      </c>
      <c r="I1" s="5" t="s">
        <v>296</v>
      </c>
      <c r="J1" s="2" t="s">
        <v>291</v>
      </c>
      <c r="K1" s="2" t="s">
        <v>33</v>
      </c>
      <c r="L1" s="2" t="s">
        <v>34</v>
      </c>
      <c r="M1" s="2" t="s">
        <v>305</v>
      </c>
      <c r="N1" s="2" t="s">
        <v>41</v>
      </c>
      <c r="O1" s="2" t="s">
        <v>39</v>
      </c>
      <c r="P1" s="2" t="s">
        <v>42</v>
      </c>
      <c r="Q1" s="2" t="s">
        <v>43</v>
      </c>
      <c r="R1" s="5" t="s">
        <v>272</v>
      </c>
      <c r="S1" s="5" t="s">
        <v>300</v>
      </c>
      <c r="T1" s="33" t="s">
        <v>319</v>
      </c>
      <c r="U1" s="33" t="s">
        <v>320</v>
      </c>
      <c r="V1" s="33" t="s">
        <v>321</v>
      </c>
    </row>
    <row r="2" spans="1:22" s="12" customFormat="1">
      <c r="A2" s="12" t="s">
        <v>307</v>
      </c>
      <c r="B2" s="20">
        <v>1</v>
      </c>
      <c r="C2" s="12" t="s">
        <v>265</v>
      </c>
      <c r="D2" s="12">
        <v>0</v>
      </c>
      <c r="E2" s="12" t="s">
        <v>308</v>
      </c>
      <c r="F2" s="12">
        <v>0</v>
      </c>
      <c r="G2" s="12" t="s">
        <v>312</v>
      </c>
      <c r="H2" s="25">
        <f>R2</f>
        <v>3.9217391304347826</v>
      </c>
      <c r="I2" s="12">
        <v>0</v>
      </c>
      <c r="J2" s="12">
        <v>0</v>
      </c>
      <c r="K2" s="12" t="s">
        <v>309</v>
      </c>
      <c r="L2" s="12">
        <v>3.6</v>
      </c>
      <c r="M2" s="26">
        <v>15</v>
      </c>
      <c r="N2" s="12">
        <v>776</v>
      </c>
      <c r="O2" s="12">
        <v>20</v>
      </c>
      <c r="P2" s="12" t="s">
        <v>310</v>
      </c>
      <c r="Q2" s="12">
        <v>1</v>
      </c>
      <c r="R2" s="29">
        <f>(T2+273)/(T2-U2)*V2</f>
        <v>3.9217391304347826</v>
      </c>
      <c r="S2" s="12">
        <v>0</v>
      </c>
      <c r="T2" s="12">
        <v>55</v>
      </c>
      <c r="U2" s="26">
        <v>9</v>
      </c>
      <c r="V2" s="12">
        <v>0.55000000000000004</v>
      </c>
    </row>
    <row r="3" spans="1:22" s="12" customFormat="1">
      <c r="A3" s="12" t="s">
        <v>275</v>
      </c>
      <c r="B3" s="20">
        <v>1</v>
      </c>
      <c r="C3" s="12" t="s">
        <v>265</v>
      </c>
      <c r="D3" s="12">
        <v>0</v>
      </c>
      <c r="G3" s="12" t="s">
        <v>312</v>
      </c>
      <c r="H3" s="12">
        <v>1</v>
      </c>
      <c r="I3" s="12">
        <v>0</v>
      </c>
      <c r="J3" s="12">
        <v>0</v>
      </c>
      <c r="K3" s="12" t="s">
        <v>297</v>
      </c>
      <c r="M3" s="26">
        <v>0</v>
      </c>
      <c r="N3" s="27">
        <v>36.799999999999997</v>
      </c>
      <c r="O3" s="12">
        <v>20</v>
      </c>
      <c r="P3" s="12" t="s">
        <v>276</v>
      </c>
      <c r="Q3" s="12">
        <v>1</v>
      </c>
      <c r="S3" s="12">
        <v>0</v>
      </c>
    </row>
  </sheetData>
  <autoFilter ref="A1:V3" xr:uid="{00000000-0009-0000-0000-000007000000}"/>
  <phoneticPr fontId="3" type="noConversion"/>
  <conditionalFormatting sqref="B2:B3">
    <cfRule type="cellIs" dxfId="0" priority="4" operator="equal">
      <formula>1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buses!#REF!</xm:f>
          </x14:formula1>
          <xm:sqref>C2</xm:sqref>
        </x14:dataValidation>
        <x14:dataValidation type="list" allowBlank="1" showInputMessage="1" showErrorMessage="1" xr:uid="{00000000-0002-0000-0700-000001000000}">
          <x14:formula1>
            <xm:f>buses!A:A</xm:f>
          </x14:formula1>
          <xm:sqref>C3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93"/>
  <sheetViews>
    <sheetView workbookViewId="0">
      <pane ySplit="1" topLeftCell="A182" activePane="bottomLeft" state="frozen"/>
      <selection pane="bottomLeft" activeCell="D194" sqref="D194"/>
    </sheetView>
  </sheetViews>
  <sheetFormatPr baseColWidth="10" defaultColWidth="9.140625" defaultRowHeight="15"/>
  <cols>
    <col min="1" max="1" width="20.42578125" customWidth="1"/>
    <col min="2" max="2" width="12.7109375" customWidth="1"/>
    <col min="3" max="3" width="10.140625" customWidth="1"/>
    <col min="4" max="4" width="10.28515625" customWidth="1"/>
    <col min="6" max="6" width="10.140625" customWidth="1"/>
  </cols>
  <sheetData>
    <row r="1" spans="1:8" s="21" customFormat="1" ht="60">
      <c r="A1" s="2" t="s">
        <v>64</v>
      </c>
      <c r="B1" s="2" t="s">
        <v>323</v>
      </c>
      <c r="C1" s="2" t="s">
        <v>322</v>
      </c>
      <c r="D1" s="2" t="s">
        <v>282</v>
      </c>
      <c r="E1" s="2" t="s">
        <v>65</v>
      </c>
      <c r="F1" s="2" t="s">
        <v>283</v>
      </c>
      <c r="G1" s="2" t="s">
        <v>292</v>
      </c>
      <c r="H1" s="2" t="s">
        <v>324</v>
      </c>
    </row>
    <row r="2" spans="1:8">
      <c r="A2" s="36" t="s">
        <v>66</v>
      </c>
      <c r="B2">
        <v>0</v>
      </c>
      <c r="C2">
        <v>152.69714046885039</v>
      </c>
      <c r="D2">
        <v>34.378701364484598</v>
      </c>
      <c r="E2">
        <v>0</v>
      </c>
      <c r="F2">
        <v>0</v>
      </c>
      <c r="G2">
        <v>0</v>
      </c>
      <c r="H2">
        <v>1.5677647058823529</v>
      </c>
    </row>
    <row r="3" spans="1:8">
      <c r="A3" s="36" t="s">
        <v>67</v>
      </c>
      <c r="B3">
        <v>0</v>
      </c>
      <c r="C3">
        <v>156.69091810097851</v>
      </c>
      <c r="D3">
        <v>30.8236560655007</v>
      </c>
      <c r="E3">
        <v>0</v>
      </c>
      <c r="F3">
        <v>0</v>
      </c>
      <c r="G3">
        <v>0</v>
      </c>
      <c r="H3">
        <v>1.5567757009345791</v>
      </c>
    </row>
    <row r="4" spans="1:8">
      <c r="A4" s="36" t="s">
        <v>68</v>
      </c>
      <c r="B4">
        <v>0</v>
      </c>
      <c r="C4">
        <v>159.18690881752249</v>
      </c>
      <c r="D4">
        <v>26.3594643513755</v>
      </c>
      <c r="E4">
        <v>0</v>
      </c>
      <c r="F4">
        <v>0</v>
      </c>
      <c r="G4">
        <v>0</v>
      </c>
      <c r="H4">
        <v>1.5457155284906481</v>
      </c>
    </row>
    <row r="5" spans="1:8">
      <c r="A5" s="36" t="s">
        <v>69</v>
      </c>
      <c r="B5">
        <v>0</v>
      </c>
      <c r="C5">
        <v>171.4889898183273</v>
      </c>
      <c r="D5">
        <v>25.35998340131361</v>
      </c>
      <c r="E5">
        <v>0</v>
      </c>
      <c r="F5">
        <v>0</v>
      </c>
      <c r="G5">
        <v>0</v>
      </c>
      <c r="H5">
        <v>1.54504347826087</v>
      </c>
    </row>
    <row r="6" spans="1:8">
      <c r="A6" s="36" t="s">
        <v>70</v>
      </c>
      <c r="B6">
        <v>0</v>
      </c>
      <c r="C6">
        <v>209.2330625694913</v>
      </c>
      <c r="D6">
        <v>25.927205614562691</v>
      </c>
      <c r="E6">
        <v>0</v>
      </c>
      <c r="F6">
        <v>0</v>
      </c>
      <c r="G6">
        <v>0</v>
      </c>
      <c r="H6">
        <v>1.5441483198146</v>
      </c>
    </row>
    <row r="7" spans="1:8">
      <c r="A7" s="36" t="s">
        <v>71</v>
      </c>
      <c r="B7">
        <v>0</v>
      </c>
      <c r="C7">
        <v>298.15196632002619</v>
      </c>
      <c r="D7">
        <v>27.402112565556681</v>
      </c>
      <c r="E7">
        <v>0</v>
      </c>
      <c r="F7">
        <v>0</v>
      </c>
      <c r="G7">
        <v>0</v>
      </c>
      <c r="H7">
        <v>1.5434776313884471</v>
      </c>
    </row>
    <row r="8" spans="1:8">
      <c r="A8" s="36" t="s">
        <v>72</v>
      </c>
      <c r="B8">
        <v>0</v>
      </c>
      <c r="C8">
        <v>293.1908479209942</v>
      </c>
      <c r="D8">
        <v>33.588718088275527</v>
      </c>
      <c r="E8">
        <v>0</v>
      </c>
      <c r="F8">
        <v>0</v>
      </c>
      <c r="G8">
        <v>0</v>
      </c>
      <c r="H8">
        <v>1.565232711789752</v>
      </c>
    </row>
    <row r="9" spans="1:8">
      <c r="A9" s="36" t="s">
        <v>73</v>
      </c>
      <c r="B9">
        <v>0</v>
      </c>
      <c r="C9">
        <v>276.25762710457462</v>
      </c>
      <c r="D9">
        <v>45.629730295486937</v>
      </c>
      <c r="E9">
        <v>0</v>
      </c>
      <c r="F9">
        <v>0</v>
      </c>
      <c r="G9">
        <v>0</v>
      </c>
      <c r="H9">
        <v>1.5878462913315461</v>
      </c>
    </row>
    <row r="10" spans="1:8">
      <c r="A10" s="36" t="s">
        <v>74</v>
      </c>
      <c r="B10">
        <v>0</v>
      </c>
      <c r="C10">
        <v>282.27963780096661</v>
      </c>
      <c r="D10">
        <v>60.677619255294509</v>
      </c>
      <c r="E10">
        <v>0</v>
      </c>
      <c r="F10">
        <v>7.8280000000000002E-2</v>
      </c>
      <c r="G10">
        <v>7.8280000000000002E-2</v>
      </c>
      <c r="H10">
        <v>1.6111228653468339</v>
      </c>
    </row>
    <row r="11" spans="1:8">
      <c r="A11" s="36" t="s">
        <v>75</v>
      </c>
      <c r="B11">
        <v>0</v>
      </c>
      <c r="C11">
        <v>278.00520557747052</v>
      </c>
      <c r="D11">
        <v>70.296199592585651</v>
      </c>
      <c r="E11">
        <v>0</v>
      </c>
      <c r="F11">
        <v>0.16558999999999999</v>
      </c>
      <c r="G11">
        <v>0.16558999999999999</v>
      </c>
      <c r="H11">
        <v>1.65232486050837</v>
      </c>
    </row>
    <row r="12" spans="1:8">
      <c r="A12" s="36" t="s">
        <v>76</v>
      </c>
      <c r="B12">
        <v>0</v>
      </c>
      <c r="C12">
        <v>270.4144514183858</v>
      </c>
      <c r="D12">
        <v>73.711539222358951</v>
      </c>
      <c r="E12">
        <v>0</v>
      </c>
      <c r="F12">
        <v>0.45249</v>
      </c>
      <c r="G12">
        <v>0.45249</v>
      </c>
      <c r="H12">
        <v>1.695689518053126</v>
      </c>
    </row>
    <row r="13" spans="1:8">
      <c r="A13" s="36" t="s">
        <v>77</v>
      </c>
      <c r="B13">
        <v>1.2631390500846929E-2</v>
      </c>
      <c r="C13">
        <v>263.85786054795938</v>
      </c>
      <c r="D13">
        <v>76.376508318570416</v>
      </c>
      <c r="E13">
        <v>0</v>
      </c>
      <c r="F13">
        <v>0.25373000000000001</v>
      </c>
      <c r="G13">
        <v>0.25373000000000001</v>
      </c>
      <c r="H13">
        <v>1.7411073003429689</v>
      </c>
    </row>
    <row r="14" spans="1:8">
      <c r="A14" s="36" t="s">
        <v>78</v>
      </c>
      <c r="B14">
        <v>0</v>
      </c>
      <c r="C14">
        <v>261.33514082271358</v>
      </c>
      <c r="D14">
        <v>80.741792447358421</v>
      </c>
      <c r="E14">
        <v>0</v>
      </c>
      <c r="F14">
        <v>0.78134000000000003</v>
      </c>
      <c r="G14">
        <v>0.78134000000000003</v>
      </c>
      <c r="H14">
        <v>1.7345916042954781</v>
      </c>
    </row>
    <row r="15" spans="1:8">
      <c r="A15" s="36" t="s">
        <v>79</v>
      </c>
      <c r="B15">
        <v>0</v>
      </c>
      <c r="C15">
        <v>256.12009684101531</v>
      </c>
      <c r="D15">
        <v>78.996357676976231</v>
      </c>
      <c r="E15">
        <v>0</v>
      </c>
      <c r="F15">
        <v>0.41565000000000002</v>
      </c>
      <c r="G15">
        <v>0.41565000000000002</v>
      </c>
      <c r="H15">
        <v>1.7278444084278779</v>
      </c>
    </row>
    <row r="16" spans="1:8">
      <c r="A16" s="36" t="s">
        <v>80</v>
      </c>
      <c r="B16">
        <v>0</v>
      </c>
      <c r="C16">
        <v>255.33572510966891</v>
      </c>
      <c r="D16">
        <v>72.168736468912343</v>
      </c>
      <c r="E16">
        <v>0</v>
      </c>
      <c r="F16">
        <v>0.23324</v>
      </c>
      <c r="G16">
        <v>0.23324</v>
      </c>
      <c r="H16">
        <v>1.7214274180526401</v>
      </c>
    </row>
    <row r="17" spans="1:8">
      <c r="A17" s="36" t="s">
        <v>81</v>
      </c>
      <c r="B17">
        <v>0</v>
      </c>
      <c r="C17">
        <v>257.69807078270452</v>
      </c>
      <c r="D17">
        <v>67.692589079927245</v>
      </c>
      <c r="E17">
        <v>0</v>
      </c>
      <c r="F17">
        <v>0.22761999999999999</v>
      </c>
      <c r="G17">
        <v>0.22761999999999999</v>
      </c>
      <c r="H17">
        <v>1.700558302759611</v>
      </c>
    </row>
    <row r="18" spans="1:8">
      <c r="A18" s="36" t="s">
        <v>82</v>
      </c>
      <c r="B18">
        <v>0</v>
      </c>
      <c r="C18">
        <v>268.00787820694342</v>
      </c>
      <c r="D18">
        <v>68.180004644908038</v>
      </c>
      <c r="E18">
        <v>0</v>
      </c>
      <c r="F18">
        <v>0</v>
      </c>
      <c r="G18">
        <v>0</v>
      </c>
      <c r="H18">
        <v>1.680189125295509</v>
      </c>
    </row>
    <row r="19" spans="1:8">
      <c r="A19" s="36" t="s">
        <v>83</v>
      </c>
      <c r="B19">
        <v>0</v>
      </c>
      <c r="C19">
        <v>275.94197545379609</v>
      </c>
      <c r="D19">
        <v>83.807280284654667</v>
      </c>
      <c r="E19">
        <v>0</v>
      </c>
      <c r="F19">
        <v>0</v>
      </c>
      <c r="G19">
        <v>0</v>
      </c>
      <c r="H19">
        <v>1.6603021336240471</v>
      </c>
    </row>
    <row r="20" spans="1:8">
      <c r="A20" s="36" t="s">
        <v>84</v>
      </c>
      <c r="B20">
        <v>0</v>
      </c>
      <c r="C20">
        <v>279.28502639808642</v>
      </c>
      <c r="D20">
        <v>96.11261451200366</v>
      </c>
      <c r="E20">
        <v>0</v>
      </c>
      <c r="F20">
        <v>0</v>
      </c>
      <c r="G20">
        <v>0</v>
      </c>
      <c r="H20">
        <v>1.6426502311248079</v>
      </c>
    </row>
    <row r="21" spans="1:8">
      <c r="A21" s="36" t="s">
        <v>85</v>
      </c>
      <c r="B21">
        <v>0</v>
      </c>
      <c r="C21">
        <v>276.89595171634932</v>
      </c>
      <c r="D21">
        <v>95.969997607432674</v>
      </c>
      <c r="E21">
        <v>0</v>
      </c>
      <c r="F21">
        <v>0</v>
      </c>
      <c r="G21">
        <v>0</v>
      </c>
      <c r="H21">
        <v>1.625369720994055</v>
      </c>
    </row>
    <row r="22" spans="1:8">
      <c r="A22" s="36" t="s">
        <v>86</v>
      </c>
      <c r="B22">
        <v>0</v>
      </c>
      <c r="C22">
        <v>268.6811998781285</v>
      </c>
      <c r="D22">
        <v>79.765226495194199</v>
      </c>
      <c r="E22">
        <v>0</v>
      </c>
      <c r="F22">
        <v>0</v>
      </c>
      <c r="G22">
        <v>0</v>
      </c>
      <c r="H22">
        <v>1.608449004224503</v>
      </c>
    </row>
    <row r="23" spans="1:8">
      <c r="A23" s="36" t="s">
        <v>87</v>
      </c>
      <c r="B23">
        <v>0</v>
      </c>
      <c r="C23">
        <v>246.01585343568129</v>
      </c>
      <c r="D23">
        <v>63.062961569193398</v>
      </c>
      <c r="E23">
        <v>0</v>
      </c>
      <c r="F23">
        <v>0</v>
      </c>
      <c r="G23">
        <v>0</v>
      </c>
      <c r="H23">
        <v>1.5843067320552831</v>
      </c>
    </row>
    <row r="24" spans="1:8">
      <c r="A24" s="36" t="s">
        <v>88</v>
      </c>
      <c r="B24">
        <v>0</v>
      </c>
      <c r="C24">
        <v>220.524537693273</v>
      </c>
      <c r="D24">
        <v>56.570149455545732</v>
      </c>
      <c r="E24">
        <v>0</v>
      </c>
      <c r="F24">
        <v>0</v>
      </c>
      <c r="G24">
        <v>0</v>
      </c>
      <c r="H24">
        <v>1.5611070434909939</v>
      </c>
    </row>
    <row r="25" spans="1:8">
      <c r="A25" s="36" t="s">
        <v>89</v>
      </c>
      <c r="B25">
        <v>0</v>
      </c>
      <c r="C25">
        <v>162.90003185828249</v>
      </c>
      <c r="D25">
        <v>47.838330039942562</v>
      </c>
      <c r="E25">
        <v>0</v>
      </c>
      <c r="F25">
        <v>0</v>
      </c>
      <c r="G25">
        <v>0</v>
      </c>
      <c r="H25">
        <v>1.5383549783549779</v>
      </c>
    </row>
    <row r="26" spans="1:8">
      <c r="A26" s="36" t="s">
        <v>90</v>
      </c>
      <c r="B26">
        <v>0</v>
      </c>
      <c r="C26">
        <v>98.85142525447155</v>
      </c>
      <c r="D26">
        <v>36.623543975498471</v>
      </c>
      <c r="E26">
        <v>0.41966620182791642</v>
      </c>
      <c r="F26">
        <v>0</v>
      </c>
      <c r="G26">
        <v>0</v>
      </c>
      <c r="H26">
        <v>2.3585840707964598</v>
      </c>
    </row>
    <row r="27" spans="1:8">
      <c r="A27" s="36" t="s">
        <v>91</v>
      </c>
      <c r="B27">
        <v>0</v>
      </c>
      <c r="C27">
        <v>104.887097045044</v>
      </c>
      <c r="D27">
        <v>27.339374879351201</v>
      </c>
      <c r="E27">
        <v>0.31269069304173602</v>
      </c>
      <c r="F27">
        <v>0</v>
      </c>
      <c r="G27">
        <v>0</v>
      </c>
      <c r="H27">
        <v>2.342827004219409</v>
      </c>
    </row>
    <row r="28" spans="1:8">
      <c r="A28" s="36" t="s">
        <v>92</v>
      </c>
      <c r="B28">
        <v>0</v>
      </c>
      <c r="C28">
        <v>106.4854655685071</v>
      </c>
      <c r="D28">
        <v>22.36369275912482</v>
      </c>
      <c r="E28">
        <v>0.21508151285389551</v>
      </c>
      <c r="F28">
        <v>0</v>
      </c>
      <c r="G28">
        <v>0</v>
      </c>
      <c r="H28">
        <v>2.3272790778903252</v>
      </c>
    </row>
    <row r="29" spans="1:8">
      <c r="A29" s="36" t="s">
        <v>93</v>
      </c>
      <c r="B29">
        <v>0</v>
      </c>
      <c r="C29">
        <v>114.8576239594119</v>
      </c>
      <c r="D29">
        <v>20.468678731105111</v>
      </c>
      <c r="E29">
        <v>0.3154725538814333</v>
      </c>
      <c r="F29">
        <v>0</v>
      </c>
      <c r="G29">
        <v>0</v>
      </c>
      <c r="H29">
        <v>2.3236268526591091</v>
      </c>
    </row>
    <row r="30" spans="1:8">
      <c r="A30" s="36" t="s">
        <v>94</v>
      </c>
      <c r="B30">
        <v>0</v>
      </c>
      <c r="C30">
        <v>142.72706296605631</v>
      </c>
      <c r="D30">
        <v>19.546308641158859</v>
      </c>
      <c r="E30">
        <v>0.42535069853915902</v>
      </c>
      <c r="F30">
        <v>0</v>
      </c>
      <c r="G30">
        <v>0</v>
      </c>
      <c r="H30">
        <v>2.319582245430809</v>
      </c>
    </row>
    <row r="31" spans="1:8">
      <c r="A31" s="36" t="s">
        <v>95</v>
      </c>
      <c r="B31">
        <v>0</v>
      </c>
      <c r="C31">
        <v>208.2508780845817</v>
      </c>
      <c r="D31">
        <v>19.740340287652391</v>
      </c>
      <c r="E31">
        <v>0.53871326545626286</v>
      </c>
      <c r="F31">
        <v>0</v>
      </c>
      <c r="G31">
        <v>0</v>
      </c>
      <c r="H31">
        <v>2.315954118873826</v>
      </c>
    </row>
    <row r="32" spans="1:8">
      <c r="A32" s="36" t="s">
        <v>96</v>
      </c>
      <c r="B32">
        <v>0</v>
      </c>
      <c r="C32">
        <v>206.17516914869569</v>
      </c>
      <c r="D32">
        <v>21.547935109289359</v>
      </c>
      <c r="E32">
        <v>0.48245232654657622</v>
      </c>
      <c r="F32">
        <v>1.076E-2</v>
      </c>
      <c r="G32">
        <v>1.076E-2</v>
      </c>
      <c r="H32">
        <v>2.323221757322175</v>
      </c>
    </row>
    <row r="33" spans="1:8">
      <c r="A33" s="36" t="s">
        <v>97</v>
      </c>
      <c r="B33">
        <v>0</v>
      </c>
      <c r="C33">
        <v>200.4447606137557</v>
      </c>
      <c r="D33">
        <v>25.495834172149952</v>
      </c>
      <c r="E33">
        <v>0.42828766730933321</v>
      </c>
      <c r="F33">
        <v>5.9000000000000007E-3</v>
      </c>
      <c r="G33">
        <v>5.9000000000000007E-3</v>
      </c>
      <c r="H33">
        <v>2.3309428021689689</v>
      </c>
    </row>
    <row r="34" spans="1:8">
      <c r="A34" s="36" t="s">
        <v>98</v>
      </c>
      <c r="B34">
        <v>0</v>
      </c>
      <c r="C34">
        <v>199.4429999371421</v>
      </c>
      <c r="D34">
        <v>41.118861912306869</v>
      </c>
      <c r="E34">
        <v>0.37538528948548289</v>
      </c>
      <c r="F34">
        <v>2.2009999999999998E-2</v>
      </c>
      <c r="G34">
        <v>2.2009999999999998E-2</v>
      </c>
      <c r="H34">
        <v>2.33830496578347</v>
      </c>
    </row>
    <row r="35" spans="1:8">
      <c r="A35" s="36" t="s">
        <v>99</v>
      </c>
      <c r="B35">
        <v>0</v>
      </c>
      <c r="C35">
        <v>195.21666488477149</v>
      </c>
      <c r="D35">
        <v>62.609481693245392</v>
      </c>
      <c r="E35">
        <v>0.43342579681501869</v>
      </c>
      <c r="F35">
        <v>2.64E-2</v>
      </c>
      <c r="G35">
        <v>2.64E-2</v>
      </c>
      <c r="H35">
        <v>2.3370747106278511</v>
      </c>
    </row>
    <row r="36" spans="1:8">
      <c r="A36" s="36" t="s">
        <v>100</v>
      </c>
      <c r="B36">
        <v>0</v>
      </c>
      <c r="C36">
        <v>189.8997333107732</v>
      </c>
      <c r="D36">
        <v>78.529311338084028</v>
      </c>
      <c r="E36">
        <v>0.49447416142951001</v>
      </c>
      <c r="F36">
        <v>5.0340000000000003E-2</v>
      </c>
      <c r="G36">
        <v>5.0340000000000003E-2</v>
      </c>
      <c r="H36">
        <v>2.3358457493426812</v>
      </c>
    </row>
    <row r="37" spans="1:8">
      <c r="A37" s="36" t="s">
        <v>101</v>
      </c>
      <c r="B37">
        <v>0</v>
      </c>
      <c r="C37">
        <v>184.04446280816879</v>
      </c>
      <c r="D37">
        <v>90.976274737641788</v>
      </c>
      <c r="E37">
        <v>0.55840902709037088</v>
      </c>
      <c r="F37">
        <v>3.4720000000000001E-2</v>
      </c>
      <c r="G37">
        <v>3.4720000000000001E-2</v>
      </c>
      <c r="H37">
        <v>2.334209143457699</v>
      </c>
    </row>
    <row r="38" spans="1:8">
      <c r="A38" s="36" t="s">
        <v>102</v>
      </c>
      <c r="B38">
        <v>0</v>
      </c>
      <c r="C38">
        <v>182.33228604615871</v>
      </c>
      <c r="D38">
        <v>92.635408498170293</v>
      </c>
      <c r="E38">
        <v>0.65714356739329727</v>
      </c>
      <c r="F38">
        <v>3.3959999999999997E-2</v>
      </c>
      <c r="G38">
        <v>3.3959999999999997E-2</v>
      </c>
      <c r="H38">
        <v>2.3280922431865818</v>
      </c>
    </row>
    <row r="39" spans="1:8">
      <c r="A39" s="36" t="s">
        <v>103</v>
      </c>
      <c r="B39">
        <v>0</v>
      </c>
      <c r="C39">
        <v>182.01037452817101</v>
      </c>
      <c r="D39">
        <v>78.603712380858028</v>
      </c>
      <c r="E39">
        <v>0.73743637334681111</v>
      </c>
      <c r="F39">
        <v>4.0939999999999997E-2</v>
      </c>
      <c r="G39">
        <v>4.0939999999999997E-2</v>
      </c>
      <c r="H39">
        <v>2.3216027874564471</v>
      </c>
    </row>
    <row r="40" spans="1:8">
      <c r="A40" s="36" t="s">
        <v>104</v>
      </c>
      <c r="B40">
        <v>0</v>
      </c>
      <c r="C40">
        <v>183.30075019806179</v>
      </c>
      <c r="D40">
        <v>63.323055926481871</v>
      </c>
      <c r="E40">
        <v>0.81278150960508566</v>
      </c>
      <c r="F40">
        <v>2.7199999999999998E-2</v>
      </c>
      <c r="G40">
        <v>2.7199999999999998E-2</v>
      </c>
      <c r="H40">
        <v>2.315149409312022</v>
      </c>
    </row>
    <row r="41" spans="1:8">
      <c r="A41" s="36" t="s">
        <v>105</v>
      </c>
      <c r="B41">
        <v>0</v>
      </c>
      <c r="C41">
        <v>184.87141673005209</v>
      </c>
      <c r="D41">
        <v>55.180090790396683</v>
      </c>
      <c r="E41">
        <v>0.72484214720964768</v>
      </c>
      <c r="F41">
        <v>3.3259999999999998E-2</v>
      </c>
      <c r="G41">
        <v>3.3259999999999998E-2</v>
      </c>
      <c r="H41">
        <v>1.8358532805235059</v>
      </c>
    </row>
    <row r="42" spans="1:8">
      <c r="A42" s="36" t="s">
        <v>106</v>
      </c>
      <c r="B42">
        <v>0</v>
      </c>
      <c r="C42">
        <v>192.79407203736491</v>
      </c>
      <c r="D42">
        <v>51.328039154324962</v>
      </c>
      <c r="E42">
        <v>0.62159235467003426</v>
      </c>
      <c r="F42">
        <v>5.6630000000000007E-2</v>
      </c>
      <c r="G42">
        <v>5.6630000000000007E-2</v>
      </c>
      <c r="H42">
        <v>1.8201809800239031</v>
      </c>
    </row>
    <row r="43" spans="1:8">
      <c r="A43" s="36" t="s">
        <v>107</v>
      </c>
      <c r="B43">
        <v>0</v>
      </c>
      <c r="C43">
        <v>199.3181379694777</v>
      </c>
      <c r="D43">
        <v>60.067500495269378</v>
      </c>
      <c r="E43">
        <v>0.50873399820200893</v>
      </c>
      <c r="F43">
        <v>0</v>
      </c>
      <c r="G43">
        <v>0</v>
      </c>
      <c r="H43">
        <v>1.8044685172647259</v>
      </c>
    </row>
    <row r="44" spans="1:8">
      <c r="A44" s="36" t="s">
        <v>108</v>
      </c>
      <c r="B44">
        <v>0</v>
      </c>
      <c r="C44">
        <v>203.2947490865194</v>
      </c>
      <c r="D44">
        <v>73.43992462607001</v>
      </c>
      <c r="E44">
        <v>0.44836639687905322</v>
      </c>
      <c r="F44">
        <v>0</v>
      </c>
      <c r="G44">
        <v>0</v>
      </c>
      <c r="H44">
        <v>1.789325276938571</v>
      </c>
    </row>
    <row r="45" spans="1:8">
      <c r="A45" s="36" t="s">
        <v>109</v>
      </c>
      <c r="B45">
        <v>0</v>
      </c>
      <c r="C45">
        <v>202.48444342699131</v>
      </c>
      <c r="D45">
        <v>81.360776896294368</v>
      </c>
      <c r="E45">
        <v>0.3908372445588873</v>
      </c>
      <c r="F45">
        <v>0</v>
      </c>
      <c r="G45">
        <v>0</v>
      </c>
      <c r="H45">
        <v>1.774434087882824</v>
      </c>
    </row>
    <row r="46" spans="1:8">
      <c r="A46" s="36" t="s">
        <v>110</v>
      </c>
      <c r="B46">
        <v>0</v>
      </c>
      <c r="C46">
        <v>197.92787272545539</v>
      </c>
      <c r="D46">
        <v>74.271116811933936</v>
      </c>
      <c r="E46">
        <v>0.3308407124280569</v>
      </c>
      <c r="F46">
        <v>0</v>
      </c>
      <c r="G46">
        <v>0</v>
      </c>
      <c r="H46">
        <v>1.7597887091449329</v>
      </c>
    </row>
    <row r="47" spans="1:8">
      <c r="A47" s="36" t="s">
        <v>111</v>
      </c>
      <c r="B47">
        <v>0</v>
      </c>
      <c r="C47">
        <v>180.48692318530661</v>
      </c>
      <c r="D47">
        <v>63.253651633765209</v>
      </c>
      <c r="E47">
        <v>0.30714443572753192</v>
      </c>
      <c r="F47">
        <v>0</v>
      </c>
      <c r="G47">
        <v>0</v>
      </c>
      <c r="H47">
        <v>1.75284445905952</v>
      </c>
    </row>
    <row r="48" spans="1:8">
      <c r="A48" s="36" t="s">
        <v>112</v>
      </c>
      <c r="B48">
        <v>0</v>
      </c>
      <c r="C48">
        <v>157.6735027508559</v>
      </c>
      <c r="D48">
        <v>53.081081976457092</v>
      </c>
      <c r="E48">
        <v>0.2846858724472297</v>
      </c>
      <c r="F48">
        <v>0</v>
      </c>
      <c r="G48">
        <v>0</v>
      </c>
      <c r="H48">
        <v>1.7456689045357789</v>
      </c>
    </row>
    <row r="49" spans="1:8">
      <c r="A49" s="36" t="s">
        <v>113</v>
      </c>
      <c r="B49">
        <v>0</v>
      </c>
      <c r="C49">
        <v>116.5865843211354</v>
      </c>
      <c r="D49">
        <v>39.531406067139862</v>
      </c>
      <c r="E49">
        <v>0.26343495766997749</v>
      </c>
      <c r="F49">
        <v>0</v>
      </c>
      <c r="G49">
        <v>0</v>
      </c>
      <c r="H49">
        <v>1.7388354265209589</v>
      </c>
    </row>
    <row r="50" spans="1:8">
      <c r="A50" s="36" t="s">
        <v>114</v>
      </c>
      <c r="B50">
        <v>0</v>
      </c>
      <c r="C50">
        <v>92.472225924812051</v>
      </c>
      <c r="D50">
        <v>31.887975104593881</v>
      </c>
      <c r="E50">
        <v>0</v>
      </c>
      <c r="F50">
        <v>0</v>
      </c>
      <c r="G50">
        <v>0</v>
      </c>
      <c r="H50">
        <v>1.762989912353232</v>
      </c>
    </row>
    <row r="51" spans="1:8">
      <c r="A51" s="36" t="s">
        <v>115</v>
      </c>
      <c r="B51">
        <v>0</v>
      </c>
      <c r="C51">
        <v>98.233487172774815</v>
      </c>
      <c r="D51">
        <v>23.94703696025951</v>
      </c>
      <c r="E51">
        <v>0</v>
      </c>
      <c r="F51">
        <v>0</v>
      </c>
      <c r="G51">
        <v>0</v>
      </c>
      <c r="H51">
        <v>1.742815105443845</v>
      </c>
    </row>
    <row r="52" spans="1:8">
      <c r="A52" s="36" t="s">
        <v>116</v>
      </c>
      <c r="B52">
        <v>0</v>
      </c>
      <c r="C52">
        <v>99.560906024131683</v>
      </c>
      <c r="D52">
        <v>21.781336652992881</v>
      </c>
      <c r="E52">
        <v>0</v>
      </c>
      <c r="F52">
        <v>0</v>
      </c>
      <c r="G52">
        <v>0</v>
      </c>
      <c r="H52">
        <v>1.7230968159043161</v>
      </c>
    </row>
    <row r="53" spans="1:8">
      <c r="A53" s="36" t="s">
        <v>117</v>
      </c>
      <c r="B53">
        <v>0</v>
      </c>
      <c r="C53">
        <v>107.02871266131589</v>
      </c>
      <c r="D53">
        <v>23.4441619343574</v>
      </c>
      <c r="E53">
        <v>0</v>
      </c>
      <c r="F53">
        <v>0</v>
      </c>
      <c r="G53">
        <v>0</v>
      </c>
      <c r="H53">
        <v>1.739686684073108</v>
      </c>
    </row>
    <row r="54" spans="1:8">
      <c r="A54" s="36" t="s">
        <v>118</v>
      </c>
      <c r="B54">
        <v>0</v>
      </c>
      <c r="C54">
        <v>133.08293416708059</v>
      </c>
      <c r="D54">
        <v>26.721574742242851</v>
      </c>
      <c r="E54">
        <v>0</v>
      </c>
      <c r="F54">
        <v>0</v>
      </c>
      <c r="G54">
        <v>0</v>
      </c>
      <c r="H54">
        <v>1.7565991102323291</v>
      </c>
    </row>
    <row r="55" spans="1:8">
      <c r="A55" s="36" t="s">
        <v>119</v>
      </c>
      <c r="B55">
        <v>0</v>
      </c>
      <c r="C55">
        <v>195.4424149767394</v>
      </c>
      <c r="D55">
        <v>31.320282213971769</v>
      </c>
      <c r="E55">
        <v>0</v>
      </c>
      <c r="F55">
        <v>0</v>
      </c>
      <c r="G55">
        <v>0</v>
      </c>
      <c r="H55">
        <v>1.773843594009983</v>
      </c>
    </row>
    <row r="56" spans="1:8">
      <c r="A56" s="36" t="s">
        <v>120</v>
      </c>
      <c r="B56">
        <v>0</v>
      </c>
      <c r="C56">
        <v>193.7533466762896</v>
      </c>
      <c r="D56">
        <v>48.900796017967949</v>
      </c>
      <c r="E56">
        <v>0</v>
      </c>
      <c r="F56">
        <v>9.376000000000001E-2</v>
      </c>
      <c r="G56">
        <v>9.376000000000001E-2</v>
      </c>
      <c r="H56">
        <v>2.3403582718651208</v>
      </c>
    </row>
    <row r="57" spans="1:8">
      <c r="A57" s="36" t="s">
        <v>121</v>
      </c>
      <c r="B57">
        <v>0</v>
      </c>
      <c r="C57">
        <v>188.34642423952661</v>
      </c>
      <c r="D57">
        <v>71.34539844735599</v>
      </c>
      <c r="E57">
        <v>0</v>
      </c>
      <c r="F57">
        <v>0.32401999999999997</v>
      </c>
      <c r="G57">
        <v>0.32401999999999997</v>
      </c>
      <c r="H57">
        <v>2.4778728151729279</v>
      </c>
    </row>
    <row r="58" spans="1:8">
      <c r="A58" s="36" t="s">
        <v>122</v>
      </c>
      <c r="B58">
        <v>0.33358433372246449</v>
      </c>
      <c r="C58">
        <v>187.38986935047939</v>
      </c>
      <c r="D58">
        <v>84.346743503530661</v>
      </c>
      <c r="E58">
        <v>0</v>
      </c>
      <c r="F58">
        <v>0.54986999999999997</v>
      </c>
      <c r="G58">
        <v>0.54986999999999997</v>
      </c>
      <c r="H58">
        <v>2.6325563018569729</v>
      </c>
    </row>
    <row r="59" spans="1:8">
      <c r="A59" s="36" t="s">
        <v>123</v>
      </c>
      <c r="B59">
        <v>0.280438900046242</v>
      </c>
      <c r="C59">
        <v>183.37551443185089</v>
      </c>
      <c r="D59">
        <v>86.778833967207191</v>
      </c>
      <c r="E59">
        <v>0</v>
      </c>
      <c r="F59">
        <v>0.71813000000000005</v>
      </c>
      <c r="G59">
        <v>0.71813000000000005</v>
      </c>
      <c r="H59">
        <v>2.6802091713596119</v>
      </c>
    </row>
    <row r="60" spans="1:8">
      <c r="A60" s="36" t="s">
        <v>124</v>
      </c>
      <c r="B60">
        <v>0.26239716631469612</v>
      </c>
      <c r="C60">
        <v>178.20725474851881</v>
      </c>
      <c r="D60">
        <v>85.483976106310479</v>
      </c>
      <c r="E60">
        <v>0</v>
      </c>
      <c r="F60">
        <v>0.82572000000000001</v>
      </c>
      <c r="G60">
        <v>0.82572000000000001</v>
      </c>
      <c r="H60">
        <v>2.7290600040958441</v>
      </c>
    </row>
    <row r="61" spans="1:8">
      <c r="A61" s="36" t="s">
        <v>125</v>
      </c>
      <c r="B61">
        <v>0.24721511235673371</v>
      </c>
      <c r="C61">
        <v>172.72596913176159</v>
      </c>
      <c r="D61">
        <v>85.476047721933895</v>
      </c>
      <c r="E61">
        <v>0</v>
      </c>
      <c r="F61">
        <v>0.87408000000000008</v>
      </c>
      <c r="G61">
        <v>0.87408000000000008</v>
      </c>
      <c r="H61">
        <v>2.7797246558197748</v>
      </c>
    </row>
    <row r="62" spans="1:8">
      <c r="A62" s="36" t="s">
        <v>126</v>
      </c>
      <c r="B62">
        <v>0.21888874188757321</v>
      </c>
      <c r="C62">
        <v>171.11031207364431</v>
      </c>
      <c r="D62">
        <v>88.995816742983607</v>
      </c>
      <c r="E62">
        <v>0</v>
      </c>
      <c r="F62">
        <v>0.83313000000000004</v>
      </c>
      <c r="G62">
        <v>0.83313000000000004</v>
      </c>
      <c r="H62">
        <v>2.8113924050632919</v>
      </c>
    </row>
    <row r="63" spans="1:8">
      <c r="A63" s="36" t="s">
        <v>127</v>
      </c>
      <c r="B63">
        <v>0.18870189993319161</v>
      </c>
      <c r="C63">
        <v>170.67334750689531</v>
      </c>
      <c r="D63">
        <v>82.058428367139228</v>
      </c>
      <c r="E63">
        <v>0</v>
      </c>
      <c r="F63">
        <v>0.7883</v>
      </c>
      <c r="G63">
        <v>0.7883</v>
      </c>
      <c r="H63">
        <v>2.8437900128040958</v>
      </c>
    </row>
    <row r="64" spans="1:8">
      <c r="A64" s="36" t="s">
        <v>128</v>
      </c>
      <c r="B64">
        <v>0.14722175143701829</v>
      </c>
      <c r="C64">
        <v>171.83551484715369</v>
      </c>
      <c r="D64">
        <v>74.5585692249754</v>
      </c>
      <c r="E64">
        <v>0</v>
      </c>
      <c r="F64">
        <v>0.67374000000000001</v>
      </c>
      <c r="G64">
        <v>0.67374000000000001</v>
      </c>
      <c r="H64">
        <v>2.87632203755666</v>
      </c>
    </row>
    <row r="65" spans="1:8">
      <c r="A65" s="36" t="s">
        <v>129</v>
      </c>
      <c r="B65">
        <v>9.3248269609587445E-2</v>
      </c>
      <c r="C65">
        <v>173.38507130083161</v>
      </c>
      <c r="D65">
        <v>70.346509102413421</v>
      </c>
      <c r="E65">
        <v>0</v>
      </c>
      <c r="F65">
        <v>0.49284</v>
      </c>
      <c r="G65">
        <v>0.49284</v>
      </c>
      <c r="H65">
        <v>2.786700125470515</v>
      </c>
    </row>
    <row r="66" spans="1:8">
      <c r="A66" s="36" t="s">
        <v>130</v>
      </c>
      <c r="B66">
        <v>2.924404499577522E-2</v>
      </c>
      <c r="C66">
        <v>180.54716264248381</v>
      </c>
      <c r="D66">
        <v>64.362595931336756</v>
      </c>
      <c r="E66">
        <v>0</v>
      </c>
      <c r="F66">
        <v>0.26302999999999999</v>
      </c>
      <c r="G66">
        <v>0.26302999999999999</v>
      </c>
      <c r="H66">
        <v>2.702494423037924</v>
      </c>
    </row>
    <row r="67" spans="1:8">
      <c r="A67" s="36" t="s">
        <v>131</v>
      </c>
      <c r="B67">
        <v>0</v>
      </c>
      <c r="C67">
        <v>186.53056149276759</v>
      </c>
      <c r="D67">
        <v>63.855761716139547</v>
      </c>
      <c r="E67">
        <v>0</v>
      </c>
      <c r="F67">
        <v>4.8189999999999997E-2</v>
      </c>
      <c r="G67">
        <v>4.8189999999999997E-2</v>
      </c>
      <c r="H67">
        <v>2.6237448316597738</v>
      </c>
    </row>
    <row r="68" spans="1:8">
      <c r="A68" s="36" t="s">
        <v>132</v>
      </c>
      <c r="B68">
        <v>0</v>
      </c>
      <c r="C68">
        <v>190.24746369141889</v>
      </c>
      <c r="D68">
        <v>71.728230551058132</v>
      </c>
      <c r="E68">
        <v>3.8095488547796263E-4</v>
      </c>
      <c r="F68">
        <v>0</v>
      </c>
      <c r="G68">
        <v>0</v>
      </c>
      <c r="H68">
        <v>2.5494547541610868</v>
      </c>
    </row>
    <row r="69" spans="1:8">
      <c r="A69" s="36" t="s">
        <v>133</v>
      </c>
      <c r="B69">
        <v>0</v>
      </c>
      <c r="C69">
        <v>189.4478977379153</v>
      </c>
      <c r="D69">
        <v>80.726170692510706</v>
      </c>
      <c r="E69">
        <v>6.949728095715816E-3</v>
      </c>
      <c r="F69">
        <v>0</v>
      </c>
      <c r="G69">
        <v>0</v>
      </c>
      <c r="H69">
        <v>2.4797171566803118</v>
      </c>
    </row>
    <row r="70" spans="1:8">
      <c r="A70" s="36" t="s">
        <v>134</v>
      </c>
      <c r="B70">
        <v>0</v>
      </c>
      <c r="C70">
        <v>185.0626788569771</v>
      </c>
      <c r="D70">
        <v>78.214498396332843</v>
      </c>
      <c r="E70">
        <v>1.5950543020822189E-2</v>
      </c>
      <c r="F70">
        <v>0</v>
      </c>
      <c r="G70">
        <v>0</v>
      </c>
      <c r="H70">
        <v>2.4136931715268979</v>
      </c>
    </row>
    <row r="71" spans="1:8">
      <c r="A71" s="36" t="s">
        <v>135</v>
      </c>
      <c r="B71">
        <v>0</v>
      </c>
      <c r="C71">
        <v>168.75928579113901</v>
      </c>
      <c r="D71">
        <v>72.411241723653944</v>
      </c>
      <c r="E71">
        <v>1.531053684243595E-2</v>
      </c>
      <c r="F71">
        <v>0</v>
      </c>
      <c r="G71">
        <v>0</v>
      </c>
      <c r="H71">
        <v>2.3907427341227119</v>
      </c>
    </row>
    <row r="72" spans="1:8">
      <c r="A72" s="36" t="s">
        <v>136</v>
      </c>
      <c r="B72">
        <v>0</v>
      </c>
      <c r="C72">
        <v>147.28858497963051</v>
      </c>
      <c r="D72">
        <v>62.807446047223209</v>
      </c>
      <c r="E72">
        <v>1.468694522056819E-2</v>
      </c>
      <c r="F72">
        <v>0</v>
      </c>
      <c r="G72">
        <v>0</v>
      </c>
      <c r="H72">
        <v>2.367803837953093</v>
      </c>
    </row>
    <row r="73" spans="1:8">
      <c r="A73" s="36" t="s">
        <v>137</v>
      </c>
      <c r="B73">
        <v>0</v>
      </c>
      <c r="C73">
        <v>109.01332980641931</v>
      </c>
      <c r="D73">
        <v>47.089313107473153</v>
      </c>
      <c r="E73">
        <v>1.40797525875837E-2</v>
      </c>
      <c r="F73">
        <v>0</v>
      </c>
      <c r="G73">
        <v>0</v>
      </c>
      <c r="H73">
        <v>2.3453009503695879</v>
      </c>
    </row>
    <row r="74" spans="1:8">
      <c r="A74" s="36" t="s">
        <v>138</v>
      </c>
      <c r="B74">
        <v>0</v>
      </c>
      <c r="C74">
        <v>20.23420724262354</v>
      </c>
      <c r="D74">
        <v>34.99289563461943</v>
      </c>
      <c r="E74">
        <v>0</v>
      </c>
      <c r="F74">
        <v>0</v>
      </c>
      <c r="G74">
        <v>0</v>
      </c>
      <c r="H74">
        <v>2.8274984086569059</v>
      </c>
    </row>
    <row r="75" spans="1:8">
      <c r="A75" s="36" t="s">
        <v>139</v>
      </c>
      <c r="B75">
        <v>0</v>
      </c>
      <c r="C75">
        <v>19.804741576814241</v>
      </c>
      <c r="D75">
        <v>26.295837375633841</v>
      </c>
      <c r="E75">
        <v>0</v>
      </c>
      <c r="F75">
        <v>0</v>
      </c>
      <c r="G75">
        <v>0</v>
      </c>
      <c r="H75">
        <v>2.8274984086569059</v>
      </c>
    </row>
    <row r="76" spans="1:8">
      <c r="A76" s="36" t="s">
        <v>140</v>
      </c>
      <c r="B76">
        <v>0</v>
      </c>
      <c r="C76">
        <v>18.72035905731498</v>
      </c>
      <c r="D76">
        <v>24.24789507943926</v>
      </c>
      <c r="E76">
        <v>0</v>
      </c>
      <c r="F76">
        <v>0</v>
      </c>
      <c r="G76">
        <v>0</v>
      </c>
      <c r="H76">
        <v>2.8268985999151468</v>
      </c>
    </row>
    <row r="77" spans="1:8">
      <c r="A77" s="36" t="s">
        <v>141</v>
      </c>
      <c r="B77">
        <v>0</v>
      </c>
      <c r="C77">
        <v>19.96588263483882</v>
      </c>
      <c r="D77">
        <v>25.806235097479231</v>
      </c>
      <c r="E77">
        <v>2.9482124971049349E-3</v>
      </c>
      <c r="F77">
        <v>0</v>
      </c>
      <c r="G77">
        <v>0</v>
      </c>
      <c r="H77">
        <v>2.8919270833333339</v>
      </c>
    </row>
    <row r="78" spans="1:8">
      <c r="A78" s="36" t="s">
        <v>142</v>
      </c>
      <c r="B78">
        <v>0</v>
      </c>
      <c r="C78">
        <v>33.518711582624967</v>
      </c>
      <c r="D78">
        <v>28.903178575695371</v>
      </c>
      <c r="E78">
        <v>1.8910027296503089E-2</v>
      </c>
      <c r="F78">
        <v>0</v>
      </c>
      <c r="G78">
        <v>0</v>
      </c>
      <c r="H78">
        <v>2.9600177698800541</v>
      </c>
    </row>
    <row r="79" spans="1:8">
      <c r="A79" s="36" t="s">
        <v>143</v>
      </c>
      <c r="B79">
        <v>1.538188532840651E-2</v>
      </c>
      <c r="C79">
        <v>49.742561076145677</v>
      </c>
      <c r="D79">
        <v>33.638585742516433</v>
      </c>
      <c r="E79">
        <v>3.9269352967248018E-2</v>
      </c>
      <c r="F79">
        <v>7.0899999999999999E-3</v>
      </c>
      <c r="G79">
        <v>7.0899999999999999E-3</v>
      </c>
      <c r="H79">
        <v>3.031392174704278</v>
      </c>
    </row>
    <row r="80" spans="1:8">
      <c r="A80" s="36" t="s">
        <v>144</v>
      </c>
      <c r="B80">
        <v>1.6983958300595401</v>
      </c>
      <c r="C80">
        <v>53.787598632032669</v>
      </c>
      <c r="D80">
        <v>51.71616699979802</v>
      </c>
      <c r="E80">
        <v>5.2809811828929909E-2</v>
      </c>
      <c r="F80">
        <v>6.166E-2</v>
      </c>
      <c r="G80">
        <v>6.166E-2</v>
      </c>
      <c r="H80">
        <v>3.172857142857143</v>
      </c>
    </row>
    <row r="81" spans="1:8">
      <c r="A81" s="36" t="s">
        <v>145</v>
      </c>
      <c r="B81">
        <v>0.69642310729502288</v>
      </c>
      <c r="C81">
        <v>49.099108792066851</v>
      </c>
      <c r="D81">
        <v>70.563524720537686</v>
      </c>
      <c r="E81">
        <v>6.8624114094050656E-2</v>
      </c>
      <c r="F81">
        <v>0.19716</v>
      </c>
      <c r="G81">
        <v>0.19716</v>
      </c>
      <c r="H81">
        <v>3.3290032475643292</v>
      </c>
    </row>
    <row r="82" spans="1:8">
      <c r="A82" s="36" t="s">
        <v>146</v>
      </c>
      <c r="B82">
        <v>0.595437073303415</v>
      </c>
      <c r="C82">
        <v>45.113744807358067</v>
      </c>
      <c r="D82">
        <v>83.02231165829869</v>
      </c>
      <c r="E82">
        <v>8.0691315719101112E-2</v>
      </c>
      <c r="F82">
        <v>0.40367999999999998</v>
      </c>
      <c r="G82">
        <v>0.40367999999999998</v>
      </c>
      <c r="H82">
        <v>3.5003940110323088</v>
      </c>
    </row>
    <row r="83" spans="1:8">
      <c r="A83" s="36" t="s">
        <v>147</v>
      </c>
      <c r="B83">
        <v>0.55038421343725741</v>
      </c>
      <c r="C83">
        <v>44.113203773362329</v>
      </c>
      <c r="D83">
        <v>87.103529816230079</v>
      </c>
      <c r="E83">
        <v>9.5472558826384696E-2</v>
      </c>
      <c r="F83">
        <v>0.64373999999999998</v>
      </c>
      <c r="G83">
        <v>0.64373999999999998</v>
      </c>
      <c r="H83">
        <v>3.613340563991323</v>
      </c>
    </row>
    <row r="84" spans="1:8">
      <c r="A84" s="36" t="s">
        <v>148</v>
      </c>
      <c r="B84">
        <v>0.51794604049559823</v>
      </c>
      <c r="C84">
        <v>41.341541590850099</v>
      </c>
      <c r="D84">
        <v>84.962936360359024</v>
      </c>
      <c r="E84">
        <v>0.1132190635777364</v>
      </c>
      <c r="F84">
        <v>0.66013999999999995</v>
      </c>
      <c r="G84">
        <v>0.66013999999999995</v>
      </c>
      <c r="H84">
        <v>3.732773109243698</v>
      </c>
    </row>
    <row r="85" spans="1:8">
      <c r="A85" s="36" t="s">
        <v>149</v>
      </c>
      <c r="B85">
        <v>0.4868676961065449</v>
      </c>
      <c r="C85">
        <v>39.683352498791109</v>
      </c>
      <c r="D85">
        <v>85.340806554479741</v>
      </c>
      <c r="E85">
        <v>0.1417685844265735</v>
      </c>
      <c r="F85">
        <v>0.18951999999999999</v>
      </c>
      <c r="G85">
        <v>0.18951999999999999</v>
      </c>
      <c r="H85">
        <v>3.860370799536502</v>
      </c>
    </row>
    <row r="86" spans="1:8">
      <c r="A86" s="36" t="s">
        <v>150</v>
      </c>
      <c r="B86">
        <v>0.44949343677827391</v>
      </c>
      <c r="C86">
        <v>39.424713933396497</v>
      </c>
      <c r="D86">
        <v>88.620964042778752</v>
      </c>
      <c r="E86">
        <v>0.1243915391017209</v>
      </c>
      <c r="F86">
        <v>0.41308</v>
      </c>
      <c r="G86">
        <v>0.41308</v>
      </c>
      <c r="H86">
        <v>3.9251840942562608</v>
      </c>
    </row>
    <row r="87" spans="1:8">
      <c r="A87" s="36" t="s">
        <v>151</v>
      </c>
      <c r="B87">
        <v>0.40427384402134792</v>
      </c>
      <c r="C87">
        <v>35.909783680096503</v>
      </c>
      <c r="D87">
        <v>82.557226618979982</v>
      </c>
      <c r="E87">
        <v>0.10812133768032289</v>
      </c>
      <c r="F87">
        <v>0.55179</v>
      </c>
      <c r="G87">
        <v>0.55179</v>
      </c>
      <c r="H87">
        <v>3.9934072520227741</v>
      </c>
    </row>
    <row r="88" spans="1:8">
      <c r="A88" s="36" t="s">
        <v>152</v>
      </c>
      <c r="B88">
        <v>0.35221295081672832</v>
      </c>
      <c r="C88">
        <v>35.349633129403237</v>
      </c>
      <c r="D88">
        <v>74.918585319081544</v>
      </c>
      <c r="E88">
        <v>9.8887114618828778E-2</v>
      </c>
      <c r="F88">
        <v>0.60672999999999999</v>
      </c>
      <c r="G88">
        <v>0.60672999999999999</v>
      </c>
      <c r="H88">
        <v>4.0628048780487784</v>
      </c>
    </row>
    <row r="89" spans="1:8">
      <c r="A89" s="36" t="s">
        <v>153</v>
      </c>
      <c r="B89">
        <v>0.28845346174691072</v>
      </c>
      <c r="C89">
        <v>33.842200029993577</v>
      </c>
      <c r="D89">
        <v>69.248920005785763</v>
      </c>
      <c r="E89">
        <v>7.4611884538429873E-2</v>
      </c>
      <c r="F89">
        <v>0.42762</v>
      </c>
      <c r="G89">
        <v>0.42762</v>
      </c>
      <c r="H89">
        <v>3.9850478468899522</v>
      </c>
    </row>
    <row r="90" spans="1:8">
      <c r="A90" s="36" t="s">
        <v>154</v>
      </c>
      <c r="B90">
        <v>0.21738819940391069</v>
      </c>
      <c r="C90">
        <v>34.466120958424973</v>
      </c>
      <c r="D90">
        <v>64.135185070118325</v>
      </c>
      <c r="E90">
        <v>4.6303619033110678E-2</v>
      </c>
      <c r="F90">
        <v>0.27489000000000002</v>
      </c>
      <c r="G90">
        <v>0.27489000000000002</v>
      </c>
      <c r="H90">
        <v>3.9113589668329909</v>
      </c>
    </row>
    <row r="91" spans="1:8">
      <c r="A91" s="36" t="s">
        <v>155</v>
      </c>
      <c r="B91">
        <v>0.13717401187195319</v>
      </c>
      <c r="C91">
        <v>36.224951687261637</v>
      </c>
      <c r="D91">
        <v>64.075368415260925</v>
      </c>
      <c r="E91">
        <v>2.2424717627785092E-2</v>
      </c>
      <c r="F91">
        <v>0.11796</v>
      </c>
      <c r="G91">
        <v>0.11796</v>
      </c>
      <c r="H91">
        <v>3.8392394122731219</v>
      </c>
    </row>
    <row r="92" spans="1:8">
      <c r="A92" s="36" t="s">
        <v>156</v>
      </c>
      <c r="B92">
        <v>4.9138657698604003E-2</v>
      </c>
      <c r="C92">
        <v>39.313147479125647</v>
      </c>
      <c r="D92">
        <v>69.37364639513882</v>
      </c>
      <c r="E92">
        <v>1.6554779640078329E-2</v>
      </c>
      <c r="F92">
        <v>2.496E-2</v>
      </c>
      <c r="G92">
        <v>2.496E-2</v>
      </c>
      <c r="H92">
        <v>3.6380016380016378</v>
      </c>
    </row>
    <row r="93" spans="1:8">
      <c r="A93" s="36" t="s">
        <v>157</v>
      </c>
      <c r="B93">
        <v>0</v>
      </c>
      <c r="C93">
        <v>41.944565561447398</v>
      </c>
      <c r="D93">
        <v>76.880559895967366</v>
      </c>
      <c r="E93">
        <v>1.1304712546994739E-2</v>
      </c>
      <c r="F93">
        <v>0</v>
      </c>
      <c r="G93">
        <v>0</v>
      </c>
      <c r="H93">
        <v>3.4577062791904489</v>
      </c>
    </row>
    <row r="94" spans="1:8">
      <c r="A94" s="36" t="s">
        <v>158</v>
      </c>
      <c r="B94">
        <v>0</v>
      </c>
      <c r="C94">
        <v>44.269961926876192</v>
      </c>
      <c r="D94">
        <v>76.708606197496991</v>
      </c>
      <c r="E94">
        <v>5.5980513268731984E-3</v>
      </c>
      <c r="F94">
        <v>0</v>
      </c>
      <c r="G94">
        <v>0</v>
      </c>
      <c r="H94">
        <v>3.2944375772558718</v>
      </c>
    </row>
    <row r="95" spans="1:8">
      <c r="A95" s="36" t="s">
        <v>159</v>
      </c>
      <c r="B95">
        <v>0</v>
      </c>
      <c r="C95">
        <v>43.35230970123169</v>
      </c>
      <c r="D95">
        <v>72.370377593476434</v>
      </c>
      <c r="E95">
        <v>6.671402443786693E-3</v>
      </c>
      <c r="F95">
        <v>0</v>
      </c>
      <c r="G95">
        <v>0</v>
      </c>
      <c r="H95">
        <v>3.2486591906387141</v>
      </c>
    </row>
    <row r="96" spans="1:8">
      <c r="A96" s="36" t="s">
        <v>160</v>
      </c>
      <c r="B96">
        <v>0</v>
      </c>
      <c r="C96">
        <v>36.641714008356743</v>
      </c>
      <c r="D96">
        <v>66.143422129915891</v>
      </c>
      <c r="E96">
        <v>7.8154504785845329E-3</v>
      </c>
      <c r="F96">
        <v>0</v>
      </c>
      <c r="G96">
        <v>0</v>
      </c>
      <c r="H96">
        <v>3.203365384615382</v>
      </c>
    </row>
    <row r="97" spans="1:8">
      <c r="A97" s="36" t="s">
        <v>161</v>
      </c>
      <c r="B97">
        <v>0</v>
      </c>
      <c r="C97">
        <v>27.735041232750291</v>
      </c>
      <c r="D97">
        <v>52.162207779904243</v>
      </c>
      <c r="E97">
        <v>9.0333912281832917E-3</v>
      </c>
      <c r="F97">
        <v>0</v>
      </c>
      <c r="G97">
        <v>0</v>
      </c>
      <c r="H97">
        <v>3.1600663979132069</v>
      </c>
    </row>
    <row r="98" spans="1:8">
      <c r="A98" s="36" t="s">
        <v>162</v>
      </c>
      <c r="B98">
        <v>0</v>
      </c>
      <c r="C98">
        <v>10.56219572655098</v>
      </c>
      <c r="D98">
        <v>34.99289563461943</v>
      </c>
      <c r="E98">
        <v>0</v>
      </c>
      <c r="F98">
        <v>0</v>
      </c>
      <c r="G98">
        <v>0</v>
      </c>
      <c r="H98">
        <v>3.4703125000000021</v>
      </c>
    </row>
    <row r="99" spans="1:8">
      <c r="A99" s="36" t="s">
        <v>163</v>
      </c>
      <c r="B99">
        <v>0</v>
      </c>
      <c r="C99">
        <v>10.815109074119221</v>
      </c>
      <c r="D99">
        <v>26.295837375633841</v>
      </c>
      <c r="E99">
        <v>0</v>
      </c>
      <c r="F99">
        <v>0</v>
      </c>
      <c r="G99">
        <v>0</v>
      </c>
      <c r="H99">
        <v>3.430998970133885</v>
      </c>
    </row>
    <row r="100" spans="1:8">
      <c r="A100" s="36" t="s">
        <v>164</v>
      </c>
      <c r="B100">
        <v>0</v>
      </c>
      <c r="C100">
        <v>10.61815025733879</v>
      </c>
      <c r="D100">
        <v>24.24789507943926</v>
      </c>
      <c r="E100">
        <v>0</v>
      </c>
      <c r="F100">
        <v>0</v>
      </c>
      <c r="G100">
        <v>0</v>
      </c>
      <c r="H100">
        <v>3.3917027233392698</v>
      </c>
    </row>
    <row r="101" spans="1:8">
      <c r="A101" s="36" t="s">
        <v>165</v>
      </c>
      <c r="B101">
        <v>0</v>
      </c>
      <c r="C101">
        <v>10.186890839979689</v>
      </c>
      <c r="D101">
        <v>25.806235097479231</v>
      </c>
      <c r="E101">
        <v>0</v>
      </c>
      <c r="F101">
        <v>0</v>
      </c>
      <c r="G101">
        <v>0</v>
      </c>
      <c r="H101">
        <v>3.4318825650270419</v>
      </c>
    </row>
    <row r="102" spans="1:8">
      <c r="A102" s="36" t="s">
        <v>166</v>
      </c>
      <c r="B102">
        <v>0</v>
      </c>
      <c r="C102">
        <v>16.486175412938159</v>
      </c>
      <c r="D102">
        <v>28.903178575695371</v>
      </c>
      <c r="E102">
        <v>0</v>
      </c>
      <c r="F102">
        <v>0</v>
      </c>
      <c r="G102">
        <v>0</v>
      </c>
      <c r="H102">
        <v>3.4721208963001571</v>
      </c>
    </row>
    <row r="103" spans="1:8">
      <c r="A103" s="36" t="s">
        <v>167</v>
      </c>
      <c r="B103">
        <v>0</v>
      </c>
      <c r="C103">
        <v>22.60723020592485</v>
      </c>
      <c r="D103">
        <v>33.638585742516433</v>
      </c>
      <c r="E103">
        <v>0</v>
      </c>
      <c r="F103">
        <v>1.5820000000000001E-2</v>
      </c>
      <c r="G103">
        <v>1.5820000000000001E-2</v>
      </c>
      <c r="H103">
        <v>3.514240506329112</v>
      </c>
    </row>
    <row r="104" spans="1:8">
      <c r="A104" s="36" t="s">
        <v>168</v>
      </c>
      <c r="B104">
        <v>4.8065250774551878E-2</v>
      </c>
      <c r="C104">
        <v>18.420076892005898</v>
      </c>
      <c r="D104">
        <v>51.71616699979802</v>
      </c>
      <c r="E104">
        <v>1.188188005532834E-2</v>
      </c>
      <c r="F104">
        <v>0.10085</v>
      </c>
      <c r="G104">
        <v>0.10085</v>
      </c>
      <c r="H104">
        <v>3.6863070539419112</v>
      </c>
    </row>
    <row r="105" spans="1:8">
      <c r="A105" s="36" t="s">
        <v>169</v>
      </c>
      <c r="B105">
        <v>0.70352680592198458</v>
      </c>
      <c r="C105">
        <v>22.158984220710781</v>
      </c>
      <c r="D105">
        <v>70.563524720537686</v>
      </c>
      <c r="E105">
        <v>2.6866125017751818E-2</v>
      </c>
      <c r="F105">
        <v>0.28267999999999999</v>
      </c>
      <c r="G105">
        <v>0.28267999999999999</v>
      </c>
      <c r="H105">
        <v>3.8749636522244848</v>
      </c>
    </row>
    <row r="106" spans="1:8">
      <c r="A106" s="36" t="s">
        <v>170</v>
      </c>
      <c r="B106">
        <v>0.44497688942587732</v>
      </c>
      <c r="C106">
        <v>20.252087253759971</v>
      </c>
      <c r="D106">
        <v>83.02231165829869</v>
      </c>
      <c r="E106">
        <v>4.496708253937861E-2</v>
      </c>
      <c r="F106">
        <v>0.45937</v>
      </c>
      <c r="G106">
        <v>0.45937</v>
      </c>
      <c r="H106">
        <v>4.0852237890864496</v>
      </c>
    </row>
    <row r="107" spans="1:8">
      <c r="A107" s="36" t="s">
        <v>171</v>
      </c>
      <c r="B107">
        <v>0.40754565802739512</v>
      </c>
      <c r="C107">
        <v>20.52674941676791</v>
      </c>
      <c r="D107">
        <v>87.103529816230079</v>
      </c>
      <c r="E107">
        <v>4.8836379694559583E-2</v>
      </c>
      <c r="F107">
        <v>0.59084000000000003</v>
      </c>
      <c r="G107">
        <v>0.59084000000000003</v>
      </c>
      <c r="H107">
        <v>4.1748120300751852</v>
      </c>
    </row>
    <row r="108" spans="1:8">
      <c r="A108" s="36" t="s">
        <v>172</v>
      </c>
      <c r="B108">
        <v>0.38741700685516411</v>
      </c>
      <c r="C108">
        <v>19.643353001086869</v>
      </c>
      <c r="D108">
        <v>84.962936360359024</v>
      </c>
      <c r="E108">
        <v>5.2678586310112588E-2</v>
      </c>
      <c r="F108">
        <v>0.67840999999999996</v>
      </c>
      <c r="G108">
        <v>0.67840999999999996</v>
      </c>
      <c r="H108">
        <v>4.2684176809737311</v>
      </c>
    </row>
    <row r="109" spans="1:8">
      <c r="A109" s="36" t="s">
        <v>173</v>
      </c>
      <c r="B109">
        <v>0.36799565414423668</v>
      </c>
      <c r="C109">
        <v>19.21612980258179</v>
      </c>
      <c r="D109">
        <v>85.340806554479741</v>
      </c>
      <c r="E109">
        <v>5.6736348573279263E-2</v>
      </c>
      <c r="F109">
        <v>0.72090999999999994</v>
      </c>
      <c r="G109">
        <v>0.72090999999999994</v>
      </c>
      <c r="H109">
        <v>4.3663171690694647</v>
      </c>
    </row>
    <row r="110" spans="1:8">
      <c r="A110" s="36" t="s">
        <v>174</v>
      </c>
      <c r="B110">
        <v>0.33780171338182052</v>
      </c>
      <c r="C110">
        <v>19.09806489392502</v>
      </c>
      <c r="D110">
        <v>88.620964042778752</v>
      </c>
      <c r="E110">
        <v>3.9100942205948057E-2</v>
      </c>
      <c r="F110">
        <v>0.72498000000000007</v>
      </c>
      <c r="G110">
        <v>0.72498000000000007</v>
      </c>
      <c r="H110">
        <v>4.4494156928213702</v>
      </c>
    </row>
    <row r="111" spans="1:8">
      <c r="A111" s="36" t="s">
        <v>175</v>
      </c>
      <c r="B111">
        <v>0.30388744247565269</v>
      </c>
      <c r="C111">
        <v>17.69519432130291</v>
      </c>
      <c r="D111">
        <v>82.557226618979982</v>
      </c>
      <c r="E111">
        <v>2.3929111839828071E-2</v>
      </c>
      <c r="F111">
        <v>0.66533000000000009</v>
      </c>
      <c r="G111">
        <v>0.66533000000000009</v>
      </c>
      <c r="H111">
        <v>4.5341953045253494</v>
      </c>
    </row>
    <row r="112" spans="1:8">
      <c r="A112" s="36" t="s">
        <v>176</v>
      </c>
      <c r="B112">
        <v>0.25852905353223432</v>
      </c>
      <c r="C112">
        <v>18.218269079859571</v>
      </c>
      <c r="D112">
        <v>74.918585319081544</v>
      </c>
      <c r="E112">
        <v>1.1438933707321E-2</v>
      </c>
      <c r="F112">
        <v>0.57450000000000001</v>
      </c>
      <c r="G112">
        <v>0.57450000000000001</v>
      </c>
      <c r="H112">
        <v>4.6222684703433936</v>
      </c>
    </row>
    <row r="113" spans="1:8">
      <c r="A113" s="36" t="s">
        <v>177</v>
      </c>
      <c r="B113">
        <v>0.204724963110301</v>
      </c>
      <c r="C113">
        <v>16.3610255908693</v>
      </c>
      <c r="D113">
        <v>69.248920005785763</v>
      </c>
      <c r="E113">
        <v>0</v>
      </c>
      <c r="F113">
        <v>0.42767000000000011</v>
      </c>
      <c r="G113">
        <v>0.42767000000000011</v>
      </c>
      <c r="H113">
        <v>4.4140443855581317</v>
      </c>
    </row>
    <row r="114" spans="1:8">
      <c r="A114" s="36" t="s">
        <v>178</v>
      </c>
      <c r="B114">
        <v>0.13664062453985451</v>
      </c>
      <c r="C114">
        <v>16.209219500029899</v>
      </c>
      <c r="D114">
        <v>64.135185070118325</v>
      </c>
      <c r="E114">
        <v>0</v>
      </c>
      <c r="F114">
        <v>0.24309</v>
      </c>
      <c r="G114">
        <v>0.24309</v>
      </c>
      <c r="H114">
        <v>4.2237717908082404</v>
      </c>
    </row>
    <row r="115" spans="1:8">
      <c r="A115" s="36" t="s">
        <v>179</v>
      </c>
      <c r="B115">
        <v>6.1357696780358913E-2</v>
      </c>
      <c r="C115">
        <v>17.358276574679891</v>
      </c>
      <c r="D115">
        <v>64.075368415260925</v>
      </c>
      <c r="E115">
        <v>0</v>
      </c>
      <c r="F115">
        <v>6.4870000000000011E-2</v>
      </c>
      <c r="G115">
        <v>6.4870000000000011E-2</v>
      </c>
      <c r="H115">
        <v>4.0479951397326834</v>
      </c>
    </row>
    <row r="116" spans="1:8">
      <c r="A116" s="36" t="s">
        <v>180</v>
      </c>
      <c r="B116">
        <v>0</v>
      </c>
      <c r="C116">
        <v>18.303028423572119</v>
      </c>
      <c r="D116">
        <v>69.37364639513882</v>
      </c>
      <c r="E116">
        <v>0</v>
      </c>
      <c r="F116">
        <v>0</v>
      </c>
      <c r="G116">
        <v>0</v>
      </c>
      <c r="H116">
        <v>3.885131195335275</v>
      </c>
    </row>
    <row r="117" spans="1:8">
      <c r="A117" s="36" t="s">
        <v>181</v>
      </c>
      <c r="B117">
        <v>0</v>
      </c>
      <c r="C117">
        <v>18.858508596669111</v>
      </c>
      <c r="D117">
        <v>76.880559895967366</v>
      </c>
      <c r="E117">
        <v>0</v>
      </c>
      <c r="F117">
        <v>0</v>
      </c>
      <c r="G117">
        <v>0</v>
      </c>
      <c r="H117">
        <v>3.734865470852017</v>
      </c>
    </row>
    <row r="118" spans="1:8">
      <c r="A118" s="36" t="s">
        <v>182</v>
      </c>
      <c r="B118">
        <v>0</v>
      </c>
      <c r="C118">
        <v>20.45308228939443</v>
      </c>
      <c r="D118">
        <v>76.708606197496991</v>
      </c>
      <c r="E118">
        <v>0</v>
      </c>
      <c r="F118">
        <v>0</v>
      </c>
      <c r="G118">
        <v>0</v>
      </c>
      <c r="H118">
        <v>3.5957906098219099</v>
      </c>
    </row>
    <row r="119" spans="1:8">
      <c r="A119" s="36" t="s">
        <v>183</v>
      </c>
      <c r="B119">
        <v>0</v>
      </c>
      <c r="C119">
        <v>19.79184890180295</v>
      </c>
      <c r="D119">
        <v>72.370377593476434</v>
      </c>
      <c r="E119">
        <v>0</v>
      </c>
      <c r="F119">
        <v>0</v>
      </c>
      <c r="G119">
        <v>0</v>
      </c>
      <c r="H119">
        <v>3.5096128522517751</v>
      </c>
    </row>
    <row r="120" spans="1:8">
      <c r="A120" s="36" t="s">
        <v>184</v>
      </c>
      <c r="B120">
        <v>0</v>
      </c>
      <c r="C120">
        <v>17.8832968397905</v>
      </c>
      <c r="D120">
        <v>66.143422129915891</v>
      </c>
      <c r="E120">
        <v>0</v>
      </c>
      <c r="F120">
        <v>0</v>
      </c>
      <c r="G120">
        <v>0</v>
      </c>
      <c r="H120">
        <v>3.4274691358024691</v>
      </c>
    </row>
    <row r="121" spans="1:8">
      <c r="A121" s="36" t="s">
        <v>185</v>
      </c>
      <c r="B121">
        <v>0</v>
      </c>
      <c r="C121">
        <v>13.79829613875042</v>
      </c>
      <c r="D121">
        <v>52.162207779904243</v>
      </c>
      <c r="E121">
        <v>0</v>
      </c>
      <c r="F121">
        <v>0</v>
      </c>
      <c r="G121">
        <v>0</v>
      </c>
      <c r="H121">
        <v>3.3490826840914778</v>
      </c>
    </row>
    <row r="122" spans="1:8">
      <c r="A122" s="36" t="s">
        <v>186</v>
      </c>
      <c r="B122">
        <v>0</v>
      </c>
      <c r="C122">
        <v>31.012690364029659</v>
      </c>
      <c r="D122">
        <v>31.887975104593881</v>
      </c>
      <c r="E122">
        <v>0</v>
      </c>
      <c r="F122">
        <v>0</v>
      </c>
      <c r="G122">
        <v>0</v>
      </c>
      <c r="H122">
        <v>2.799579831932772</v>
      </c>
    </row>
    <row r="123" spans="1:8">
      <c r="A123" s="36" t="s">
        <v>187</v>
      </c>
      <c r="B123">
        <v>0</v>
      </c>
      <c r="C123">
        <v>29.984897781588259</v>
      </c>
      <c r="D123">
        <v>23.94703696025951</v>
      </c>
      <c r="E123">
        <v>0</v>
      </c>
      <c r="F123">
        <v>0</v>
      </c>
      <c r="G123">
        <v>0</v>
      </c>
      <c r="H123">
        <v>2.8292993630573231</v>
      </c>
    </row>
    <row r="124" spans="1:8">
      <c r="A124" s="36" t="s">
        <v>188</v>
      </c>
      <c r="B124">
        <v>0</v>
      </c>
      <c r="C124">
        <v>28.716135130457751</v>
      </c>
      <c r="D124">
        <v>21.781336652992881</v>
      </c>
      <c r="E124">
        <v>0</v>
      </c>
      <c r="F124">
        <v>0</v>
      </c>
      <c r="G124">
        <v>0</v>
      </c>
      <c r="H124">
        <v>2.8602704443013529</v>
      </c>
    </row>
    <row r="125" spans="1:8">
      <c r="A125" s="36" t="s">
        <v>189</v>
      </c>
      <c r="B125">
        <v>0</v>
      </c>
      <c r="C125">
        <v>31.51961810018182</v>
      </c>
      <c r="D125">
        <v>23.4441619343574</v>
      </c>
      <c r="E125">
        <v>0</v>
      </c>
      <c r="F125">
        <v>0</v>
      </c>
      <c r="G125">
        <v>0</v>
      </c>
      <c r="H125">
        <v>2.8529222864483001</v>
      </c>
    </row>
    <row r="126" spans="1:8">
      <c r="A126" s="36" t="s">
        <v>190</v>
      </c>
      <c r="B126">
        <v>0</v>
      </c>
      <c r="C126">
        <v>47.248316327124243</v>
      </c>
      <c r="D126">
        <v>26.721574742242851</v>
      </c>
      <c r="E126">
        <v>0</v>
      </c>
      <c r="F126">
        <v>0</v>
      </c>
      <c r="G126">
        <v>0</v>
      </c>
      <c r="H126">
        <v>2.845611787315824</v>
      </c>
    </row>
    <row r="127" spans="1:8">
      <c r="A127" s="36" t="s">
        <v>191</v>
      </c>
      <c r="B127">
        <v>0</v>
      </c>
      <c r="C127">
        <v>72.793988140505832</v>
      </c>
      <c r="D127">
        <v>31.320282213971769</v>
      </c>
      <c r="E127">
        <v>0</v>
      </c>
      <c r="F127">
        <v>0</v>
      </c>
      <c r="G127">
        <v>0</v>
      </c>
      <c r="H127">
        <v>2.837734241908008</v>
      </c>
    </row>
    <row r="128" spans="1:8">
      <c r="A128" s="36" t="s">
        <v>192</v>
      </c>
      <c r="B128">
        <v>0</v>
      </c>
      <c r="C128">
        <v>82.740724354340585</v>
      </c>
      <c r="D128">
        <v>48.900796017967949</v>
      </c>
      <c r="E128">
        <v>0</v>
      </c>
      <c r="F128">
        <v>1.204E-2</v>
      </c>
      <c r="G128">
        <v>1.204E-2</v>
      </c>
      <c r="H128">
        <v>2.870127073013137</v>
      </c>
    </row>
    <row r="129" spans="1:8">
      <c r="A129" s="36" t="s">
        <v>193</v>
      </c>
      <c r="B129">
        <v>0</v>
      </c>
      <c r="C129">
        <v>73.889692730002565</v>
      </c>
      <c r="D129">
        <v>71.34539844735599</v>
      </c>
      <c r="E129">
        <v>0</v>
      </c>
      <c r="F129">
        <v>3.5779999999999999E-2</v>
      </c>
      <c r="G129">
        <v>3.5779999999999999E-2</v>
      </c>
      <c r="H129">
        <v>2.9026355913744259</v>
      </c>
    </row>
    <row r="130" spans="1:8">
      <c r="A130" s="36" t="s">
        <v>194</v>
      </c>
      <c r="B130">
        <v>3.1012274059452401E-2</v>
      </c>
      <c r="C130">
        <v>70.328250869351677</v>
      </c>
      <c r="D130">
        <v>84.346743503530661</v>
      </c>
      <c r="E130">
        <v>0</v>
      </c>
      <c r="F130">
        <v>8.1280000000000005E-2</v>
      </c>
      <c r="G130">
        <v>8.1280000000000005E-2</v>
      </c>
      <c r="H130">
        <v>2.935888962326505</v>
      </c>
    </row>
    <row r="131" spans="1:8">
      <c r="A131" s="36" t="s">
        <v>195</v>
      </c>
      <c r="B131">
        <v>0</v>
      </c>
      <c r="C131">
        <v>65.405270427059918</v>
      </c>
      <c r="D131">
        <v>86.778833967207191</v>
      </c>
      <c r="E131">
        <v>0</v>
      </c>
      <c r="F131">
        <v>4.3700000000000003E-2</v>
      </c>
      <c r="G131">
        <v>4.3700000000000003E-2</v>
      </c>
      <c r="H131">
        <v>2.9275043936731122</v>
      </c>
    </row>
    <row r="132" spans="1:8">
      <c r="A132" s="36" t="s">
        <v>196</v>
      </c>
      <c r="B132">
        <v>0</v>
      </c>
      <c r="C132">
        <v>62.243424885319193</v>
      </c>
      <c r="D132">
        <v>85.483976106310479</v>
      </c>
      <c r="E132">
        <v>9.5543700169699623E-4</v>
      </c>
      <c r="F132">
        <v>2.6980000000000001E-2</v>
      </c>
      <c r="G132">
        <v>2.6980000000000001E-2</v>
      </c>
      <c r="H132">
        <v>2.919167579408545</v>
      </c>
    </row>
    <row r="133" spans="1:8">
      <c r="A133" s="36" t="s">
        <v>197</v>
      </c>
      <c r="B133">
        <v>0</v>
      </c>
      <c r="C133">
        <v>59.361721471816402</v>
      </c>
      <c r="D133">
        <v>85.476047721933895</v>
      </c>
      <c r="E133">
        <v>5.961624663516539E-3</v>
      </c>
      <c r="F133">
        <v>4.904E-2</v>
      </c>
      <c r="G133">
        <v>4.904E-2</v>
      </c>
      <c r="H133">
        <v>2.910878112712977</v>
      </c>
    </row>
    <row r="134" spans="1:8">
      <c r="A134" s="36" t="s">
        <v>198</v>
      </c>
      <c r="B134">
        <v>3.5432072081205412E-2</v>
      </c>
      <c r="C134">
        <v>57.973380954694747</v>
      </c>
      <c r="D134">
        <v>88.995816742983607</v>
      </c>
      <c r="E134">
        <v>2.031311904531262E-3</v>
      </c>
      <c r="F134">
        <v>8.7599999999999997E-2</v>
      </c>
      <c r="G134">
        <v>8.7599999999999997E-2</v>
      </c>
      <c r="H134">
        <v>2.9134236991692171</v>
      </c>
    </row>
    <row r="135" spans="1:8">
      <c r="A135" s="36" t="s">
        <v>199</v>
      </c>
      <c r="B135">
        <v>0</v>
      </c>
      <c r="C135">
        <v>56.193690868041642</v>
      </c>
      <c r="D135">
        <v>82.058428367139228</v>
      </c>
      <c r="E135">
        <v>0</v>
      </c>
      <c r="F135">
        <v>4.3830000000000001E-2</v>
      </c>
      <c r="G135">
        <v>4.3830000000000001E-2</v>
      </c>
      <c r="H135">
        <v>2.9166119500984902</v>
      </c>
    </row>
    <row r="136" spans="1:8">
      <c r="A136" s="36" t="s">
        <v>200</v>
      </c>
      <c r="B136">
        <v>2.1988595904542031E-2</v>
      </c>
      <c r="C136">
        <v>54.191585898801492</v>
      </c>
      <c r="D136">
        <v>74.5585692249754</v>
      </c>
      <c r="E136">
        <v>0</v>
      </c>
      <c r="F136">
        <v>7.2819999999999996E-2</v>
      </c>
      <c r="G136">
        <v>7.2819999999999996E-2</v>
      </c>
      <c r="H136">
        <v>2.9198071866783528</v>
      </c>
    </row>
    <row r="137" spans="1:8">
      <c r="A137" s="36" t="s">
        <v>201</v>
      </c>
      <c r="B137">
        <v>1.151402161647427E-2</v>
      </c>
      <c r="C137">
        <v>54.687957847592457</v>
      </c>
      <c r="D137">
        <v>70.346509102413421</v>
      </c>
      <c r="E137">
        <v>0</v>
      </c>
      <c r="F137">
        <v>8.269E-2</v>
      </c>
      <c r="G137">
        <v>8.269E-2</v>
      </c>
      <c r="H137">
        <v>2.8788075178224219</v>
      </c>
    </row>
    <row r="138" spans="1:8">
      <c r="A138" s="36" t="s">
        <v>202</v>
      </c>
      <c r="B138">
        <v>0</v>
      </c>
      <c r="C138">
        <v>56.317268433403207</v>
      </c>
      <c r="D138">
        <v>64.362595931336756</v>
      </c>
      <c r="E138">
        <v>0</v>
      </c>
      <c r="F138">
        <v>1.866E-2</v>
      </c>
      <c r="G138">
        <v>1.866E-2</v>
      </c>
      <c r="H138">
        <v>2.838943331913081</v>
      </c>
    </row>
    <row r="139" spans="1:8">
      <c r="A139" s="36" t="s">
        <v>203</v>
      </c>
      <c r="B139">
        <v>0</v>
      </c>
      <c r="C139">
        <v>59.283377352718752</v>
      </c>
      <c r="D139">
        <v>63.855761716139547</v>
      </c>
      <c r="E139">
        <v>0</v>
      </c>
      <c r="F139">
        <v>0</v>
      </c>
      <c r="G139">
        <v>0</v>
      </c>
      <c r="H139">
        <v>2.800168102542552</v>
      </c>
    </row>
    <row r="140" spans="1:8">
      <c r="A140" s="36" t="s">
        <v>204</v>
      </c>
      <c r="B140">
        <v>0</v>
      </c>
      <c r="C140">
        <v>64.033299733376765</v>
      </c>
      <c r="D140">
        <v>71.728230551058132</v>
      </c>
      <c r="E140">
        <v>0</v>
      </c>
      <c r="F140">
        <v>0</v>
      </c>
      <c r="G140">
        <v>0</v>
      </c>
      <c r="H140">
        <v>2.7907853403141361</v>
      </c>
    </row>
    <row r="141" spans="1:8">
      <c r="A141" s="36" t="s">
        <v>205</v>
      </c>
      <c r="B141">
        <v>0</v>
      </c>
      <c r="C141">
        <v>68.455661176869299</v>
      </c>
      <c r="D141">
        <v>80.726170692510706</v>
      </c>
      <c r="E141">
        <v>0</v>
      </c>
      <c r="F141">
        <v>0</v>
      </c>
      <c r="G141">
        <v>0</v>
      </c>
      <c r="H141">
        <v>2.7814652473387591</v>
      </c>
    </row>
    <row r="142" spans="1:8">
      <c r="A142" s="36" t="s">
        <v>206</v>
      </c>
      <c r="B142">
        <v>0</v>
      </c>
      <c r="C142">
        <v>70.177624017871508</v>
      </c>
      <c r="D142">
        <v>78.214498396332843</v>
      </c>
      <c r="E142">
        <v>0</v>
      </c>
      <c r="F142">
        <v>0</v>
      </c>
      <c r="G142">
        <v>0</v>
      </c>
      <c r="H142">
        <v>2.7722071978364888</v>
      </c>
    </row>
    <row r="143" spans="1:8">
      <c r="A143" s="36" t="s">
        <v>207</v>
      </c>
      <c r="B143">
        <v>0</v>
      </c>
      <c r="C143">
        <v>66.997223290028714</v>
      </c>
      <c r="D143">
        <v>72.411241723653944</v>
      </c>
      <c r="E143">
        <v>0</v>
      </c>
      <c r="F143">
        <v>0</v>
      </c>
      <c r="G143">
        <v>0</v>
      </c>
      <c r="H143">
        <v>2.759006211180123</v>
      </c>
    </row>
    <row r="144" spans="1:8">
      <c r="A144" s="36" t="s">
        <v>208</v>
      </c>
      <c r="B144">
        <v>0</v>
      </c>
      <c r="C144">
        <v>55.202761307166583</v>
      </c>
      <c r="D144">
        <v>62.807446047223209</v>
      </c>
      <c r="E144">
        <v>0</v>
      </c>
      <c r="F144">
        <v>0</v>
      </c>
      <c r="G144">
        <v>0</v>
      </c>
      <c r="H144">
        <v>2.7464962901896128</v>
      </c>
    </row>
    <row r="145" spans="1:8">
      <c r="A145" s="36" t="s">
        <v>209</v>
      </c>
      <c r="B145">
        <v>0</v>
      </c>
      <c r="C145">
        <v>40.586508519116123</v>
      </c>
      <c r="D145">
        <v>47.089313107473153</v>
      </c>
      <c r="E145">
        <v>0</v>
      </c>
      <c r="F145">
        <v>0</v>
      </c>
      <c r="G145">
        <v>0</v>
      </c>
      <c r="H145">
        <v>2.733538461538461</v>
      </c>
    </row>
    <row r="146" spans="1:8">
      <c r="A146" s="36" t="s">
        <v>210</v>
      </c>
      <c r="B146">
        <v>0</v>
      </c>
      <c r="C146">
        <v>70.545255073415888</v>
      </c>
      <c r="D146">
        <v>36.623543975498471</v>
      </c>
      <c r="E146">
        <v>0</v>
      </c>
      <c r="F146">
        <v>0</v>
      </c>
      <c r="G146">
        <v>0</v>
      </c>
      <c r="H146">
        <v>2.551407237219987</v>
      </c>
    </row>
    <row r="147" spans="1:8">
      <c r="A147" s="36" t="s">
        <v>211</v>
      </c>
      <c r="B147">
        <v>0</v>
      </c>
      <c r="C147">
        <v>76.953866578687879</v>
      </c>
      <c r="D147">
        <v>27.339374879351201</v>
      </c>
      <c r="E147">
        <v>0</v>
      </c>
      <c r="F147">
        <v>0</v>
      </c>
      <c r="G147">
        <v>0</v>
      </c>
      <c r="H147">
        <v>2.545558739255013</v>
      </c>
    </row>
    <row r="148" spans="1:8">
      <c r="A148" s="36" t="s">
        <v>212</v>
      </c>
      <c r="B148">
        <v>0</v>
      </c>
      <c r="C148">
        <v>72.751897490096653</v>
      </c>
      <c r="D148">
        <v>22.36369275912482</v>
      </c>
      <c r="E148">
        <v>0</v>
      </c>
      <c r="F148">
        <v>0</v>
      </c>
      <c r="G148">
        <v>0</v>
      </c>
      <c r="H148">
        <v>2.53973699256718</v>
      </c>
    </row>
    <row r="149" spans="1:8">
      <c r="A149" s="36" t="s">
        <v>213</v>
      </c>
      <c r="B149">
        <v>0</v>
      </c>
      <c r="C149">
        <v>79.184238685117862</v>
      </c>
      <c r="D149">
        <v>20.468678731105111</v>
      </c>
      <c r="E149">
        <v>0</v>
      </c>
      <c r="F149">
        <v>0</v>
      </c>
      <c r="G149">
        <v>0</v>
      </c>
      <c r="H149">
        <v>2.5315349544072951</v>
      </c>
    </row>
    <row r="150" spans="1:8">
      <c r="A150" s="36" t="s">
        <v>214</v>
      </c>
      <c r="B150">
        <v>0</v>
      </c>
      <c r="C150">
        <v>106.693727583464</v>
      </c>
      <c r="D150">
        <v>19.546308641158859</v>
      </c>
      <c r="E150">
        <v>0</v>
      </c>
      <c r="F150">
        <v>0</v>
      </c>
      <c r="G150">
        <v>0</v>
      </c>
      <c r="H150">
        <v>2.522907989397956</v>
      </c>
    </row>
    <row r="151" spans="1:8">
      <c r="A151" s="36" t="s">
        <v>215</v>
      </c>
      <c r="B151">
        <v>0</v>
      </c>
      <c r="C151">
        <v>157.09771913804349</v>
      </c>
      <c r="D151">
        <v>19.740340287652391</v>
      </c>
      <c r="E151">
        <v>0</v>
      </c>
      <c r="F151">
        <v>0</v>
      </c>
      <c r="G151">
        <v>0</v>
      </c>
      <c r="H151">
        <v>2.514814115870919</v>
      </c>
    </row>
    <row r="152" spans="1:8">
      <c r="A152" s="36" t="s">
        <v>216</v>
      </c>
      <c r="B152">
        <v>0</v>
      </c>
      <c r="C152">
        <v>159.7646327153887</v>
      </c>
      <c r="D152">
        <v>21.547935109289359</v>
      </c>
      <c r="E152">
        <v>0</v>
      </c>
      <c r="F152">
        <v>0</v>
      </c>
      <c r="G152">
        <v>0</v>
      </c>
      <c r="H152">
        <v>2.5195689166193991</v>
      </c>
    </row>
    <row r="153" spans="1:8">
      <c r="A153" s="36" t="s">
        <v>217</v>
      </c>
      <c r="B153">
        <v>0</v>
      </c>
      <c r="C153">
        <v>153.6088634348896</v>
      </c>
      <c r="D153">
        <v>25.495834172149952</v>
      </c>
      <c r="E153">
        <v>4.6666458797518734E-3</v>
      </c>
      <c r="F153">
        <v>0.10695</v>
      </c>
      <c r="G153">
        <v>0.10695</v>
      </c>
      <c r="H153">
        <v>2.5243417313885188</v>
      </c>
    </row>
    <row r="154" spans="1:8">
      <c r="A154" s="36" t="s">
        <v>218</v>
      </c>
      <c r="B154">
        <v>0</v>
      </c>
      <c r="C154">
        <v>149.63846180841571</v>
      </c>
      <c r="D154">
        <v>41.118861912306869</v>
      </c>
      <c r="E154">
        <v>1.7594736597902279E-2</v>
      </c>
      <c r="F154">
        <v>5.8200000000000014E-3</v>
      </c>
      <c r="G154">
        <v>5.8200000000000014E-3</v>
      </c>
      <c r="H154">
        <v>2.5291326627443542</v>
      </c>
    </row>
    <row r="155" spans="1:8">
      <c r="A155" s="36" t="s">
        <v>219</v>
      </c>
      <c r="B155">
        <v>1.6553770650969711E-2</v>
      </c>
      <c r="C155">
        <v>141.09910143754249</v>
      </c>
      <c r="D155">
        <v>62.609481693245392</v>
      </c>
      <c r="E155">
        <v>1.4657783149986029E-2</v>
      </c>
      <c r="F155">
        <v>1.541E-2</v>
      </c>
      <c r="G155">
        <v>1.541E-2</v>
      </c>
      <c r="H155">
        <v>2.5138653084323721</v>
      </c>
    </row>
    <row r="156" spans="1:8">
      <c r="A156" s="36" t="s">
        <v>220</v>
      </c>
      <c r="B156">
        <v>8.3934503549471188E-3</v>
      </c>
      <c r="C156">
        <v>135.9581790285371</v>
      </c>
      <c r="D156">
        <v>78.529311338084028</v>
      </c>
      <c r="E156">
        <v>1.163868081351358E-2</v>
      </c>
      <c r="F156">
        <v>4.7450000000000013E-2</v>
      </c>
      <c r="G156">
        <v>4.7450000000000013E-2</v>
      </c>
      <c r="H156">
        <v>2.4987811738233652</v>
      </c>
    </row>
    <row r="157" spans="1:8">
      <c r="A157" s="36" t="s">
        <v>221</v>
      </c>
      <c r="B157">
        <v>2.5308605020206119E-2</v>
      </c>
      <c r="C157">
        <v>131.6512680084532</v>
      </c>
      <c r="D157">
        <v>90.976274737641788</v>
      </c>
      <c r="E157">
        <v>8.1773878878896311E-3</v>
      </c>
      <c r="F157">
        <v>6.6560000000000008E-2</v>
      </c>
      <c r="G157">
        <v>6.6560000000000008E-2</v>
      </c>
      <c r="H157">
        <v>2.4838769804287049</v>
      </c>
    </row>
    <row r="158" spans="1:8">
      <c r="A158" s="36" t="s">
        <v>222</v>
      </c>
      <c r="B158">
        <v>0</v>
      </c>
      <c r="C158">
        <v>129.15598441413749</v>
      </c>
      <c r="D158">
        <v>92.635408498170293</v>
      </c>
      <c r="E158">
        <v>0</v>
      </c>
      <c r="F158">
        <v>2.1080000000000002E-2</v>
      </c>
      <c r="G158">
        <v>2.1080000000000002E-2</v>
      </c>
      <c r="H158">
        <v>2.4801786711334439</v>
      </c>
    </row>
    <row r="159" spans="1:8">
      <c r="A159" s="36" t="s">
        <v>223</v>
      </c>
      <c r="B159">
        <v>0</v>
      </c>
      <c r="C159">
        <v>127.4294560389916</v>
      </c>
      <c r="D159">
        <v>78.603712380858028</v>
      </c>
      <c r="E159">
        <v>0</v>
      </c>
      <c r="F159">
        <v>1.342E-2</v>
      </c>
      <c r="G159">
        <v>1.342E-2</v>
      </c>
      <c r="H159">
        <v>2.476951672862453</v>
      </c>
    </row>
    <row r="160" spans="1:8">
      <c r="A160" s="36" t="s">
        <v>224</v>
      </c>
      <c r="B160">
        <v>0</v>
      </c>
      <c r="C160">
        <v>127.3496756790333</v>
      </c>
      <c r="D160">
        <v>63.323055926481871</v>
      </c>
      <c r="E160">
        <v>0</v>
      </c>
      <c r="F160">
        <v>0.10568</v>
      </c>
      <c r="G160">
        <v>0.10568</v>
      </c>
      <c r="H160">
        <v>2.4737330610729531</v>
      </c>
    </row>
    <row r="161" spans="1:8">
      <c r="A161" s="36" t="s">
        <v>225</v>
      </c>
      <c r="B161">
        <v>0</v>
      </c>
      <c r="C161">
        <v>131.08462303451111</v>
      </c>
      <c r="D161">
        <v>55.180090790396683</v>
      </c>
      <c r="E161">
        <v>0</v>
      </c>
      <c r="F161">
        <v>4.0599999999999997E-2</v>
      </c>
      <c r="G161">
        <v>4.0599999999999997E-2</v>
      </c>
      <c r="H161">
        <v>2.4609418282548479</v>
      </c>
    </row>
    <row r="162" spans="1:8">
      <c r="A162" s="36" t="s">
        <v>226</v>
      </c>
      <c r="B162">
        <v>0</v>
      </c>
      <c r="C162">
        <v>138.3790009535584</v>
      </c>
      <c r="D162">
        <v>51.328039154324962</v>
      </c>
      <c r="E162">
        <v>0</v>
      </c>
      <c r="F162">
        <v>0</v>
      </c>
      <c r="G162">
        <v>0</v>
      </c>
      <c r="H162">
        <v>2.448282197317655</v>
      </c>
    </row>
    <row r="163" spans="1:8">
      <c r="A163" s="36" t="s">
        <v>227</v>
      </c>
      <c r="B163">
        <v>0</v>
      </c>
      <c r="C163">
        <v>145.57764244065569</v>
      </c>
      <c r="D163">
        <v>60.067500495269378</v>
      </c>
      <c r="E163">
        <v>0</v>
      </c>
      <c r="F163">
        <v>0</v>
      </c>
      <c r="G163">
        <v>0</v>
      </c>
      <c r="H163">
        <v>2.4353070175438578</v>
      </c>
    </row>
    <row r="164" spans="1:8">
      <c r="A164" s="36" t="s">
        <v>228</v>
      </c>
      <c r="B164">
        <v>0</v>
      </c>
      <c r="C164">
        <v>151.5685323105744</v>
      </c>
      <c r="D164">
        <v>73.43992462607001</v>
      </c>
      <c r="E164">
        <v>0</v>
      </c>
      <c r="F164">
        <v>0</v>
      </c>
      <c r="G164">
        <v>0</v>
      </c>
      <c r="H164">
        <v>2.4317518248175181</v>
      </c>
    </row>
    <row r="165" spans="1:8">
      <c r="A165" s="36" t="s">
        <v>229</v>
      </c>
      <c r="B165">
        <v>0</v>
      </c>
      <c r="C165">
        <v>155.85948725866649</v>
      </c>
      <c r="D165">
        <v>81.360776896294368</v>
      </c>
      <c r="E165">
        <v>0</v>
      </c>
      <c r="F165">
        <v>0</v>
      </c>
      <c r="G165">
        <v>0</v>
      </c>
      <c r="H165">
        <v>2.4277646201493899</v>
      </c>
    </row>
    <row r="166" spans="1:8">
      <c r="A166" s="36" t="s">
        <v>230</v>
      </c>
      <c r="B166">
        <v>0</v>
      </c>
      <c r="C166">
        <v>154.26203934123899</v>
      </c>
      <c r="D166">
        <v>74.271116811933936</v>
      </c>
      <c r="E166">
        <v>0</v>
      </c>
      <c r="F166">
        <v>0</v>
      </c>
      <c r="G166">
        <v>0</v>
      </c>
      <c r="H166">
        <v>2.4242313989448778</v>
      </c>
    </row>
    <row r="167" spans="1:8">
      <c r="A167" s="36" t="s">
        <v>231</v>
      </c>
      <c r="B167">
        <v>0</v>
      </c>
      <c r="C167">
        <v>140.66153692131871</v>
      </c>
      <c r="D167">
        <v>63.253651633765209</v>
      </c>
      <c r="E167">
        <v>0</v>
      </c>
      <c r="F167">
        <v>0</v>
      </c>
      <c r="G167">
        <v>0</v>
      </c>
      <c r="H167">
        <v>2.418511796733211</v>
      </c>
    </row>
    <row r="168" spans="1:8">
      <c r="A168" s="36" t="s">
        <v>232</v>
      </c>
      <c r="B168">
        <v>0</v>
      </c>
      <c r="C168">
        <v>120.00211085334711</v>
      </c>
      <c r="D168">
        <v>53.081081976457092</v>
      </c>
      <c r="E168">
        <v>0</v>
      </c>
      <c r="F168">
        <v>0</v>
      </c>
      <c r="G168">
        <v>0</v>
      </c>
      <c r="H168">
        <v>2.41325606664252</v>
      </c>
    </row>
    <row r="169" spans="1:8">
      <c r="A169" s="36" t="s">
        <v>233</v>
      </c>
      <c r="B169">
        <v>0</v>
      </c>
      <c r="C169">
        <v>89.395917479189592</v>
      </c>
      <c r="D169">
        <v>39.531406067139862</v>
      </c>
      <c r="E169">
        <v>0</v>
      </c>
      <c r="F169">
        <v>0</v>
      </c>
      <c r="G169">
        <v>0</v>
      </c>
      <c r="H169">
        <v>2.4075880758807582</v>
      </c>
    </row>
    <row r="170" spans="1:8">
      <c r="A170" s="36" t="s">
        <v>234</v>
      </c>
      <c r="B170">
        <v>0</v>
      </c>
      <c r="C170">
        <v>99.650271623787589</v>
      </c>
      <c r="D170">
        <v>28.77700192040291</v>
      </c>
      <c r="E170">
        <v>0</v>
      </c>
      <c r="F170">
        <v>0</v>
      </c>
      <c r="G170">
        <v>0</v>
      </c>
      <c r="H170">
        <v>2.3610914245216161</v>
      </c>
    </row>
    <row r="171" spans="1:8">
      <c r="A171" s="36" t="s">
        <v>235</v>
      </c>
      <c r="B171">
        <v>0</v>
      </c>
      <c r="C171">
        <v>105.8552362959508</v>
      </c>
      <c r="D171">
        <v>21.88787160636894</v>
      </c>
      <c r="E171">
        <v>0</v>
      </c>
      <c r="F171">
        <v>0</v>
      </c>
      <c r="G171">
        <v>0</v>
      </c>
      <c r="H171">
        <v>2.3494358251057821</v>
      </c>
    </row>
    <row r="172" spans="1:8">
      <c r="A172" s="36" t="s">
        <v>236</v>
      </c>
      <c r="B172">
        <v>0</v>
      </c>
      <c r="C172">
        <v>107.2917143095396</v>
      </c>
      <c r="D172">
        <v>20.45737018774231</v>
      </c>
      <c r="E172">
        <v>0</v>
      </c>
      <c r="F172">
        <v>0</v>
      </c>
      <c r="G172">
        <v>0</v>
      </c>
      <c r="H172">
        <v>2.337894736842105</v>
      </c>
    </row>
    <row r="173" spans="1:8">
      <c r="A173" s="36" t="s">
        <v>237</v>
      </c>
      <c r="B173">
        <v>0</v>
      </c>
      <c r="C173">
        <v>115.3412887101894</v>
      </c>
      <c r="D173">
        <v>21.229371115991469</v>
      </c>
      <c r="E173">
        <v>0</v>
      </c>
      <c r="F173">
        <v>0</v>
      </c>
      <c r="G173">
        <v>0</v>
      </c>
      <c r="H173">
        <v>2.325248647705461</v>
      </c>
    </row>
    <row r="174" spans="1:8">
      <c r="A174" s="36" t="s">
        <v>238</v>
      </c>
      <c r="B174">
        <v>0</v>
      </c>
      <c r="C174">
        <v>143.41457215801819</v>
      </c>
      <c r="D174">
        <v>25.002309346841699</v>
      </c>
      <c r="E174">
        <v>0</v>
      </c>
      <c r="F174">
        <v>0</v>
      </c>
      <c r="G174">
        <v>0</v>
      </c>
      <c r="H174">
        <v>2.3127386324192991</v>
      </c>
    </row>
    <row r="175" spans="1:8">
      <c r="A175" s="36" t="s">
        <v>239</v>
      </c>
      <c r="B175">
        <v>0</v>
      </c>
      <c r="C175">
        <v>210.56706929872419</v>
      </c>
      <c r="D175">
        <v>29.745633865667621</v>
      </c>
      <c r="E175">
        <v>0</v>
      </c>
      <c r="F175">
        <v>0</v>
      </c>
      <c r="G175">
        <v>0</v>
      </c>
      <c r="H175">
        <v>2.3007596685082858</v>
      </c>
    </row>
    <row r="176" spans="1:8">
      <c r="A176" s="36" t="s">
        <v>240</v>
      </c>
      <c r="B176">
        <v>0</v>
      </c>
      <c r="C176">
        <v>208.7569355817314</v>
      </c>
      <c r="D176">
        <v>48.381733842688313</v>
      </c>
      <c r="E176">
        <v>0</v>
      </c>
      <c r="F176">
        <v>0</v>
      </c>
      <c r="G176">
        <v>0</v>
      </c>
      <c r="H176">
        <v>2.3143452587704072</v>
      </c>
    </row>
    <row r="177" spans="1:8">
      <c r="A177" s="36" t="s">
        <v>241</v>
      </c>
      <c r="B177">
        <v>0</v>
      </c>
      <c r="C177">
        <v>202.93243964156639</v>
      </c>
      <c r="D177">
        <v>74.127979669037316</v>
      </c>
      <c r="E177">
        <v>0</v>
      </c>
      <c r="F177">
        <v>0</v>
      </c>
      <c r="G177">
        <v>0</v>
      </c>
      <c r="H177">
        <v>2.328499038965576</v>
      </c>
    </row>
    <row r="178" spans="1:8">
      <c r="A178" s="36" t="s">
        <v>242</v>
      </c>
      <c r="B178">
        <v>0</v>
      </c>
      <c r="C178">
        <v>201.8948723485754</v>
      </c>
      <c r="D178">
        <v>88.310786061765214</v>
      </c>
      <c r="E178">
        <v>0</v>
      </c>
      <c r="F178">
        <v>0.16159000000000001</v>
      </c>
      <c r="G178">
        <v>0.16159000000000001</v>
      </c>
      <c r="H178">
        <v>2.342827004219409</v>
      </c>
    </row>
    <row r="179" spans="1:8">
      <c r="A179" s="36" t="s">
        <v>243</v>
      </c>
      <c r="B179">
        <v>0</v>
      </c>
      <c r="C179">
        <v>197.56458835350369</v>
      </c>
      <c r="D179">
        <v>87.321533235457366</v>
      </c>
      <c r="E179">
        <v>0</v>
      </c>
      <c r="F179">
        <v>0.31822000000000011</v>
      </c>
      <c r="G179">
        <v>0.31822000000000011</v>
      </c>
      <c r="H179">
        <v>2.367803837953093</v>
      </c>
    </row>
    <row r="180" spans="1:8">
      <c r="A180" s="36" t="s">
        <v>244</v>
      </c>
      <c r="B180">
        <v>0</v>
      </c>
      <c r="C180">
        <v>191.99146722513939</v>
      </c>
      <c r="D180">
        <v>84.384211103396822</v>
      </c>
      <c r="E180">
        <v>0</v>
      </c>
      <c r="F180">
        <v>0.48673000000000011</v>
      </c>
      <c r="G180">
        <v>0.48673000000000011</v>
      </c>
      <c r="H180">
        <v>2.3937488773127349</v>
      </c>
    </row>
    <row r="181" spans="1:8">
      <c r="A181" s="36" t="s">
        <v>245</v>
      </c>
      <c r="B181">
        <v>0</v>
      </c>
      <c r="C181">
        <v>186.08398233627599</v>
      </c>
      <c r="D181">
        <v>84.111254812938995</v>
      </c>
      <c r="E181">
        <v>1.156577827866806E-2</v>
      </c>
      <c r="F181">
        <v>0.62265999999999999</v>
      </c>
      <c r="G181">
        <v>0.62265999999999999</v>
      </c>
      <c r="H181">
        <v>2.4202687976752641</v>
      </c>
    </row>
    <row r="182" spans="1:8">
      <c r="A182" s="36" t="s">
        <v>246</v>
      </c>
      <c r="B182">
        <v>0</v>
      </c>
      <c r="C182">
        <v>184.34080354508751</v>
      </c>
      <c r="D182">
        <v>84.768649157354673</v>
      </c>
      <c r="E182">
        <v>9.6096866684641652E-3</v>
      </c>
      <c r="F182">
        <v>0.46421000000000001</v>
      </c>
      <c r="G182">
        <v>0.46421000000000001</v>
      </c>
      <c r="H182">
        <v>2.40932923521967</v>
      </c>
    </row>
    <row r="183" spans="1:8">
      <c r="A183" s="36" t="s">
        <v>247</v>
      </c>
      <c r="B183">
        <v>0</v>
      </c>
      <c r="C183">
        <v>183.86812487009109</v>
      </c>
      <c r="D183">
        <v>77.899724204741588</v>
      </c>
      <c r="E183">
        <v>7.5734560635876249E-3</v>
      </c>
      <c r="F183">
        <v>6.0830000000000002E-2</v>
      </c>
      <c r="G183">
        <v>6.0830000000000002E-2</v>
      </c>
      <c r="H183">
        <v>2.3980565053086198</v>
      </c>
    </row>
    <row r="184" spans="1:8">
      <c r="A184" s="36" t="s">
        <v>248</v>
      </c>
      <c r="B184">
        <v>0</v>
      </c>
      <c r="C184">
        <v>185.1201829976836</v>
      </c>
      <c r="D184">
        <v>72.128156959305997</v>
      </c>
      <c r="E184">
        <v>5.9515822038824122E-3</v>
      </c>
      <c r="F184">
        <v>9.2469999999999997E-2</v>
      </c>
      <c r="G184">
        <v>9.2469999999999997E-2</v>
      </c>
      <c r="H184">
        <v>2.3873163740594769</v>
      </c>
    </row>
    <row r="185" spans="1:8">
      <c r="A185" s="36" t="s">
        <v>249</v>
      </c>
      <c r="B185">
        <v>0</v>
      </c>
      <c r="C185">
        <v>186.78959383447341</v>
      </c>
      <c r="D185">
        <v>69.478370753830603</v>
      </c>
      <c r="E185">
        <v>1.118108321136219E-2</v>
      </c>
      <c r="F185">
        <v>9.7300000000000008E-3</v>
      </c>
      <c r="G185">
        <v>9.7300000000000008E-3</v>
      </c>
      <c r="H185">
        <v>2.3548330093656129</v>
      </c>
    </row>
    <row r="186" spans="1:8">
      <c r="A186" s="36" t="s">
        <v>250</v>
      </c>
      <c r="B186">
        <v>0</v>
      </c>
      <c r="C186">
        <v>194.49799144602991</v>
      </c>
      <c r="D186">
        <v>66.536480395887821</v>
      </c>
      <c r="E186">
        <v>1.627486851116618E-2</v>
      </c>
      <c r="F186">
        <v>0</v>
      </c>
      <c r="G186">
        <v>0</v>
      </c>
      <c r="H186">
        <v>2.3236268526591091</v>
      </c>
    </row>
    <row r="187" spans="1:8">
      <c r="A187" s="36" t="s">
        <v>251</v>
      </c>
      <c r="B187">
        <v>0</v>
      </c>
      <c r="C187">
        <v>200.9358889413943</v>
      </c>
      <c r="D187">
        <v>71.827549665796681</v>
      </c>
      <c r="E187">
        <v>2.1444157009262801E-2</v>
      </c>
      <c r="F187">
        <v>0</v>
      </c>
      <c r="G187">
        <v>0</v>
      </c>
      <c r="H187">
        <v>1.834589571502323</v>
      </c>
    </row>
    <row r="188" spans="1:8">
      <c r="A188" s="36" t="s">
        <v>252</v>
      </c>
      <c r="B188">
        <v>0</v>
      </c>
      <c r="C188">
        <v>204.93421714167249</v>
      </c>
      <c r="D188">
        <v>83.544061706573217</v>
      </c>
      <c r="E188">
        <v>2.5715158397929431E-2</v>
      </c>
      <c r="F188">
        <v>0</v>
      </c>
      <c r="G188">
        <v>0</v>
      </c>
      <c r="H188">
        <v>1.8279835390946511</v>
      </c>
    </row>
    <row r="189" spans="1:8">
      <c r="A189" s="36" t="s">
        <v>253</v>
      </c>
      <c r="B189">
        <v>0</v>
      </c>
      <c r="C189">
        <v>204.0718487403781</v>
      </c>
      <c r="D189">
        <v>88.858806159439823</v>
      </c>
      <c r="E189">
        <v>3.0427379059690129E-2</v>
      </c>
      <c r="F189">
        <v>0</v>
      </c>
      <c r="G189">
        <v>0</v>
      </c>
      <c r="H189">
        <v>1.82142491030241</v>
      </c>
    </row>
    <row r="190" spans="1:8">
      <c r="A190" s="36" t="s">
        <v>254</v>
      </c>
      <c r="B190">
        <v>0</v>
      </c>
      <c r="C190">
        <v>199.34265402470859</v>
      </c>
      <c r="D190">
        <v>79.408119914729724</v>
      </c>
      <c r="E190">
        <v>3.4490097239607387E-2</v>
      </c>
      <c r="F190">
        <v>0</v>
      </c>
      <c r="G190">
        <v>0</v>
      </c>
      <c r="H190">
        <v>1.814913176710929</v>
      </c>
    </row>
    <row r="191" spans="1:8">
      <c r="A191" s="36" t="s">
        <v>255</v>
      </c>
      <c r="B191">
        <v>0</v>
      </c>
      <c r="C191">
        <v>181.77695626121519</v>
      </c>
      <c r="D191">
        <v>66.908861034032938</v>
      </c>
      <c r="E191">
        <v>3.4697446679238048E-2</v>
      </c>
      <c r="F191">
        <v>0</v>
      </c>
      <c r="G191">
        <v>0</v>
      </c>
      <c r="H191">
        <v>1.8161499148211251</v>
      </c>
    </row>
    <row r="192" spans="1:8">
      <c r="A192" s="36" t="s">
        <v>256</v>
      </c>
      <c r="B192">
        <v>0</v>
      </c>
      <c r="C192">
        <v>158.65417139225161</v>
      </c>
      <c r="D192">
        <v>55.317099336012497</v>
      </c>
      <c r="E192">
        <v>3.4906768989933092E-2</v>
      </c>
      <c r="F192">
        <v>0</v>
      </c>
      <c r="G192">
        <v>0</v>
      </c>
      <c r="H192">
        <v>1.817078575080961</v>
      </c>
    </row>
    <row r="193" spans="1:8">
      <c r="A193" s="36" t="s">
        <v>257</v>
      </c>
      <c r="B193">
        <v>0</v>
      </c>
      <c r="C193">
        <v>117.4513101761877</v>
      </c>
      <c r="D193">
        <v>41.579172093448037</v>
      </c>
      <c r="E193">
        <v>3.5408171845923923E-2</v>
      </c>
      <c r="F193">
        <v>0</v>
      </c>
      <c r="G193">
        <v>0</v>
      </c>
      <c r="H193">
        <v>1.8183182670987561</v>
      </c>
    </row>
  </sheetData>
  <autoFilter ref="A1:H193" xr:uid="{00000000-0009-0000-0000-000008000000}"/>
  <conditionalFormatting sqref="C1:C104857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:B104857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291450E4C1DD419DC0CDB17B38DBB6" ma:contentTypeVersion="6" ma:contentTypeDescription="Ein neues Dokument erstellen." ma:contentTypeScope="" ma:versionID="85e94a34ce12b48670212d2b0c6df2bc">
  <xsd:schema xmlns:xsd="http://www.w3.org/2001/XMLSchema" xmlns:xs="http://www.w3.org/2001/XMLSchema" xmlns:p="http://schemas.microsoft.com/office/2006/metadata/properties" xmlns:ns2="b662d03e-c700-48fc-ac52-8823e81c719a" targetNamespace="http://schemas.microsoft.com/office/2006/metadata/properties" ma:root="true" ma:fieldsID="45f8c5a0bbe62e3508b3d75ee0dffa0d" ns2:_="">
    <xsd:import namespace="b662d03e-c700-48fc-ac52-8823e81c719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62d03e-c700-48fc-ac52-8823e81c71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A4ABE9-9C53-4724-8ED7-1188BC4E43D6}">
  <ds:schemaRefs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b662d03e-c700-48fc-ac52-8823e81c719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AD66C24-EAB2-4E2C-8338-F90F4A48F6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674523-B3A7-4981-8048-D91C1B9476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62d03e-c700-48fc-ac52-8823e81c71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INFO</vt:lpstr>
      <vt:lpstr>buses</vt:lpstr>
      <vt:lpstr>demand</vt:lpstr>
      <vt:lpstr>commodity_sources</vt:lpstr>
      <vt:lpstr>renewables</vt:lpstr>
      <vt:lpstr>storages</vt:lpstr>
      <vt:lpstr>transformers_in</vt:lpstr>
      <vt:lpstr>transformers_out</vt:lpstr>
      <vt:lpstr>timeseries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</dc:creator>
  <cp:lastModifiedBy>LL</cp:lastModifiedBy>
  <dcterms:created xsi:type="dcterms:W3CDTF">2021-06-03T08:39:03Z</dcterms:created>
  <dcterms:modified xsi:type="dcterms:W3CDTF">2022-05-16T15:33:34Z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0x01010049291450E4C1DD419DC0CDB17B38DBB6</vt:lpwstr>
  </property>
</Properties>
</file>