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0 Turismo\"/>
    </mc:Choice>
  </mc:AlternateContent>
  <bookViews>
    <workbookView xWindow="-120" yWindow="-120" windowWidth="29040" windowHeight="15720"/>
  </bookViews>
  <sheets>
    <sheet name="  20,1  " sheetId="1" r:id="rId1"/>
  </sheets>
  <definedNames>
    <definedName name="_xlnm.Print_Area" localSheetId="0">'  20,1  '!$B$2:$L$52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J26" i="1"/>
  <c r="H26" i="1"/>
  <c r="G26" i="1"/>
  <c r="L26" i="1" s="1"/>
  <c r="K25" i="1"/>
  <c r="J25" i="1"/>
  <c r="H25" i="1"/>
  <c r="G25" i="1"/>
  <c r="L25" i="1" s="1"/>
  <c r="K24" i="1"/>
  <c r="J24" i="1"/>
  <c r="H24" i="1"/>
  <c r="G24" i="1"/>
  <c r="L24" i="1" s="1"/>
  <c r="K23" i="1"/>
  <c r="J23" i="1"/>
  <c r="H23" i="1"/>
  <c r="G23" i="1"/>
  <c r="L23" i="1" s="1"/>
  <c r="K22" i="1"/>
  <c r="J22" i="1"/>
  <c r="H22" i="1"/>
  <c r="G22" i="1"/>
  <c r="L22" i="1" s="1"/>
  <c r="K21" i="1"/>
  <c r="J21" i="1"/>
  <c r="H21" i="1"/>
  <c r="G21" i="1"/>
  <c r="L21" i="1" s="1"/>
  <c r="K20" i="1"/>
  <c r="J20" i="1"/>
  <c r="H20" i="1"/>
  <c r="G20" i="1"/>
  <c r="L20" i="1" s="1"/>
  <c r="K19" i="1"/>
  <c r="J19" i="1"/>
  <c r="H19" i="1"/>
  <c r="G19" i="1"/>
  <c r="L19" i="1" s="1"/>
  <c r="K18" i="1"/>
  <c r="J18" i="1"/>
  <c r="H18" i="1"/>
  <c r="G18" i="1"/>
  <c r="L18" i="1" s="1"/>
  <c r="K17" i="1"/>
  <c r="J17" i="1"/>
  <c r="H17" i="1"/>
  <c r="G17" i="1"/>
  <c r="L17" i="1" s="1"/>
  <c r="K16" i="1"/>
  <c r="J16" i="1"/>
  <c r="H16" i="1"/>
  <c r="G16" i="1"/>
  <c r="L16" i="1" s="1"/>
  <c r="K15" i="1"/>
  <c r="J15" i="1"/>
  <c r="H15" i="1"/>
  <c r="G15" i="1"/>
  <c r="L15" i="1" s="1"/>
  <c r="K14" i="1"/>
  <c r="J14" i="1"/>
  <c r="H14" i="1"/>
  <c r="G14" i="1"/>
  <c r="L14" i="1" s="1"/>
  <c r="K13" i="1"/>
  <c r="J13" i="1"/>
  <c r="H13" i="1"/>
  <c r="G13" i="1"/>
  <c r="L13" i="1" s="1"/>
  <c r="K12" i="1"/>
  <c r="J12" i="1"/>
  <c r="H12" i="1"/>
  <c r="G12" i="1"/>
  <c r="L12" i="1" s="1"/>
  <c r="K11" i="1"/>
  <c r="J11" i="1"/>
  <c r="H11" i="1"/>
  <c r="G11" i="1"/>
  <c r="L11" i="1" s="1"/>
  <c r="F11" i="1"/>
  <c r="J10" i="1"/>
  <c r="G10" i="1"/>
  <c r="F10" i="1"/>
  <c r="K10" i="1" s="1"/>
  <c r="J9" i="1"/>
  <c r="G9" i="1"/>
  <c r="F9" i="1"/>
  <c r="K9" i="1" s="1"/>
  <c r="J8" i="1"/>
  <c r="G8" i="1"/>
  <c r="F8" i="1"/>
  <c r="K8" i="1" s="1"/>
  <c r="K27" i="1"/>
  <c r="J27" i="1"/>
  <c r="H27" i="1"/>
  <c r="G27" i="1"/>
  <c r="L27" i="1" s="1"/>
  <c r="H8" i="1" l="1"/>
  <c r="L8" i="1" s="1"/>
  <c r="H9" i="1"/>
  <c r="L9" i="1" s="1"/>
  <c r="H10" i="1"/>
  <c r="L10" i="1" s="1"/>
</calcChain>
</file>

<file path=xl/sharedStrings.xml><?xml version="1.0" encoding="utf-8"?>
<sst xmlns="http://schemas.openxmlformats.org/spreadsheetml/2006/main" count="28" uniqueCount="24">
  <si>
    <t>Número de Turistas</t>
  </si>
  <si>
    <t>Egreso de</t>
  </si>
  <si>
    <t>Divisas Per cápita</t>
  </si>
  <si>
    <t>Balance ( Saldo)</t>
  </si>
  <si>
    <t>Divisas</t>
  </si>
  <si>
    <t>Ingreso</t>
  </si>
  <si>
    <t>Egreso</t>
  </si>
  <si>
    <t>Per cápita</t>
  </si>
  <si>
    <t>(Mill. US$)</t>
  </si>
  <si>
    <t>US$</t>
  </si>
  <si>
    <t xml:space="preserve"> (Mill. US$)</t>
  </si>
  <si>
    <t xml:space="preserve"> (US$)</t>
  </si>
  <si>
    <t>de Divisas</t>
  </si>
  <si>
    <t>Año</t>
  </si>
  <si>
    <t xml:space="preserve">Fuente: Superintendencia Nacional de Migraciones </t>
  </si>
  <si>
    <t>Turistas</t>
  </si>
  <si>
    <t>Entrada                        1/</t>
  </si>
  <si>
    <t>Salida                      2/</t>
  </si>
  <si>
    <t>2/ Turistas peruanos residentes en el Perú.</t>
  </si>
  <si>
    <t>1/ Turistas internacionales = Turistas extranjeros + Turistas peruanos residentes en el exterior.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</si>
  <si>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La información de ingreso de divisas por turismo receptivo y de egreso de divisas por turismo emisivo incluye los rubros viajes </t>
    </r>
  </si>
  <si>
    <t>y transporte de pasajeros, de acuerdo a las recomendaciones internacionales de la Organización Mundial del Turismo.</t>
  </si>
  <si>
    <t>20.1 PERÚ: INDICADORES DEL SECTOR TURISMO, 2003 - 2022</t>
  </si>
  <si>
    <t xml:space="preserve">              Banco Central de Reserva  del Perú.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</si>
</sst>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_)"/>
    <numFmt numFmtId="165" formatCode="#\ ###\ ##0"/>
    <numFmt numFmtId="166" formatCode="[=0]\-;General"/>
    <numFmt numFmtId="167" formatCode="0.00_)"/>
    <numFmt numFmtId="168" formatCode="#\ ##0"/>
  </numFmts>
  <fonts count="12" x14ac:knownFonts="1">
    <font>
      <sz val="10"/>
      <name val="Arial"/>
    </font>
    <font>
      <sz val="7"/>
      <name val="Times New Roman"/>
      <family val="1"/>
    </font>
    <font>
      <sz val="8"/>
      <name val="Arial"/>
      <family val="2"/>
    </font>
    <font>
      <sz val="7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8"/>
      <color theme="0"/>
      <name val="Arial Narrow"/>
      <family val="2"/>
    </font>
    <font>
      <sz val="8"/>
      <color rgb="FF0000FF"/>
      <name val="Arial Narrow"/>
      <family val="2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7" fontId="1" fillId="0" borderId="0"/>
  </cellStyleXfs>
  <cellXfs count="61">
    <xf numFmtId="0" fontId="0" fillId="0" borderId="0" xfId="0"/>
    <xf numFmtId="0" fontId="2" fillId="0" borderId="0" xfId="0" applyFont="1"/>
    <xf numFmtId="165" fontId="4" fillId="0" borderId="0" xfId="0" applyNumberFormat="1" applyFont="1" applyAlignment="1">
      <alignment horizontal="right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Continuous" vertical="center"/>
    </xf>
    <xf numFmtId="3" fontId="4" fillId="0" borderId="0" xfId="0" applyNumberFormat="1" applyFont="1" applyAlignment="1">
      <alignment horizontal="right" wrapText="1"/>
    </xf>
    <xf numFmtId="3" fontId="4" fillId="0" borderId="0" xfId="0" applyNumberFormat="1" applyFont="1"/>
    <xf numFmtId="1" fontId="4" fillId="0" borderId="0" xfId="0" applyNumberFormat="1" applyFont="1"/>
    <xf numFmtId="3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6" fontId="3" fillId="0" borderId="0" xfId="1" applyNumberFormat="1" applyFont="1"/>
    <xf numFmtId="166" fontId="4" fillId="0" borderId="0" xfId="1" applyNumberFormat="1" applyFont="1"/>
    <xf numFmtId="167" fontId="6" fillId="0" borderId="0" xfId="1" applyFont="1"/>
    <xf numFmtId="166" fontId="6" fillId="0" borderId="0" xfId="1" applyNumberFormat="1" applyFont="1" applyAlignment="1">
      <alignment horizontal="right"/>
    </xf>
    <xf numFmtId="166" fontId="4" fillId="0" borderId="0" xfId="1" applyNumberFormat="1" applyFont="1" applyAlignment="1">
      <alignment horizontal="left"/>
    </xf>
    <xf numFmtId="0" fontId="4" fillId="0" borderId="0" xfId="0" applyFont="1" applyAlignment="1">
      <alignment horizontal="right"/>
    </xf>
    <xf numFmtId="3" fontId="4" fillId="2" borderId="0" xfId="0" applyNumberFormat="1" applyFont="1" applyFill="1"/>
    <xf numFmtId="0" fontId="7" fillId="0" borderId="0" xfId="0" applyFont="1"/>
    <xf numFmtId="0" fontId="6" fillId="0" borderId="0" xfId="0" applyFont="1"/>
    <xf numFmtId="0" fontId="5" fillId="0" borderId="0" xfId="0" applyFont="1" applyAlignment="1">
      <alignment horizontal="centerContinuous" vertical="center"/>
    </xf>
    <xf numFmtId="0" fontId="5" fillId="0" borderId="5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2" xfId="0" applyFont="1" applyBorder="1" applyAlignment="1">
      <alignment horizontal="right" vertical="top"/>
    </xf>
    <xf numFmtId="0" fontId="5" fillId="0" borderId="0" xfId="0" applyFont="1" applyAlignment="1">
      <alignment horizontal="right"/>
    </xf>
    <xf numFmtId="0" fontId="5" fillId="0" borderId="4" xfId="0" applyFont="1" applyBorder="1" applyAlignment="1">
      <alignment horizontal="centerContinuous" vertical="center"/>
    </xf>
    <xf numFmtId="165" fontId="4" fillId="0" borderId="0" xfId="0" applyNumberFormat="1" applyFont="1" applyAlignment="1">
      <alignment horizontal="right" vertical="center" wrapText="1"/>
    </xf>
    <xf numFmtId="168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top"/>
    </xf>
    <xf numFmtId="0" fontId="5" fillId="0" borderId="3" xfId="0" applyFont="1" applyBorder="1" applyAlignment="1">
      <alignment horizontal="centerContinuous" vertical="center"/>
    </xf>
    <xf numFmtId="0" fontId="3" fillId="0" borderId="0" xfId="0" applyFont="1"/>
    <xf numFmtId="0" fontId="8" fillId="0" borderId="0" xfId="0" applyFont="1"/>
    <xf numFmtId="164" fontId="8" fillId="0" borderId="0" xfId="0" applyNumberFormat="1" applyFont="1" applyAlignment="1">
      <alignment horizontal="center" vertical="center"/>
    </xf>
    <xf numFmtId="166" fontId="3" fillId="0" borderId="0" xfId="1" applyNumberFormat="1" applyFont="1" applyAlignment="1">
      <alignment horizontal="left" vertical="center"/>
    </xf>
    <xf numFmtId="164" fontId="4" fillId="0" borderId="3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left" vertical="center"/>
    </xf>
    <xf numFmtId="166" fontId="9" fillId="0" borderId="0" xfId="1" applyNumberFormat="1" applyFont="1" applyAlignment="1">
      <alignment horizontal="left"/>
    </xf>
    <xf numFmtId="0" fontId="9" fillId="0" borderId="0" xfId="0" applyFont="1"/>
    <xf numFmtId="168" fontId="8" fillId="0" borderId="0" xfId="0" applyNumberFormat="1" applyFont="1" applyAlignment="1">
      <alignment horizontal="right" vertical="center"/>
    </xf>
    <xf numFmtId="166" fontId="10" fillId="0" borderId="0" xfId="1" applyNumberFormat="1" applyFont="1" applyAlignment="1">
      <alignment horizontal="left"/>
    </xf>
    <xf numFmtId="0" fontId="10" fillId="0" borderId="0" xfId="0" applyFont="1"/>
    <xf numFmtId="165" fontId="4" fillId="0" borderId="0" xfId="0" applyNumberFormat="1" applyFont="1" applyAlignment="1">
      <alignment horizontal="right" vertical="center" wrapText="1"/>
    </xf>
    <xf numFmtId="165" fontId="4" fillId="0" borderId="0" xfId="0" applyNumberFormat="1" applyFont="1" applyFill="1" applyAlignment="1">
      <alignment horizontal="right" vertical="center" wrapText="1"/>
    </xf>
    <xf numFmtId="168" fontId="4" fillId="0" borderId="0" xfId="0" applyNumberFormat="1" applyFont="1" applyFill="1" applyBorder="1" applyAlignment="1" applyProtection="1">
      <alignment horizontal="right" vertical="center"/>
    </xf>
    <xf numFmtId="168" fontId="4" fillId="0" borderId="0" xfId="0" applyNumberFormat="1" applyFont="1" applyFill="1" applyBorder="1" applyAlignment="1" applyProtection="1">
      <alignment horizontal="right" vertical="center"/>
    </xf>
    <xf numFmtId="166" fontId="10" fillId="0" borderId="0" xfId="1" applyNumberFormat="1" applyFont="1"/>
    <xf numFmtId="0" fontId="11" fillId="0" borderId="0" xfId="0" applyFont="1"/>
    <xf numFmtId="0" fontId="5" fillId="0" borderId="6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Normal_IECE-19-TURI2002 (1)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latin typeface="Arial Narrow" panose="020B0606020202030204" pitchFamily="34" charset="0"/>
              </a:rPr>
              <a:t>PERÚ: INGRESO DE DIVISAS POR TURISMO</a:t>
            </a:r>
            <a:r>
              <a:rPr lang="en-US" sz="900" b="1" baseline="0">
                <a:latin typeface="Arial Narrow" panose="020B0606020202030204" pitchFamily="34" charset="0"/>
              </a:rPr>
              <a:t>, 2013 - 2022</a:t>
            </a:r>
          </a:p>
          <a:p>
            <a:pPr>
              <a:defRPr sz="900" b="1"/>
            </a:pPr>
            <a:r>
              <a:rPr lang="en-US" sz="800" b="0">
                <a:latin typeface="Arial Narrow" panose="020B0606020202030204" pitchFamily="34" charset="0"/>
              </a:rPr>
              <a:t>(Millones de US dólares)</a:t>
            </a:r>
          </a:p>
        </c:rich>
      </c:tx>
      <c:layout>
        <c:manualLayout>
          <c:xMode val="edge"/>
          <c:yMode val="edge"/>
          <c:x val="0.22857633420822399"/>
          <c:y val="4.102770766881791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7777777777777779E-3"/>
          <c:y val="0.14856481481481484"/>
          <c:w val="0.9916666666666667"/>
          <c:h val="0.70236913094196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 20,1  '!$O$37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  20,1  '!$N$38:$N$47</c:f>
              <c:numCache>
                <c:formatCode>0_)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  20,1  '!$O$38:$O$47</c:f>
              <c:numCache>
                <c:formatCode>#\ ##0</c:formatCode>
                <c:ptCount val="10"/>
                <c:pt idx="0">
                  <c:v>3916</c:v>
                </c:pt>
                <c:pt idx="1">
                  <c:v>3908</c:v>
                </c:pt>
                <c:pt idx="2">
                  <c:v>4140</c:v>
                </c:pt>
                <c:pt idx="3">
                  <c:v>4288</c:v>
                </c:pt>
                <c:pt idx="4">
                  <c:v>4439</c:v>
                </c:pt>
                <c:pt idx="5">
                  <c:v>4505</c:v>
                </c:pt>
                <c:pt idx="6">
                  <c:v>4703</c:v>
                </c:pt>
                <c:pt idx="7">
                  <c:v>1002</c:v>
                </c:pt>
                <c:pt idx="8">
                  <c:v>1042</c:v>
                </c:pt>
                <c:pt idx="9">
                  <c:v>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E-4660-8C35-1347FE57E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03738496"/>
        <c:axId val="203744768"/>
      </c:barChart>
      <c:catAx>
        <c:axId val="20373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700">
                    <a:latin typeface="Arial Narrow" panose="020B0606020202030204" pitchFamily="34" charset="0"/>
                  </a:rPr>
                  <a:t>Fuente: Banco Central de Reserva del Perú</a:t>
                </a:r>
              </a:p>
            </c:rich>
          </c:tx>
          <c:layout>
            <c:manualLayout>
              <c:xMode val="edge"/>
              <c:yMode val="edge"/>
              <c:x val="2.8993000874890627E-2"/>
              <c:y val="0.94110418489355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_)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  <c:crossAx val="203744768"/>
        <c:crosses val="autoZero"/>
        <c:auto val="1"/>
        <c:lblAlgn val="ctr"/>
        <c:lblOffset val="100"/>
        <c:noMultiLvlLbl val="0"/>
      </c:catAx>
      <c:valAx>
        <c:axId val="203744768"/>
        <c:scaling>
          <c:orientation val="minMax"/>
        </c:scaling>
        <c:delete val="1"/>
        <c:axPos val="l"/>
        <c:numFmt formatCode="#\ ##0" sourceLinked="1"/>
        <c:majorTickMark val="none"/>
        <c:minorTickMark val="none"/>
        <c:tickLblPos val="nextTo"/>
        <c:crossAx val="20373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36</xdr:row>
      <xdr:rowOff>42862</xdr:rowOff>
    </xdr:from>
    <xdr:to>
      <xdr:col>11</xdr:col>
      <xdr:colOff>114300</xdr:colOff>
      <xdr:row>51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showGridLines="0" tabSelected="1" zoomScale="325" zoomScaleNormal="325" workbookViewId="0">
      <selection activeCell="E33" sqref="E33"/>
    </sheetView>
  </sheetViews>
  <sheetFormatPr baseColWidth="10" defaultRowHeight="12.75" x14ac:dyDescent="0.2"/>
  <cols>
    <col min="1" max="1" width="1.7109375" customWidth="1"/>
    <col min="2" max="2" width="6.140625" customWidth="1"/>
    <col min="3" max="4" width="8.7109375" customWidth="1"/>
    <col min="5" max="6" width="9.7109375" customWidth="1"/>
    <col min="7" max="8" width="7.7109375" customWidth="1"/>
    <col min="9" max="9" width="0.85546875" customWidth="1"/>
    <col min="10" max="10" width="7.7109375" customWidth="1"/>
    <col min="11" max="12" width="8.7109375" customWidth="1"/>
    <col min="15" max="15" width="11.42578125" customWidth="1"/>
  </cols>
  <sheetData>
    <row r="1" spans="1:37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ht="13.5" customHeight="1" x14ac:dyDescent="0.25">
      <c r="A2" s="3"/>
      <c r="B2" s="22" t="s">
        <v>22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ht="3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ht="15" customHeight="1" x14ac:dyDescent="0.25">
      <c r="A4" s="3"/>
      <c r="B4" s="31"/>
      <c r="C4" s="25" t="s">
        <v>0</v>
      </c>
      <c r="D4" s="26"/>
      <c r="E4" s="27" t="s">
        <v>5</v>
      </c>
      <c r="F4" s="27" t="s">
        <v>1</v>
      </c>
      <c r="G4" s="5" t="s">
        <v>2</v>
      </c>
      <c r="H4" s="5"/>
      <c r="I4" s="26"/>
      <c r="J4" s="60" t="s">
        <v>3</v>
      </c>
      <c r="K4" s="60"/>
      <c r="L4" s="60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ht="15" customHeight="1" x14ac:dyDescent="0.25">
      <c r="A5" s="3"/>
      <c r="B5" s="24" t="s">
        <v>13</v>
      </c>
      <c r="C5" s="56" t="s">
        <v>16</v>
      </c>
      <c r="D5" s="54" t="s">
        <v>17</v>
      </c>
      <c r="E5" s="28" t="s">
        <v>12</v>
      </c>
      <c r="F5" s="28" t="s">
        <v>4</v>
      </c>
      <c r="G5" s="30" t="s">
        <v>5</v>
      </c>
      <c r="H5" s="30" t="s">
        <v>6</v>
      </c>
      <c r="I5" s="30"/>
      <c r="J5" s="58" t="s">
        <v>15</v>
      </c>
      <c r="K5" s="27" t="s">
        <v>4</v>
      </c>
      <c r="L5" s="27" t="s">
        <v>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ht="15" customHeight="1" x14ac:dyDescent="0.25">
      <c r="A6" s="3"/>
      <c r="B6" s="24"/>
      <c r="C6" s="57"/>
      <c r="D6" s="55"/>
      <c r="E6" s="29" t="s">
        <v>8</v>
      </c>
      <c r="F6" s="29" t="s">
        <v>8</v>
      </c>
      <c r="G6" s="29" t="s">
        <v>9</v>
      </c>
      <c r="H6" s="29" t="s">
        <v>9</v>
      </c>
      <c r="I6" s="29"/>
      <c r="J6" s="59"/>
      <c r="K6" s="29" t="s">
        <v>10</v>
      </c>
      <c r="L6" s="29" t="s">
        <v>11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ht="3" customHeight="1" x14ac:dyDescent="0.25">
      <c r="A7" s="3"/>
      <c r="B7" s="35"/>
      <c r="C7" s="28"/>
      <c r="D7" s="28"/>
      <c r="E7" s="34"/>
      <c r="F7" s="34"/>
      <c r="G7" s="34"/>
      <c r="H7" s="34"/>
      <c r="I7" s="34"/>
      <c r="J7" s="28"/>
      <c r="K7" s="34"/>
      <c r="L7" s="3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ht="15" customHeight="1" x14ac:dyDescent="0.25">
      <c r="A8" s="3"/>
      <c r="B8" s="40">
        <v>2003</v>
      </c>
      <c r="C8" s="32">
        <v>1135769</v>
      </c>
      <c r="D8" s="32">
        <v>1392469</v>
      </c>
      <c r="E8" s="33">
        <v>963.09919243155105</v>
      </c>
      <c r="F8" s="33">
        <f>641.405568136433</f>
        <v>641.40556813643298</v>
      </c>
      <c r="G8" s="2">
        <f t="shared" ref="G8" si="0">E8*1000000/C8</f>
        <v>847.97101561281488</v>
      </c>
      <c r="H8" s="6">
        <f t="shared" ref="H8:H26" si="1">+F8/D8*1000000</f>
        <v>460.62466606899903</v>
      </c>
      <c r="I8" s="6"/>
      <c r="J8" s="2">
        <f>C8-D8</f>
        <v>-256700</v>
      </c>
      <c r="K8" s="6">
        <f t="shared" ref="K8:K26" si="2">E8-F8</f>
        <v>321.69362429511807</v>
      </c>
      <c r="L8" s="6">
        <f t="shared" ref="L8:L11" si="3">G8-H8</f>
        <v>387.34634954381585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ht="15" customHeight="1" x14ac:dyDescent="0.25">
      <c r="A9" s="3"/>
      <c r="B9" s="40">
        <v>2004</v>
      </c>
      <c r="C9" s="32">
        <v>1349959</v>
      </c>
      <c r="D9" s="32">
        <v>1635466</v>
      </c>
      <c r="E9" s="33">
        <v>1141.9769045226701</v>
      </c>
      <c r="F9" s="33">
        <f>643.05505687049</f>
        <v>643.05505687049003</v>
      </c>
      <c r="G9" s="2">
        <f>E9*1000000/C9</f>
        <v>845.93450950930367</v>
      </c>
      <c r="H9" s="6">
        <f t="shared" si="1"/>
        <v>393.1937789415922</v>
      </c>
      <c r="I9" s="6"/>
      <c r="J9" s="2">
        <f t="shared" ref="J9:J26" si="4">C9-D9</f>
        <v>-285507</v>
      </c>
      <c r="K9" s="6">
        <f t="shared" si="2"/>
        <v>498.92184765218008</v>
      </c>
      <c r="L9" s="6">
        <f t="shared" si="3"/>
        <v>452.74073056771147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ht="15" customHeight="1" x14ac:dyDescent="0.25">
      <c r="A10" s="3"/>
      <c r="B10" s="40">
        <v>2005</v>
      </c>
      <c r="C10" s="32">
        <v>1570566</v>
      </c>
      <c r="D10" s="32">
        <v>1841235</v>
      </c>
      <c r="E10" s="33">
        <v>1308.2788663624001</v>
      </c>
      <c r="F10" s="33">
        <f>751.587024606984</f>
        <v>751.58702460698396</v>
      </c>
      <c r="G10" s="2">
        <f>E10*1000000/C10</f>
        <v>832.99833713603891</v>
      </c>
      <c r="H10" s="6">
        <f t="shared" si="1"/>
        <v>408.19722882032107</v>
      </c>
      <c r="I10" s="6"/>
      <c r="J10" s="2">
        <f t="shared" si="4"/>
        <v>-270669</v>
      </c>
      <c r="K10" s="6">
        <f t="shared" si="2"/>
        <v>556.69184175541614</v>
      </c>
      <c r="L10" s="6">
        <f t="shared" si="3"/>
        <v>424.80110831571784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ht="15" customHeight="1" x14ac:dyDescent="0.25">
      <c r="A11" s="3"/>
      <c r="B11" s="40">
        <v>2006</v>
      </c>
      <c r="C11" s="32">
        <v>1720746</v>
      </c>
      <c r="D11" s="32">
        <v>1857083</v>
      </c>
      <c r="E11" s="33">
        <v>1570.2454928442301</v>
      </c>
      <c r="F11" s="33">
        <f>798.49204463962</f>
        <v>798.49204463961996</v>
      </c>
      <c r="G11" s="2">
        <f>E11/C11*1000000</f>
        <v>912.53763939839462</v>
      </c>
      <c r="H11" s="6">
        <f t="shared" si="1"/>
        <v>429.97111310567158</v>
      </c>
      <c r="I11" s="6"/>
      <c r="J11" s="2">
        <f t="shared" si="4"/>
        <v>-136337</v>
      </c>
      <c r="K11" s="6">
        <f t="shared" si="2"/>
        <v>771.75344820461009</v>
      </c>
      <c r="L11" s="6">
        <f t="shared" si="3"/>
        <v>482.56652629272304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ht="15" customHeight="1" x14ac:dyDescent="0.25">
      <c r="A12" s="3"/>
      <c r="B12" s="40">
        <v>2007</v>
      </c>
      <c r="C12" s="32">
        <v>1916400</v>
      </c>
      <c r="D12" s="32">
        <v>1914886</v>
      </c>
      <c r="E12" s="33">
        <v>2007</v>
      </c>
      <c r="F12" s="33">
        <v>1243</v>
      </c>
      <c r="G12" s="2">
        <f t="shared" ref="G12:G26" si="5">E12/C12*1000000</f>
        <v>1047.2761427676894</v>
      </c>
      <c r="H12" s="6">
        <f t="shared" si="1"/>
        <v>649.1248042964437</v>
      </c>
      <c r="I12" s="6"/>
      <c r="J12" s="2">
        <f t="shared" si="4"/>
        <v>1514</v>
      </c>
      <c r="K12" s="6">
        <f t="shared" si="2"/>
        <v>764</v>
      </c>
      <c r="L12" s="6">
        <f>G12-H12</f>
        <v>398.15133847124571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ht="15" customHeight="1" x14ac:dyDescent="0.25">
      <c r="A13" s="3"/>
      <c r="B13" s="40">
        <v>2008</v>
      </c>
      <c r="C13" s="32">
        <v>2057620</v>
      </c>
      <c r="D13" s="32">
        <v>1913029</v>
      </c>
      <c r="E13" s="33">
        <v>2396</v>
      </c>
      <c r="F13" s="33">
        <v>1432</v>
      </c>
      <c r="G13" s="2">
        <f t="shared" si="5"/>
        <v>1164.4521340189149</v>
      </c>
      <c r="H13" s="6">
        <f t="shared" si="1"/>
        <v>748.55111971642884</v>
      </c>
      <c r="I13" s="6"/>
      <c r="J13" s="2">
        <f t="shared" si="4"/>
        <v>144591</v>
      </c>
      <c r="K13" s="6">
        <f t="shared" si="2"/>
        <v>964</v>
      </c>
      <c r="L13" s="6">
        <f t="shared" ref="L13:L26" si="6">G13-H13</f>
        <v>415.90101430248603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15" customHeight="1" x14ac:dyDescent="0.25">
      <c r="A14" s="3"/>
      <c r="B14" s="40">
        <v>2009</v>
      </c>
      <c r="C14" s="32">
        <v>2139961</v>
      </c>
      <c r="D14" s="32">
        <v>1890508</v>
      </c>
      <c r="E14" s="33">
        <v>2439</v>
      </c>
      <c r="F14" s="33">
        <v>1403</v>
      </c>
      <c r="G14" s="2">
        <f t="shared" si="5"/>
        <v>1139.7403971380786</v>
      </c>
      <c r="H14" s="6">
        <f t="shared" si="1"/>
        <v>742.12857073336897</v>
      </c>
      <c r="I14" s="6"/>
      <c r="J14" s="2">
        <f t="shared" si="4"/>
        <v>249453</v>
      </c>
      <c r="K14" s="2">
        <f t="shared" si="2"/>
        <v>1036</v>
      </c>
      <c r="L14" s="6">
        <f t="shared" si="6"/>
        <v>397.61182640470963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13.5" customHeight="1" x14ac:dyDescent="0.25">
      <c r="A15" s="3"/>
      <c r="B15" s="40">
        <v>2010</v>
      </c>
      <c r="C15" s="32">
        <v>2299187</v>
      </c>
      <c r="D15" s="32">
        <v>2057793</v>
      </c>
      <c r="E15" s="33">
        <v>2475</v>
      </c>
      <c r="F15" s="33">
        <v>1647</v>
      </c>
      <c r="G15" s="2">
        <f t="shared" si="5"/>
        <v>1076.467464368927</v>
      </c>
      <c r="H15" s="6">
        <f t="shared" si="1"/>
        <v>800.37204908365413</v>
      </c>
      <c r="I15" s="6"/>
      <c r="J15" s="2">
        <f t="shared" si="4"/>
        <v>241394</v>
      </c>
      <c r="K15" s="2">
        <f t="shared" si="2"/>
        <v>828</v>
      </c>
      <c r="L15" s="6">
        <f t="shared" si="6"/>
        <v>276.09541528527291</v>
      </c>
      <c r="M15" s="7"/>
      <c r="N15" s="8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ht="13.5" customHeight="1" x14ac:dyDescent="0.25">
      <c r="A16" s="3"/>
      <c r="B16" s="40">
        <v>2011</v>
      </c>
      <c r="C16" s="32">
        <v>2597803</v>
      </c>
      <c r="D16" s="32">
        <v>2131899</v>
      </c>
      <c r="E16" s="33">
        <v>2814</v>
      </c>
      <c r="F16" s="33">
        <v>1768</v>
      </c>
      <c r="G16" s="2">
        <f t="shared" si="5"/>
        <v>1083.2230157560061</v>
      </c>
      <c r="H16" s="6">
        <f t="shared" si="1"/>
        <v>829.30757976808468</v>
      </c>
      <c r="I16" s="6"/>
      <c r="J16" s="2">
        <f t="shared" si="4"/>
        <v>465904</v>
      </c>
      <c r="K16" s="2">
        <f t="shared" si="2"/>
        <v>1046</v>
      </c>
      <c r="L16" s="6">
        <f t="shared" si="6"/>
        <v>253.91543598792146</v>
      </c>
      <c r="M16" s="7"/>
      <c r="N16" s="8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13.5" customHeight="1" x14ac:dyDescent="0.25">
      <c r="A17" s="3"/>
      <c r="B17" s="40">
        <v>2012</v>
      </c>
      <c r="C17" s="32">
        <v>2845623</v>
      </c>
      <c r="D17" s="32">
        <v>2296131</v>
      </c>
      <c r="E17" s="33">
        <v>3073</v>
      </c>
      <c r="F17" s="33">
        <v>1900</v>
      </c>
      <c r="G17" s="2">
        <f t="shared" si="5"/>
        <v>1079.9041194142724</v>
      </c>
      <c r="H17" s="6">
        <f t="shared" si="1"/>
        <v>827.4789199745137</v>
      </c>
      <c r="I17" s="6"/>
      <c r="J17" s="2">
        <f t="shared" si="4"/>
        <v>549492</v>
      </c>
      <c r="K17" s="2">
        <f t="shared" si="2"/>
        <v>1173</v>
      </c>
      <c r="L17" s="6">
        <f t="shared" si="6"/>
        <v>252.42519943975867</v>
      </c>
      <c r="M17" s="9"/>
      <c r="N17" s="10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13.5" customHeight="1" x14ac:dyDescent="0.25">
      <c r="A18" s="3"/>
      <c r="B18" s="40">
        <v>2013</v>
      </c>
      <c r="C18" s="48">
        <v>3163639</v>
      </c>
      <c r="D18" s="48">
        <v>2363879</v>
      </c>
      <c r="E18" s="50">
        <v>3915.8325303968554</v>
      </c>
      <c r="F18" s="51">
        <v>2104.7787970416121</v>
      </c>
      <c r="G18" s="2">
        <f t="shared" si="5"/>
        <v>1237.7621246914885</v>
      </c>
      <c r="H18" s="6">
        <f t="shared" si="1"/>
        <v>890.3919350531952</v>
      </c>
      <c r="I18" s="6"/>
      <c r="J18" s="2">
        <f t="shared" si="4"/>
        <v>799760</v>
      </c>
      <c r="K18" s="2">
        <f t="shared" si="2"/>
        <v>1811.0537333552434</v>
      </c>
      <c r="L18" s="6">
        <f t="shared" si="6"/>
        <v>347.37018963829325</v>
      </c>
      <c r="M18" s="9"/>
      <c r="N18" s="20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13.5" customHeight="1" x14ac:dyDescent="0.25">
      <c r="A19" s="3"/>
      <c r="B19" s="40">
        <v>2014</v>
      </c>
      <c r="C19" s="48">
        <v>3214934</v>
      </c>
      <c r="D19" s="48">
        <v>2441705</v>
      </c>
      <c r="E19" s="50">
        <v>3907.7384792051653</v>
      </c>
      <c r="F19" s="51">
        <v>2118.549537882539</v>
      </c>
      <c r="G19" s="2">
        <f t="shared" si="5"/>
        <v>1215.4957082183228</v>
      </c>
      <c r="H19" s="6">
        <f t="shared" si="1"/>
        <v>867.65171791127057</v>
      </c>
      <c r="I19" s="6"/>
      <c r="J19" s="2">
        <f t="shared" si="4"/>
        <v>773229</v>
      </c>
      <c r="K19" s="2">
        <f t="shared" si="2"/>
        <v>1789.1889413226263</v>
      </c>
      <c r="L19" s="6">
        <f t="shared" si="6"/>
        <v>347.8439903070522</v>
      </c>
      <c r="M19" s="9"/>
      <c r="N19" s="2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13.5" customHeight="1" x14ac:dyDescent="0.25">
      <c r="A20" s="3"/>
      <c r="B20" s="41">
        <v>2015</v>
      </c>
      <c r="C20" s="48">
        <v>3455709</v>
      </c>
      <c r="D20" s="48">
        <v>2594881</v>
      </c>
      <c r="E20" s="50">
        <v>4139.9682334174422</v>
      </c>
      <c r="F20" s="51">
        <v>2539.1025739930224</v>
      </c>
      <c r="G20" s="2">
        <f t="shared" si="5"/>
        <v>1198.0083489140557</v>
      </c>
      <c r="H20" s="6">
        <f t="shared" si="1"/>
        <v>978.50443777307021</v>
      </c>
      <c r="I20" s="6"/>
      <c r="J20" s="2">
        <f t="shared" si="4"/>
        <v>860828</v>
      </c>
      <c r="K20" s="2">
        <f t="shared" si="2"/>
        <v>1600.8656594244198</v>
      </c>
      <c r="L20" s="6">
        <f t="shared" si="6"/>
        <v>219.50391114098545</v>
      </c>
      <c r="M20" s="9"/>
      <c r="N20" s="2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13.5" customHeight="1" x14ac:dyDescent="0.25">
      <c r="A21" s="3"/>
      <c r="B21" s="41">
        <v>2016</v>
      </c>
      <c r="C21" s="48">
        <v>3744461</v>
      </c>
      <c r="D21" s="48">
        <v>2751357</v>
      </c>
      <c r="E21" s="50">
        <v>4287.710479901918</v>
      </c>
      <c r="F21" s="51">
        <v>2699.9192202286404</v>
      </c>
      <c r="G21" s="2">
        <f t="shared" si="5"/>
        <v>1145.0808220200231</v>
      </c>
      <c r="H21" s="6">
        <f t="shared" si="1"/>
        <v>981.30457815130512</v>
      </c>
      <c r="I21" s="6"/>
      <c r="J21" s="2">
        <f t="shared" si="4"/>
        <v>993104</v>
      </c>
      <c r="K21" s="2">
        <f t="shared" si="2"/>
        <v>1587.7912596732776</v>
      </c>
      <c r="L21" s="6">
        <f t="shared" si="6"/>
        <v>163.77624386871798</v>
      </c>
      <c r="M21" s="9"/>
      <c r="N21" s="2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13.5" customHeight="1" x14ac:dyDescent="0.25">
      <c r="A22" s="3"/>
      <c r="B22" s="41">
        <v>2017</v>
      </c>
      <c r="C22" s="48">
        <v>4032339</v>
      </c>
      <c r="D22" s="48">
        <v>2875312</v>
      </c>
      <c r="E22" s="50">
        <v>4438.9118668483388</v>
      </c>
      <c r="F22" s="51">
        <v>2892.7470757745805</v>
      </c>
      <c r="G22" s="2">
        <f t="shared" si="5"/>
        <v>1100.8280471578255</v>
      </c>
      <c r="H22" s="2">
        <f t="shared" si="1"/>
        <v>1006.0637161374418</v>
      </c>
      <c r="I22" s="6"/>
      <c r="J22" s="2">
        <f t="shared" si="4"/>
        <v>1157027</v>
      </c>
      <c r="K22" s="2">
        <f t="shared" si="2"/>
        <v>1546.1647910737584</v>
      </c>
      <c r="L22" s="6">
        <f t="shared" si="6"/>
        <v>94.764331020383679</v>
      </c>
      <c r="M22" s="9"/>
      <c r="N22" s="2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13.5" customHeight="1" x14ac:dyDescent="0.25">
      <c r="A23" s="3"/>
      <c r="B23" s="41">
        <v>2018</v>
      </c>
      <c r="C23" s="49">
        <v>4419430</v>
      </c>
      <c r="D23" s="49">
        <v>3078377</v>
      </c>
      <c r="E23" s="50">
        <v>4504.937444169349</v>
      </c>
      <c r="F23" s="51">
        <v>3352.1952101837278</v>
      </c>
      <c r="G23" s="2">
        <f t="shared" si="5"/>
        <v>1019.348070717117</v>
      </c>
      <c r="H23" s="2">
        <f t="shared" si="1"/>
        <v>1088.9488877365338</v>
      </c>
      <c r="I23" s="6"/>
      <c r="J23" s="2">
        <f t="shared" si="4"/>
        <v>1341053</v>
      </c>
      <c r="K23" s="2">
        <f t="shared" si="2"/>
        <v>1152.7422339856212</v>
      </c>
      <c r="L23" s="6">
        <f t="shared" si="6"/>
        <v>-69.600817019416809</v>
      </c>
      <c r="M23" s="9"/>
      <c r="N23" s="2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ht="13.5" customHeight="1" x14ac:dyDescent="0.25">
      <c r="A24" s="3"/>
      <c r="B24" s="41">
        <v>2019</v>
      </c>
      <c r="C24" s="49">
        <v>4371787</v>
      </c>
      <c r="D24" s="49">
        <v>3275088</v>
      </c>
      <c r="E24" s="50">
        <v>4703.1361713278466</v>
      </c>
      <c r="F24" s="51">
        <v>3627.3854738294649</v>
      </c>
      <c r="G24" s="2">
        <f t="shared" si="5"/>
        <v>1075.7926155432199</v>
      </c>
      <c r="H24" s="2">
        <f t="shared" si="1"/>
        <v>1107.5688573343571</v>
      </c>
      <c r="I24" s="6"/>
      <c r="J24" s="2">
        <f t="shared" si="4"/>
        <v>1096699</v>
      </c>
      <c r="K24" s="2">
        <f t="shared" si="2"/>
        <v>1075.7506974983817</v>
      </c>
      <c r="L24" s="6">
        <f t="shared" si="6"/>
        <v>-31.776241791137181</v>
      </c>
      <c r="M24" s="9"/>
      <c r="N24" s="2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ht="13.5" customHeight="1" x14ac:dyDescent="0.25">
      <c r="A25" s="3"/>
      <c r="B25" s="41">
        <v>2020</v>
      </c>
      <c r="C25" s="49">
        <v>896523</v>
      </c>
      <c r="D25" s="49">
        <v>791383</v>
      </c>
      <c r="E25" s="50">
        <v>1002.0116875496572</v>
      </c>
      <c r="F25" s="51">
        <v>938.14404596013276</v>
      </c>
      <c r="G25" s="2">
        <f t="shared" si="5"/>
        <v>1117.6642289708766</v>
      </c>
      <c r="H25" s="2">
        <f t="shared" si="1"/>
        <v>1185.4488230858292</v>
      </c>
      <c r="I25" s="6"/>
      <c r="J25" s="2">
        <f t="shared" si="4"/>
        <v>105140</v>
      </c>
      <c r="K25" s="6">
        <f t="shared" si="2"/>
        <v>63.867641589524396</v>
      </c>
      <c r="L25" s="6">
        <f t="shared" si="6"/>
        <v>-67.784594114952597</v>
      </c>
      <c r="M25" s="9"/>
      <c r="N25" s="2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ht="13.5" customHeight="1" x14ac:dyDescent="0.25">
      <c r="A26" s="3"/>
      <c r="B26" s="41">
        <v>2021</v>
      </c>
      <c r="C26" s="49">
        <v>444331</v>
      </c>
      <c r="D26" s="49">
        <v>617231</v>
      </c>
      <c r="E26" s="50">
        <v>1042.2269644344683</v>
      </c>
      <c r="F26" s="51">
        <v>1520.8044056265667</v>
      </c>
      <c r="G26" s="2">
        <f t="shared" si="5"/>
        <v>2345.6093867735276</v>
      </c>
      <c r="H26" s="2">
        <f t="shared" si="1"/>
        <v>2463.9144917001363</v>
      </c>
      <c r="I26" s="6"/>
      <c r="J26" s="2">
        <f t="shared" si="4"/>
        <v>-172900</v>
      </c>
      <c r="K26" s="6">
        <f t="shared" si="2"/>
        <v>-478.57744119209838</v>
      </c>
      <c r="L26" s="6">
        <f t="shared" si="6"/>
        <v>-118.30510492660869</v>
      </c>
      <c r="M26" s="9"/>
      <c r="N26" s="2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ht="13.5" customHeight="1" x14ac:dyDescent="0.25">
      <c r="A27" s="3"/>
      <c r="B27" s="41">
        <v>2022</v>
      </c>
      <c r="C27" s="49">
        <v>2009275</v>
      </c>
      <c r="D27" s="49">
        <v>2118522</v>
      </c>
      <c r="E27" s="50">
        <v>2938.0391390725867</v>
      </c>
      <c r="F27" s="51">
        <v>2952.8726677747372</v>
      </c>
      <c r="G27" s="2">
        <f t="shared" ref="G27" si="7">E27/C27*1000000</f>
        <v>1462.2384387764675</v>
      </c>
      <c r="H27" s="2">
        <f t="shared" ref="H27" si="8">+F27/D27*1000000</f>
        <v>1393.8362064565472</v>
      </c>
      <c r="I27" s="6"/>
      <c r="J27" s="2">
        <f t="shared" ref="J27" si="9">C27-D27</f>
        <v>-109247</v>
      </c>
      <c r="K27" s="6">
        <f t="shared" ref="K27" si="10">E27-F27</f>
        <v>-14.833528702150488</v>
      </c>
      <c r="L27" s="6">
        <f t="shared" ref="L27" si="11">G27-H27</f>
        <v>68.402232319920358</v>
      </c>
      <c r="M27" s="9"/>
      <c r="N27" s="2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ht="3" customHeight="1" x14ac:dyDescent="0.25">
      <c r="A28" s="3"/>
      <c r="B28" s="4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9"/>
      <c r="N28" s="2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ht="12" customHeight="1" x14ac:dyDescent="0.25">
      <c r="A29" s="3"/>
      <c r="B29" s="12" t="s">
        <v>20</v>
      </c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9"/>
      <c r="N29" s="2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ht="12" customHeight="1" x14ac:dyDescent="0.25">
      <c r="A30" s="3"/>
      <c r="B30" s="12" t="s">
        <v>21</v>
      </c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9"/>
      <c r="N30" s="2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ht="12" customHeight="1" x14ac:dyDescent="0.25">
      <c r="A31" s="3"/>
      <c r="B31" s="39" t="s">
        <v>19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ht="12" customHeight="1" x14ac:dyDescent="0.25">
      <c r="A32" s="3"/>
      <c r="B32" s="39" t="s">
        <v>18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10.5" customHeight="1" x14ac:dyDescent="0.25">
      <c r="A33" s="3"/>
      <c r="B33" s="23" t="s">
        <v>14</v>
      </c>
      <c r="C33" s="18"/>
      <c r="D33" s="16"/>
      <c r="E33" s="16"/>
      <c r="F33" s="16"/>
      <c r="G33" s="15"/>
      <c r="H33" s="15"/>
      <c r="I33" s="15"/>
      <c r="J33" s="15"/>
      <c r="K33" s="15"/>
      <c r="L33" s="15"/>
      <c r="M33" s="19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13.5" x14ac:dyDescent="0.25">
      <c r="A34" s="3"/>
      <c r="B34" s="17" t="s">
        <v>23</v>
      </c>
      <c r="D34" s="16"/>
      <c r="E34" s="16"/>
      <c r="F34" s="16"/>
      <c r="G34" s="18"/>
      <c r="H34" s="18"/>
      <c r="I34" s="18"/>
      <c r="J34" s="18"/>
      <c r="K34" s="18"/>
      <c r="L34" s="18"/>
      <c r="M34" s="43"/>
      <c r="N34" s="44"/>
      <c r="O34" s="44"/>
      <c r="P34" s="44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13.5" x14ac:dyDescent="0.25">
      <c r="A35" s="3"/>
      <c r="B35" s="17"/>
      <c r="C35" s="17"/>
      <c r="D35" s="16"/>
      <c r="E35" s="16"/>
      <c r="F35" s="16"/>
      <c r="G35" s="18"/>
      <c r="H35" s="18"/>
      <c r="I35" s="18"/>
      <c r="J35" s="18"/>
      <c r="K35" s="18"/>
      <c r="L35" s="18"/>
      <c r="M35" s="46"/>
      <c r="N35" s="47"/>
      <c r="O35" s="47"/>
      <c r="P35" s="47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13.5" x14ac:dyDescent="0.25">
      <c r="A36" s="3"/>
      <c r="B36" s="36"/>
      <c r="C36" s="36"/>
      <c r="D36" s="18"/>
      <c r="E36" s="18"/>
      <c r="F36" s="18"/>
      <c r="G36" s="18"/>
      <c r="H36" s="18"/>
      <c r="I36" s="18"/>
      <c r="J36" s="18"/>
      <c r="K36" s="18"/>
      <c r="L36" s="18"/>
      <c r="M36" s="46"/>
      <c r="N36" s="47"/>
      <c r="O36" s="47"/>
      <c r="P36" s="47"/>
      <c r="Q36" s="44"/>
      <c r="R36" s="44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13.5" x14ac:dyDescent="0.25">
      <c r="A37" s="3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46"/>
      <c r="N37" s="37"/>
      <c r="O37" s="37"/>
      <c r="P37" s="47"/>
      <c r="Q37" s="44"/>
      <c r="R37" s="44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13.5" x14ac:dyDescent="0.25">
      <c r="A38" s="3"/>
      <c r="G38" s="3"/>
      <c r="H38" s="3"/>
      <c r="I38" s="3"/>
      <c r="J38" s="3"/>
      <c r="K38" s="3"/>
      <c r="L38" s="3"/>
      <c r="M38" s="52"/>
      <c r="N38" s="38">
        <v>2013</v>
      </c>
      <c r="O38" s="45">
        <v>3916</v>
      </c>
      <c r="P38" s="47"/>
      <c r="Q38" s="44"/>
      <c r="R38" s="44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13.5" x14ac:dyDescent="0.25">
      <c r="A39" s="3"/>
      <c r="G39" s="3"/>
      <c r="H39" s="3"/>
      <c r="I39" s="3"/>
      <c r="J39" s="3"/>
      <c r="K39" s="3"/>
      <c r="L39" s="3"/>
      <c r="M39" s="53"/>
      <c r="N39" s="38">
        <v>2014</v>
      </c>
      <c r="O39" s="45">
        <v>3908</v>
      </c>
      <c r="P39" s="47"/>
      <c r="Q39" s="44"/>
      <c r="R39" s="44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13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53"/>
      <c r="N40" s="38">
        <v>2015</v>
      </c>
      <c r="O40" s="45">
        <v>4140</v>
      </c>
      <c r="P40" s="47"/>
      <c r="Q40" s="44"/>
      <c r="R40" s="44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13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7"/>
      <c r="N41" s="38">
        <v>2016</v>
      </c>
      <c r="O41" s="45">
        <v>4288</v>
      </c>
      <c r="P41" s="47"/>
      <c r="Q41" s="44"/>
      <c r="R41" s="44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13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47"/>
      <c r="N42" s="38">
        <v>2017</v>
      </c>
      <c r="O42" s="45">
        <v>4439</v>
      </c>
      <c r="P42" s="47"/>
      <c r="Q42" s="44"/>
      <c r="R42" s="44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13.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47"/>
      <c r="N43" s="38">
        <v>2018</v>
      </c>
      <c r="O43" s="45">
        <v>4505</v>
      </c>
      <c r="P43" s="47"/>
      <c r="Q43" s="44"/>
      <c r="R43" s="44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13.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47"/>
      <c r="N44" s="38">
        <v>2019</v>
      </c>
      <c r="O44" s="45">
        <v>4703</v>
      </c>
      <c r="P44" s="47"/>
      <c r="Q44" s="44"/>
      <c r="R44" s="44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13.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47"/>
      <c r="N45" s="38">
        <v>2020</v>
      </c>
      <c r="O45" s="45">
        <v>1002</v>
      </c>
      <c r="P45" s="47"/>
      <c r="Q45" s="44"/>
      <c r="R45" s="44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13.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47"/>
      <c r="N46" s="38">
        <v>2021</v>
      </c>
      <c r="O46" s="45">
        <v>1042</v>
      </c>
      <c r="P46" s="47"/>
      <c r="Q46" s="44"/>
      <c r="R46" s="44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13.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47"/>
      <c r="N47" s="38">
        <v>2022</v>
      </c>
      <c r="O47" s="45">
        <v>2938</v>
      </c>
      <c r="P47" s="47"/>
      <c r="Q47" s="44"/>
      <c r="R47" s="44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13.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47"/>
      <c r="N48" s="37"/>
      <c r="O48" s="37"/>
      <c r="P48" s="47"/>
      <c r="Q48" s="44"/>
      <c r="R48" s="44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ht="13.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47"/>
      <c r="N49" s="47"/>
      <c r="O49" s="47"/>
      <c r="P49" s="47"/>
      <c r="Q49" s="44"/>
      <c r="R49" s="44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ht="13.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47"/>
      <c r="N50" s="47"/>
      <c r="O50" s="47"/>
      <c r="P50" s="47"/>
      <c r="Q50" s="44"/>
      <c r="R50" s="44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ht="13.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47"/>
      <c r="N51" s="47"/>
      <c r="O51" s="47"/>
      <c r="P51" s="47"/>
      <c r="Q51" s="44"/>
      <c r="R51" s="44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ht="13.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44"/>
      <c r="N52" s="44"/>
      <c r="O52" s="44"/>
      <c r="P52" s="37"/>
      <c r="Q52" s="44"/>
      <c r="R52" s="44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ht="13.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44"/>
      <c r="N53" s="44"/>
      <c r="O53" s="44"/>
      <c r="P53" s="37"/>
      <c r="Q53" s="44"/>
      <c r="R53" s="44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ht="13.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4"/>
      <c r="N54" s="44"/>
      <c r="O54" s="44"/>
      <c r="P54" s="37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ht="13.5" x14ac:dyDescent="0.2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4"/>
      <c r="N55" s="44"/>
      <c r="O55" s="44"/>
      <c r="P55" s="37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 ht="13.5" x14ac:dyDescent="0.25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44"/>
      <c r="N56" s="44"/>
      <c r="O56" s="44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 ht="13.5" x14ac:dyDescent="0.2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 ht="13.5" x14ac:dyDescent="0.25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 ht="13.5" x14ac:dyDescent="0.25">
      <c r="A59" s="3"/>
      <c r="M59" s="1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 ht="13.5" x14ac:dyDescent="0.25">
      <c r="A60" s="3"/>
      <c r="M60" s="1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 ht="13.5" x14ac:dyDescent="0.25">
      <c r="A61" s="3"/>
      <c r="M61" s="1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 ht="13.5" x14ac:dyDescent="0.25">
      <c r="A62" s="3"/>
      <c r="M62" s="1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 x14ac:dyDescent="0.2">
      <c r="A63" s="1"/>
      <c r="N63" s="1"/>
    </row>
    <row r="64" spans="1:37" x14ac:dyDescent="0.2">
      <c r="A64" s="1"/>
      <c r="N64" s="1"/>
    </row>
    <row r="65" spans="1:14" x14ac:dyDescent="0.2">
      <c r="A65" s="1"/>
      <c r="N65" s="1"/>
    </row>
    <row r="66" spans="1:14" x14ac:dyDescent="0.2">
      <c r="A66" s="1"/>
      <c r="N66" s="1"/>
    </row>
  </sheetData>
  <mergeCells count="4">
    <mergeCell ref="D5:D6"/>
    <mergeCell ref="C5:C6"/>
    <mergeCell ref="J5:J6"/>
    <mergeCell ref="J4:L4"/>
  </mergeCells>
  <phoneticPr fontId="0" type="noConversion"/>
  <pageMargins left="0.78740157480314965" right="0.59055118110236227" top="0.78740157480314965" bottom="0.1968503937007874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20,1  </vt:lpstr>
      <vt:lpstr>'  20,1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PRACTICANTE(TI)</cp:lastModifiedBy>
  <cp:lastPrinted>2017-09-29T14:54:40Z</cp:lastPrinted>
  <dcterms:created xsi:type="dcterms:W3CDTF">2008-11-04T23:46:29Z</dcterms:created>
  <dcterms:modified xsi:type="dcterms:W3CDTF">2024-02-06T15:57:37Z</dcterms:modified>
</cp:coreProperties>
</file>