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35191\Desktop\"/>
    </mc:Choice>
  </mc:AlternateContent>
  <xr:revisionPtr revIDLastSave="0" documentId="13_ncr:1_{A89D39DB-4741-42A8-AE6C-0156517853E5}" xr6:coauthVersionLast="47" xr6:coauthVersionMax="47" xr10:uidLastSave="{00000000-0000-0000-0000-000000000000}"/>
  <bookViews>
    <workbookView xWindow="-120" yWindow="-120" windowWidth="20730" windowHeight="11160" xr2:uid="{E8B364F4-6E2D-427F-B026-3031C07EE318}"/>
  </bookViews>
  <sheets>
    <sheet name="transportadoras" sheetId="2" r:id="rId1"/>
    <sheet name="calculos_auxiliar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G2" i="2" s="1"/>
  <c r="E2" i="2"/>
  <c r="D2" i="2" s="1"/>
  <c r="E4" i="2"/>
  <c r="D4" i="2" s="1"/>
  <c r="E3" i="2"/>
  <c r="D3" i="2" s="1"/>
  <c r="K4" i="2"/>
  <c r="K3" i="2"/>
  <c r="K2" i="2"/>
  <c r="H4" i="2"/>
  <c r="G4" i="2" s="1"/>
  <c r="H3" i="2"/>
  <c r="G3" i="2" s="1"/>
  <c r="B7" i="3" l="1"/>
  <c r="B8" i="3"/>
  <c r="B10" i="3" s="1"/>
  <c r="B12" i="3" s="1"/>
  <c r="B15" i="3" s="1"/>
  <c r="B16" i="3" s="1"/>
  <c r="B17" i="3" s="1"/>
  <c r="B18" i="3" s="1"/>
  <c r="B19" i="3" s="1"/>
  <c r="B29" i="3"/>
  <c r="B31" i="3" s="1"/>
  <c r="B33" i="3" s="1"/>
  <c r="B36" i="3" s="1"/>
  <c r="B37" i="3" s="1"/>
  <c r="B38" i="3" s="1"/>
  <c r="B39" i="3" s="1"/>
  <c r="B40" i="3" s="1"/>
  <c r="B28" i="3"/>
</calcChain>
</file>

<file path=xl/sharedStrings.xml><?xml version="1.0" encoding="utf-8"?>
<sst xmlns="http://schemas.openxmlformats.org/spreadsheetml/2006/main" count="44" uniqueCount="38">
  <si>
    <t>Origem Percurso</t>
  </si>
  <si>
    <t>Transportadora</t>
  </si>
  <si>
    <t>Distância Percorrida (Km)</t>
  </si>
  <si>
    <t>Destino</t>
  </si>
  <si>
    <t>Torres Vedras</t>
  </si>
  <si>
    <t>A</t>
  </si>
  <si>
    <t>Continente Colombo</t>
  </si>
  <si>
    <t>Campo Maior</t>
  </si>
  <si>
    <t>B</t>
  </si>
  <si>
    <t>Alcácer do Sal</t>
  </si>
  <si>
    <t>C</t>
  </si>
  <si>
    <t>Combustível/km (L/km)</t>
  </si>
  <si>
    <t>Combustível Total (L)</t>
  </si>
  <si>
    <t>CO2 emitido/km</t>
  </si>
  <si>
    <t>Emissões Totais (kg CO2)</t>
  </si>
  <si>
    <t>Valores Auxiliares</t>
  </si>
  <si>
    <t>Emissões Médias de CO2</t>
  </si>
  <si>
    <t>Consumo Médio (Camião) L/km</t>
  </si>
  <si>
    <t>Preço médio de combustível em Portugal</t>
  </si>
  <si>
    <t>Custo de Combustível</t>
  </si>
  <si>
    <t>score_combustivel</t>
  </si>
  <si>
    <t>score_emissoes</t>
  </si>
  <si>
    <t>máx</t>
  </si>
  <si>
    <t>min</t>
  </si>
  <si>
    <t>dif</t>
  </si>
  <si>
    <t>salto</t>
  </si>
  <si>
    <t>22-37</t>
  </si>
  <si>
    <t>37-52</t>
  </si>
  <si>
    <t>52-66</t>
  </si>
  <si>
    <t>66-81</t>
  </si>
  <si>
    <t>81-96</t>
  </si>
  <si>
    <t>141-235</t>
  </si>
  <si>
    <t>236-330</t>
  </si>
  <si>
    <t>331-424</t>
  </si>
  <si>
    <t>425-519</t>
  </si>
  <si>
    <t>520-614</t>
  </si>
  <si>
    <t>score.emissores</t>
  </si>
  <si>
    <t>score.combustiveis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</si>
</sst>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816]_-;\-* #,##0.00\ [$€-816]_-;_-* &quot;-&quot;??\ [$€-816]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F86-C3F3-41F8-BFCB-36784493314A}">
  <dimension ref="A1:K4"/>
  <sheetViews>
    <sheetView tabSelected="1" zoomScale="89" zoomScaleNormal="89" workbookViewId="0">
      <selection activeCell="J20" sqref="J20"/>
    </sheetView>
  </sheetViews>
  <sheetFormatPr defaultRowHeight="15" x14ac:dyDescent="0.25"/>
  <cols>
    <col min="1" max="1" width="21.28515625" customWidth="1"/>
    <col min="2" max="2" width="36.5703125" customWidth="1"/>
    <col min="3" max="3" width="24.28515625" bestFit="1" customWidth="1"/>
    <col min="4" max="4" width="22.7109375" bestFit="1" customWidth="1"/>
    <col min="5" max="5" width="30.42578125" customWidth="1"/>
    <col min="6" max="6" width="26.28515625" customWidth="1"/>
    <col min="7" max="7" width="21.42578125" customWidth="1"/>
    <col min="8" max="8" width="30" customWidth="1"/>
    <col min="9" max="9" width="23.140625" customWidth="1"/>
    <col min="10" max="10" width="26.42578125" customWidth="1"/>
    <col min="11" max="11" width="36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20</v>
      </c>
      <c r="G1" s="2" t="s">
        <v>13</v>
      </c>
      <c r="H1" s="2" t="s">
        <v>14</v>
      </c>
      <c r="I1" s="2" t="s">
        <v>21</v>
      </c>
      <c r="J1" s="2" t="s">
        <v>3</v>
      </c>
      <c r="K1" s="2" t="s">
        <v>19</v>
      </c>
    </row>
    <row r="2" spans="1:11" x14ac:dyDescent="0.25">
      <c r="A2" s="1" t="s">
        <v>4</v>
      </c>
      <c r="B2" s="1" t="s">
        <v>5</v>
      </c>
      <c r="C2" s="1">
        <v>52.7</v>
      </c>
      <c r="D2" s="1">
        <f>E2/C2</f>
        <v>0.42</v>
      </c>
      <c r="E2" s="7">
        <f>C2*calculos_auxiliares!B3</f>
        <v>22.134</v>
      </c>
      <c r="F2" s="1">
        <v>1</v>
      </c>
      <c r="G2" s="3">
        <f>H2/C2</f>
        <v>2.68</v>
      </c>
      <c r="H2" s="7">
        <f>C2*calculos_auxiliares!B2</f>
        <v>141.23600000000002</v>
      </c>
      <c r="I2" s="7">
        <v>1</v>
      </c>
      <c r="J2" s="1" t="s">
        <v>6</v>
      </c>
      <c r="K2" s="4">
        <f>C2*calculos_auxiliares!B4</f>
        <v>89.59</v>
      </c>
    </row>
    <row r="3" spans="1:11" x14ac:dyDescent="0.25">
      <c r="A3" s="1" t="s">
        <v>7</v>
      </c>
      <c r="B3" s="1" t="s">
        <v>8</v>
      </c>
      <c r="C3" s="1">
        <v>229</v>
      </c>
      <c r="D3" s="1">
        <f>E3/C3</f>
        <v>0.42</v>
      </c>
      <c r="E3" s="7">
        <f>C3*calculos_auxiliares!B3</f>
        <v>96.179999999999993</v>
      </c>
      <c r="F3" s="7">
        <v>5</v>
      </c>
      <c r="G3" s="3">
        <f>H3/C3</f>
        <v>2.68</v>
      </c>
      <c r="H3" s="7">
        <f>C3*calculos_auxiliares!B2</f>
        <v>613.72</v>
      </c>
      <c r="I3" s="1">
        <v>5</v>
      </c>
      <c r="J3" s="1" t="s">
        <v>6</v>
      </c>
      <c r="K3" s="4">
        <f>C3*calculos_auxiliares!B4</f>
        <v>389.3</v>
      </c>
    </row>
    <row r="4" spans="1:11" x14ac:dyDescent="0.25">
      <c r="A4" s="1" t="s">
        <v>9</v>
      </c>
      <c r="B4" s="1" t="s">
        <v>10</v>
      </c>
      <c r="C4" s="1">
        <v>95.5</v>
      </c>
      <c r="D4" s="1">
        <f>E4/C4</f>
        <v>0.42</v>
      </c>
      <c r="E4" s="7">
        <f>C4*calculos_auxiliares!B3</f>
        <v>40.11</v>
      </c>
      <c r="F4" s="7">
        <v>2</v>
      </c>
      <c r="G4" s="3">
        <f>H4/C4</f>
        <v>2.68</v>
      </c>
      <c r="H4" s="7">
        <f>C4*calculos_auxiliares!B2</f>
        <v>255.94000000000003</v>
      </c>
      <c r="I4" s="1">
        <v>2</v>
      </c>
      <c r="J4" s="1" t="s">
        <v>6</v>
      </c>
      <c r="K4" s="4">
        <f>C4*calculos_auxiliares!B4</f>
        <v>162.35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D660-32BA-4433-8107-CDD1D27A2159}">
  <dimension ref="A1:F46"/>
  <sheetViews>
    <sheetView workbookViewId="0">
      <selection activeCell="F13" sqref="F13"/>
    </sheetView>
  </sheetViews>
  <sheetFormatPr defaultRowHeight="15" x14ac:dyDescent="0.25"/>
  <cols>
    <col min="1" max="1" width="39.5703125" customWidth="1"/>
  </cols>
  <sheetData>
    <row r="1" spans="1:6" x14ac:dyDescent="0.25">
      <c r="A1" s="2" t="s">
        <v>15</v>
      </c>
    </row>
    <row r="2" spans="1:6" x14ac:dyDescent="0.25">
      <c r="A2" s="1" t="s">
        <v>16</v>
      </c>
      <c r="B2" s="1">
        <v>2.68</v>
      </c>
    </row>
    <row r="3" spans="1:6" x14ac:dyDescent="0.25">
      <c r="A3" t="s">
        <v>17</v>
      </c>
      <c r="B3" s="1">
        <v>0.42</v>
      </c>
    </row>
    <row r="4" spans="1:6" x14ac:dyDescent="0.25">
      <c r="A4" t="s">
        <v>18</v>
      </c>
      <c r="B4" s="5">
        <v>1.7</v>
      </c>
    </row>
    <row r="6" spans="1:6" x14ac:dyDescent="0.25">
      <c r="A6" t="s">
        <v>37</v>
      </c>
    </row>
    <row r="7" spans="1:6" x14ac:dyDescent="0.25">
      <c r="A7" s="6" t="s">
        <v>23</v>
      </c>
      <c r="B7" s="8">
        <f>MIN(transportadoras!E2:E4)</f>
        <v>22.134</v>
      </c>
    </row>
    <row r="8" spans="1:6" x14ac:dyDescent="0.25">
      <c r="A8" s="6" t="s">
        <v>22</v>
      </c>
      <c r="B8" s="8">
        <f>MAX(transportadoras!E2:E4)</f>
        <v>96.179999999999993</v>
      </c>
    </row>
    <row r="10" spans="1:6" x14ac:dyDescent="0.25">
      <c r="A10" s="6" t="s">
        <v>24</v>
      </c>
      <c r="B10" s="8">
        <f>B8-B7</f>
        <v>74.045999999999992</v>
      </c>
    </row>
    <row r="12" spans="1:6" x14ac:dyDescent="0.25">
      <c r="A12" s="6" t="s">
        <v>25</v>
      </c>
      <c r="B12" s="8">
        <f>B10/5</f>
        <v>14.809199999999999</v>
      </c>
    </row>
    <row r="13" spans="1:6" x14ac:dyDescent="0.25">
      <c r="F13" s="9"/>
    </row>
    <row r="14" spans="1:6" x14ac:dyDescent="0.25">
      <c r="B14">
        <v>22</v>
      </c>
    </row>
    <row r="15" spans="1:6" x14ac:dyDescent="0.25">
      <c r="B15" s="8">
        <f>B14+$B$12</f>
        <v>36.809199999999997</v>
      </c>
    </row>
    <row r="16" spans="1:6" x14ac:dyDescent="0.25">
      <c r="B16" s="8">
        <f>B15+$B$12</f>
        <v>51.618399999999994</v>
      </c>
    </row>
    <row r="17" spans="1:2" x14ac:dyDescent="0.25">
      <c r="B17" s="8">
        <f>B16+$B$12</f>
        <v>66.427599999999998</v>
      </c>
    </row>
    <row r="18" spans="1:2" x14ac:dyDescent="0.25">
      <c r="B18" s="8">
        <f>B17+$B$12</f>
        <v>81.236800000000002</v>
      </c>
    </row>
    <row r="19" spans="1:2" x14ac:dyDescent="0.25">
      <c r="B19" s="8">
        <f>B18+$B$12</f>
        <v>96.046000000000006</v>
      </c>
    </row>
    <row r="20" spans="1:2" x14ac:dyDescent="0.25">
      <c r="B20" s="8"/>
    </row>
    <row r="21" spans="1:2" x14ac:dyDescent="0.25">
      <c r="A21">
        <v>1</v>
      </c>
      <c r="B21" s="6" t="s">
        <v>26</v>
      </c>
    </row>
    <row r="22" spans="1:2" x14ac:dyDescent="0.25">
      <c r="A22">
        <v>2</v>
      </c>
      <c r="B22" s="6" t="s">
        <v>27</v>
      </c>
    </row>
    <row r="23" spans="1:2" x14ac:dyDescent="0.25">
      <c r="A23">
        <v>3</v>
      </c>
      <c r="B23" s="6" t="s">
        <v>28</v>
      </c>
    </row>
    <row r="24" spans="1:2" x14ac:dyDescent="0.25">
      <c r="A24">
        <v>4</v>
      </c>
      <c r="B24" s="6" t="s">
        <v>29</v>
      </c>
    </row>
    <row r="25" spans="1:2" x14ac:dyDescent="0.25">
      <c r="A25">
        <v>5</v>
      </c>
      <c r="B25" s="6" t="s">
        <v>30</v>
      </c>
    </row>
    <row r="27" spans="1:2" x14ac:dyDescent="0.25">
      <c r="A27" t="s">
        <v>36</v>
      </c>
    </row>
    <row r="28" spans="1:2" x14ac:dyDescent="0.25">
      <c r="A28" s="6" t="s">
        <v>23</v>
      </c>
      <c r="B28" s="8">
        <f>MIN(transportadoras!H2:H4)</f>
        <v>141.23600000000002</v>
      </c>
    </row>
    <row r="29" spans="1:2" x14ac:dyDescent="0.25">
      <c r="A29" s="6" t="s">
        <v>22</v>
      </c>
      <c r="B29" s="8">
        <f>MAX(transportadoras!H2:H4)</f>
        <v>613.72</v>
      </c>
    </row>
    <row r="31" spans="1:2" x14ac:dyDescent="0.25">
      <c r="A31" s="6" t="s">
        <v>24</v>
      </c>
      <c r="B31" s="8">
        <f>B29-B28</f>
        <v>472.48400000000004</v>
      </c>
    </row>
    <row r="33" spans="1:2" x14ac:dyDescent="0.25">
      <c r="A33" s="6" t="s">
        <v>25</v>
      </c>
      <c r="B33" s="8">
        <f>B31/5</f>
        <v>94.496800000000007</v>
      </c>
    </row>
    <row r="35" spans="1:2" x14ac:dyDescent="0.25">
      <c r="B35">
        <v>141</v>
      </c>
    </row>
    <row r="36" spans="1:2" x14ac:dyDescent="0.25">
      <c r="B36" s="8">
        <f>B35+$B$33</f>
        <v>235.49680000000001</v>
      </c>
    </row>
    <row r="37" spans="1:2" x14ac:dyDescent="0.25">
      <c r="B37" s="8">
        <f>B36+$B$33</f>
        <v>329.99360000000001</v>
      </c>
    </row>
    <row r="38" spans="1:2" x14ac:dyDescent="0.25">
      <c r="B38" s="8">
        <f>B37+$B$33</f>
        <v>424.49040000000002</v>
      </c>
    </row>
    <row r="39" spans="1:2" x14ac:dyDescent="0.25">
      <c r="B39" s="8">
        <f>B38+$B$33</f>
        <v>518.98720000000003</v>
      </c>
    </row>
    <row r="40" spans="1:2" x14ac:dyDescent="0.25">
      <c r="B40" s="8">
        <f>B39+$B$33</f>
        <v>613.48400000000004</v>
      </c>
    </row>
    <row r="41" spans="1:2" x14ac:dyDescent="0.25">
      <c r="B41" s="8"/>
    </row>
    <row r="42" spans="1:2" x14ac:dyDescent="0.25">
      <c r="A42">
        <v>1</v>
      </c>
      <c r="B42" s="6" t="s">
        <v>31</v>
      </c>
    </row>
    <row r="43" spans="1:2" x14ac:dyDescent="0.25">
      <c r="A43">
        <v>2</v>
      </c>
      <c r="B43" s="6" t="s">
        <v>32</v>
      </c>
    </row>
    <row r="44" spans="1:2" x14ac:dyDescent="0.25">
      <c r="A44">
        <v>3</v>
      </c>
      <c r="B44" s="6" t="s">
        <v>33</v>
      </c>
    </row>
    <row r="45" spans="1:2" x14ac:dyDescent="0.25">
      <c r="A45">
        <v>4</v>
      </c>
      <c r="B45" s="6" t="s">
        <v>34</v>
      </c>
    </row>
    <row r="46" spans="1:2" x14ac:dyDescent="0.25">
      <c r="A46">
        <v>5</v>
      </c>
      <c r="B46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transportadoras</vt:lpstr>
      <vt:lpstr>calculos_auxiliares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Tomás Miranda Franco</cp:lastModifiedBy>
  <dcterms:created xsi:type="dcterms:W3CDTF">2025-03-06T17:28:30Z</dcterms:created>
  <dcterms:modified xsi:type="dcterms:W3CDTF">2025-03-07T10:40:32Z</dcterms:modified>
</cp:coreProperties>
</file>