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g20\Documents\GitHub\esft\data-raw\"/>
    </mc:Choice>
  </mc:AlternateContent>
  <xr:revisionPtr revIDLastSave="0" documentId="13_ncr:1_{63EFD154-B234-4E38-B0F0-2CB72C0C2F34}" xr6:coauthVersionLast="47" xr6:coauthVersionMax="47" xr10:uidLastSave="{00000000-0000-0000-0000-000000000000}"/>
  <bookViews>
    <workbookView xWindow="-120" yWindow="-120" windowWidth="29040" windowHeight="15840" activeTab="2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hwfe" sheetId="6" r:id="rId5"/>
    <sheet name="equipment" sheetId="5" r:id="rId6"/>
    <sheet name="bed_nr_proxy" sheetId="2" r:id="rId7"/>
    <sheet name="bed_perc_crit_proxy" sheetId="3" r:id="rId8"/>
  </sheets>
  <externalReferences>
    <externalReference r:id="rId9"/>
    <externalReference r:id="rId10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46" i="8" l="1"/>
  <c r="Z146" i="8"/>
  <c r="Y146" i="8"/>
  <c r="X146" i="8"/>
  <c r="U146" i="8"/>
  <c r="T146" i="8"/>
  <c r="S146" i="8"/>
  <c r="P146" i="8"/>
  <c r="O146" i="8"/>
  <c r="N146" i="8"/>
  <c r="K146" i="8"/>
  <c r="J146" i="8"/>
  <c r="AA145" i="8"/>
  <c r="AB145" i="8" s="1"/>
  <c r="V145" i="8"/>
  <c r="W145" i="8" s="1"/>
  <c r="Q145" i="8"/>
  <c r="AG145" i="8" s="1"/>
  <c r="AI145" i="8" s="1"/>
  <c r="L145" i="8"/>
  <c r="M145" i="8" s="1"/>
  <c r="AA144" i="8"/>
  <c r="AB144" i="8" s="1"/>
  <c r="V144" i="8"/>
  <c r="AJ144" i="8" s="1"/>
  <c r="AK144" i="8" s="1"/>
  <c r="Q144" i="8"/>
  <c r="AG144" i="8" s="1"/>
  <c r="L144" i="8"/>
  <c r="M144" i="8" s="1"/>
  <c r="AA143" i="8"/>
  <c r="AB143" i="8" s="1"/>
  <c r="V143" i="8"/>
  <c r="W143" i="8" s="1"/>
  <c r="Q143" i="8"/>
  <c r="AG143" i="8" s="1"/>
  <c r="L143" i="8"/>
  <c r="AA142" i="8"/>
  <c r="AM142" i="8" s="1"/>
  <c r="V142" i="8"/>
  <c r="W142" i="8" s="1"/>
  <c r="Q142" i="8"/>
  <c r="R142" i="8" s="1"/>
  <c r="L142" i="8"/>
  <c r="M142" i="8" s="1"/>
  <c r="AA141" i="8"/>
  <c r="AM141" i="8" s="1"/>
  <c r="AO141" i="8" s="1"/>
  <c r="V141" i="8"/>
  <c r="W141" i="8" s="1"/>
  <c r="Q141" i="8"/>
  <c r="AG141" i="8" s="1"/>
  <c r="L141" i="8"/>
  <c r="AD141" i="8" s="1"/>
  <c r="AA140" i="8"/>
  <c r="AB140" i="8" s="1"/>
  <c r="V140" i="8"/>
  <c r="W140" i="8" s="1"/>
  <c r="Q140" i="8"/>
  <c r="R140" i="8" s="1"/>
  <c r="L140" i="8"/>
  <c r="M140" i="8" s="1"/>
  <c r="AA139" i="8"/>
  <c r="AM139" i="8" s="1"/>
  <c r="AO139" i="8" s="1"/>
  <c r="V139" i="8"/>
  <c r="AJ139" i="8" s="1"/>
  <c r="Q139" i="8"/>
  <c r="R139" i="8" s="1"/>
  <c r="L139" i="8"/>
  <c r="M139" i="8" s="1"/>
  <c r="AA138" i="8"/>
  <c r="AB138" i="8" s="1"/>
  <c r="V138" i="8"/>
  <c r="W138" i="8" s="1"/>
  <c r="Q138" i="8"/>
  <c r="L138" i="8"/>
  <c r="AA137" i="8"/>
  <c r="AB137" i="8" s="1"/>
  <c r="V137" i="8"/>
  <c r="W137" i="8" s="1"/>
  <c r="Q137" i="8"/>
  <c r="AG137" i="8" s="1"/>
  <c r="AI137" i="8" s="1"/>
  <c r="L137" i="8"/>
  <c r="M137" i="8" s="1"/>
  <c r="AA136" i="8"/>
  <c r="AM136" i="8" s="1"/>
  <c r="AO136" i="8" s="1"/>
  <c r="V136" i="8"/>
  <c r="AJ136" i="8" s="1"/>
  <c r="AK136" i="8" s="1"/>
  <c r="Q136" i="8"/>
  <c r="L136" i="8"/>
  <c r="AD136" i="8" s="1"/>
  <c r="AA135" i="8"/>
  <c r="AB135" i="8" s="1"/>
  <c r="V135" i="8"/>
  <c r="W135" i="8" s="1"/>
  <c r="Q135" i="8"/>
  <c r="R135" i="8" s="1"/>
  <c r="L135" i="8"/>
  <c r="M135" i="8" s="1"/>
  <c r="AA134" i="8"/>
  <c r="V134" i="8"/>
  <c r="AJ134" i="8" s="1"/>
  <c r="Q134" i="8"/>
  <c r="R134" i="8" s="1"/>
  <c r="L134" i="8"/>
  <c r="M134" i="8" s="1"/>
  <c r="AA133" i="8"/>
  <c r="AB133" i="8" s="1"/>
  <c r="V133" i="8"/>
  <c r="W133" i="8" s="1"/>
  <c r="Q133" i="8"/>
  <c r="L133" i="8"/>
  <c r="AA132" i="8"/>
  <c r="AM132" i="8" s="1"/>
  <c r="V132" i="8"/>
  <c r="W132" i="8" s="1"/>
  <c r="Q132" i="8"/>
  <c r="AG132" i="8" s="1"/>
  <c r="L132" i="8"/>
  <c r="AD132" i="8" s="1"/>
  <c r="AA131" i="8"/>
  <c r="AB131" i="8" s="1"/>
  <c r="V131" i="8"/>
  <c r="W131" i="8" s="1"/>
  <c r="Q131" i="8"/>
  <c r="L131" i="8"/>
  <c r="AD131" i="8" s="1"/>
  <c r="AA130" i="8"/>
  <c r="AB130" i="8" s="1"/>
  <c r="V130" i="8"/>
  <c r="W130" i="8" s="1"/>
  <c r="Q130" i="8"/>
  <c r="R130" i="8" s="1"/>
  <c r="L130" i="8"/>
  <c r="M130" i="8" s="1"/>
  <c r="AA129" i="8"/>
  <c r="V129" i="8"/>
  <c r="AJ129" i="8" s="1"/>
  <c r="Q129" i="8"/>
  <c r="R129" i="8" s="1"/>
  <c r="L129" i="8"/>
  <c r="M129" i="8" s="1"/>
  <c r="AA128" i="8"/>
  <c r="AB128" i="8" s="1"/>
  <c r="V128" i="8"/>
  <c r="W128" i="8" s="1"/>
  <c r="Q128" i="8"/>
  <c r="L128" i="8"/>
  <c r="AA127" i="8"/>
  <c r="AM127" i="8" s="1"/>
  <c r="V127" i="8"/>
  <c r="W127" i="8" s="1"/>
  <c r="Q127" i="8"/>
  <c r="R127" i="8" s="1"/>
  <c r="L127" i="8"/>
  <c r="M127" i="8" s="1"/>
  <c r="AA126" i="8"/>
  <c r="AB126" i="8" s="1"/>
  <c r="V126" i="8"/>
  <c r="Q126" i="8"/>
  <c r="R126" i="8" s="1"/>
  <c r="L126" i="8"/>
  <c r="AD126" i="8" s="1"/>
  <c r="AA125" i="8"/>
  <c r="AM125" i="8" s="1"/>
  <c r="V125" i="8"/>
  <c r="W125" i="8" s="1"/>
  <c r="Q125" i="8"/>
  <c r="R125" i="8" s="1"/>
  <c r="L125" i="8"/>
  <c r="AA124" i="8"/>
  <c r="AM124" i="8" s="1"/>
  <c r="V124" i="8"/>
  <c r="W124" i="8" s="1"/>
  <c r="Q124" i="8"/>
  <c r="R124" i="8" s="1"/>
  <c r="L124" i="8"/>
  <c r="AD124" i="8" s="1"/>
  <c r="AE124" i="8" s="1"/>
  <c r="AA123" i="8"/>
  <c r="AM123" i="8" s="1"/>
  <c r="AO123" i="8" s="1"/>
  <c r="V123" i="8"/>
  <c r="W123" i="8" s="1"/>
  <c r="Q123" i="8"/>
  <c r="L123" i="8"/>
  <c r="AD123" i="8" s="1"/>
  <c r="AF123" i="8" s="1"/>
  <c r="AA122" i="8"/>
  <c r="V122" i="8"/>
  <c r="AJ122" i="8" s="1"/>
  <c r="AL122" i="8" s="1"/>
  <c r="Q122" i="8"/>
  <c r="L122" i="8"/>
  <c r="AD122" i="8" s="1"/>
  <c r="AA121" i="8"/>
  <c r="V121" i="8"/>
  <c r="W121" i="8" s="1"/>
  <c r="Q121" i="8"/>
  <c r="R121" i="8" s="1"/>
  <c r="L121" i="8"/>
  <c r="M121" i="8" s="1"/>
  <c r="AA120" i="8"/>
  <c r="AB120" i="8" s="1"/>
  <c r="V120" i="8"/>
  <c r="AJ120" i="8" s="1"/>
  <c r="Q120" i="8"/>
  <c r="AG120" i="8" s="1"/>
  <c r="AI120" i="8" s="1"/>
  <c r="L120" i="8"/>
  <c r="M120" i="8" s="1"/>
  <c r="AA119" i="8"/>
  <c r="AB119" i="8" s="1"/>
  <c r="V119" i="8"/>
  <c r="W119" i="8" s="1"/>
  <c r="Q119" i="8"/>
  <c r="AG119" i="8" s="1"/>
  <c r="AI119" i="8" s="1"/>
  <c r="L119" i="8"/>
  <c r="M119" i="8" s="1"/>
  <c r="AA118" i="8"/>
  <c r="AM118" i="8" s="1"/>
  <c r="V118" i="8"/>
  <c r="Q118" i="8"/>
  <c r="L118" i="8"/>
  <c r="M118" i="8" s="1"/>
  <c r="AA117" i="8"/>
  <c r="AM117" i="8" s="1"/>
  <c r="AO117" i="8" s="1"/>
  <c r="V117" i="8"/>
  <c r="Q117" i="8"/>
  <c r="AG117" i="8" s="1"/>
  <c r="AI117" i="8" s="1"/>
  <c r="L117" i="8"/>
  <c r="AD117" i="8" s="1"/>
  <c r="AE117" i="8" s="1"/>
  <c r="AA116" i="8"/>
  <c r="AB116" i="8" s="1"/>
  <c r="V116" i="8"/>
  <c r="W116" i="8" s="1"/>
  <c r="Q116" i="8"/>
  <c r="R116" i="8" s="1"/>
  <c r="L116" i="8"/>
  <c r="AD116" i="8" s="1"/>
  <c r="AA115" i="8"/>
  <c r="AB115" i="8" s="1"/>
  <c r="V115" i="8"/>
  <c r="W115" i="8" s="1"/>
  <c r="Q115" i="8"/>
  <c r="AG115" i="8" s="1"/>
  <c r="L115" i="8"/>
  <c r="AD115" i="8" s="1"/>
  <c r="AF115" i="8" s="1"/>
  <c r="AA114" i="8"/>
  <c r="AM114" i="8" s="1"/>
  <c r="AN114" i="8" s="1"/>
  <c r="V114" i="8"/>
  <c r="W114" i="8" s="1"/>
  <c r="Q114" i="8"/>
  <c r="L114" i="8"/>
  <c r="M114" i="8" s="1"/>
  <c r="AA113" i="8"/>
  <c r="AM113" i="8" s="1"/>
  <c r="AO113" i="8" s="1"/>
  <c r="V113" i="8"/>
  <c r="W113" i="8" s="1"/>
  <c r="Q113" i="8"/>
  <c r="R113" i="8" s="1"/>
  <c r="L113" i="8"/>
  <c r="M113" i="8" s="1"/>
  <c r="AA112" i="8"/>
  <c r="AB112" i="8" s="1"/>
  <c r="V112" i="8"/>
  <c r="AJ112" i="8" s="1"/>
  <c r="Q112" i="8"/>
  <c r="AG112" i="8" s="1"/>
  <c r="AI112" i="8" s="1"/>
  <c r="L112" i="8"/>
  <c r="AA111" i="8"/>
  <c r="AB111" i="8" s="1"/>
  <c r="V111" i="8"/>
  <c r="Q111" i="8"/>
  <c r="R111" i="8" s="1"/>
  <c r="L111" i="8"/>
  <c r="M111" i="8" s="1"/>
  <c r="AA110" i="8"/>
  <c r="AB110" i="8" s="1"/>
  <c r="V110" i="8"/>
  <c r="AJ110" i="8" s="1"/>
  <c r="AK110" i="8" s="1"/>
  <c r="Q110" i="8"/>
  <c r="R110" i="8" s="1"/>
  <c r="L110" i="8"/>
  <c r="M110" i="8" s="1"/>
  <c r="AA109" i="8"/>
  <c r="AM109" i="8" s="1"/>
  <c r="V109" i="8"/>
  <c r="W109" i="8" s="1"/>
  <c r="Q109" i="8"/>
  <c r="AG109" i="8" s="1"/>
  <c r="AH109" i="8" s="1"/>
  <c r="L109" i="8"/>
  <c r="AD109" i="8" s="1"/>
  <c r="AE109" i="8" s="1"/>
  <c r="AA108" i="8"/>
  <c r="AM108" i="8" s="1"/>
  <c r="V108" i="8"/>
  <c r="W108" i="8" s="1"/>
  <c r="Q108" i="8"/>
  <c r="AG108" i="8" s="1"/>
  <c r="L108" i="8"/>
  <c r="AD108" i="8" s="1"/>
  <c r="AF108" i="8" s="1"/>
  <c r="AA107" i="8"/>
  <c r="AB107" i="8" s="1"/>
  <c r="V107" i="8"/>
  <c r="W107" i="8" s="1"/>
  <c r="Q107" i="8"/>
  <c r="R107" i="8" s="1"/>
  <c r="L107" i="8"/>
  <c r="AD107" i="8" s="1"/>
  <c r="AF107" i="8" s="1"/>
  <c r="AA106" i="8"/>
  <c r="AM106" i="8" s="1"/>
  <c r="AN106" i="8" s="1"/>
  <c r="V106" i="8"/>
  <c r="AJ106" i="8" s="1"/>
  <c r="AL106" i="8" s="1"/>
  <c r="Q106" i="8"/>
  <c r="R106" i="8" s="1"/>
  <c r="L106" i="8"/>
  <c r="AD106" i="8" s="1"/>
  <c r="AA105" i="8"/>
  <c r="AM105" i="8" s="1"/>
  <c r="AO105" i="8" s="1"/>
  <c r="V105" i="8"/>
  <c r="AJ105" i="8" s="1"/>
  <c r="Q105" i="8"/>
  <c r="AG105" i="8" s="1"/>
  <c r="L105" i="8"/>
  <c r="M105" i="8" s="1"/>
  <c r="AA104" i="8"/>
  <c r="AB104" i="8" s="1"/>
  <c r="V104" i="8"/>
  <c r="W104" i="8" s="1"/>
  <c r="Q104" i="8"/>
  <c r="AG104" i="8" s="1"/>
  <c r="AI104" i="8" s="1"/>
  <c r="L104" i="8"/>
  <c r="M104" i="8" s="1"/>
  <c r="AA103" i="8"/>
  <c r="AB103" i="8" s="1"/>
  <c r="V103" i="8"/>
  <c r="AJ103" i="8" s="1"/>
  <c r="Q103" i="8"/>
  <c r="R103" i="8" s="1"/>
  <c r="L103" i="8"/>
  <c r="M103" i="8" s="1"/>
  <c r="AA102" i="8"/>
  <c r="AM102" i="8" s="1"/>
  <c r="V102" i="8"/>
  <c r="AJ102" i="8" s="1"/>
  <c r="Q102" i="8"/>
  <c r="AG102" i="8" s="1"/>
  <c r="AI102" i="8" s="1"/>
  <c r="L102" i="8"/>
  <c r="M102" i="8" s="1"/>
  <c r="AA101" i="8"/>
  <c r="AM101" i="8" s="1"/>
  <c r="AO101" i="8" s="1"/>
  <c r="V101" i="8"/>
  <c r="W101" i="8" s="1"/>
  <c r="Q101" i="8"/>
  <c r="R101" i="8" s="1"/>
  <c r="L101" i="8"/>
  <c r="AD101" i="8" s="1"/>
  <c r="AE101" i="8" s="1"/>
  <c r="AA100" i="8"/>
  <c r="AB100" i="8" s="1"/>
  <c r="V100" i="8"/>
  <c r="AJ100" i="8" s="1"/>
  <c r="AL100" i="8" s="1"/>
  <c r="Q100" i="8"/>
  <c r="AG100" i="8" s="1"/>
  <c r="AI100" i="8" s="1"/>
  <c r="L100" i="8"/>
  <c r="M100" i="8" s="1"/>
  <c r="AA99" i="8"/>
  <c r="V99" i="8"/>
  <c r="AJ99" i="8" s="1"/>
  <c r="Q99" i="8"/>
  <c r="AG99" i="8" s="1"/>
  <c r="L99" i="8"/>
  <c r="AD99" i="8" s="1"/>
  <c r="AF99" i="8" s="1"/>
  <c r="AA98" i="8"/>
  <c r="AM98" i="8" s="1"/>
  <c r="AN98" i="8" s="1"/>
  <c r="V98" i="8"/>
  <c r="AJ98" i="8" s="1"/>
  <c r="Q98" i="8"/>
  <c r="R98" i="8" s="1"/>
  <c r="L98" i="8"/>
  <c r="M98" i="8" s="1"/>
  <c r="AA97" i="8"/>
  <c r="AM97" i="8" s="1"/>
  <c r="AO97" i="8" s="1"/>
  <c r="V97" i="8"/>
  <c r="AJ97" i="8" s="1"/>
  <c r="Q97" i="8"/>
  <c r="R97" i="8" s="1"/>
  <c r="L97" i="8"/>
  <c r="AD97" i="8" s="1"/>
  <c r="AA96" i="8"/>
  <c r="V96" i="8"/>
  <c r="W96" i="8" s="1"/>
  <c r="Q96" i="8"/>
  <c r="AG96" i="8" s="1"/>
  <c r="AH96" i="8" s="1"/>
  <c r="L96" i="8"/>
  <c r="M96" i="8" s="1"/>
  <c r="AA95" i="8"/>
  <c r="AM95" i="8" s="1"/>
  <c r="AO95" i="8" s="1"/>
  <c r="V95" i="8"/>
  <c r="W95" i="8" s="1"/>
  <c r="Q95" i="8"/>
  <c r="R95" i="8" s="1"/>
  <c r="L95" i="8"/>
  <c r="M95" i="8" s="1"/>
  <c r="AA94" i="8"/>
  <c r="AM94" i="8" s="1"/>
  <c r="AN94" i="8" s="1"/>
  <c r="V94" i="8"/>
  <c r="AJ94" i="8" s="1"/>
  <c r="AK94" i="8" s="1"/>
  <c r="Q94" i="8"/>
  <c r="L94" i="8"/>
  <c r="AD94" i="8" s="1"/>
  <c r="AA93" i="8"/>
  <c r="AB93" i="8" s="1"/>
  <c r="V93" i="8"/>
  <c r="W93" i="8" s="1"/>
  <c r="Q93" i="8"/>
  <c r="R93" i="8" s="1"/>
  <c r="L93" i="8"/>
  <c r="AD93" i="8" s="1"/>
  <c r="AE93" i="8" s="1"/>
  <c r="AA92" i="8"/>
  <c r="AB92" i="8" s="1"/>
  <c r="V92" i="8"/>
  <c r="W92" i="8" s="1"/>
  <c r="Q92" i="8"/>
  <c r="R92" i="8" s="1"/>
  <c r="L92" i="8"/>
  <c r="M92" i="8" s="1"/>
  <c r="AA91" i="8"/>
  <c r="AB91" i="8" s="1"/>
  <c r="V91" i="8"/>
  <c r="AJ91" i="8" s="1"/>
  <c r="Q91" i="8"/>
  <c r="L91" i="8"/>
  <c r="AD91" i="8" s="1"/>
  <c r="AA90" i="8"/>
  <c r="AM90" i="8" s="1"/>
  <c r="V90" i="8"/>
  <c r="AJ90" i="8" s="1"/>
  <c r="Q90" i="8"/>
  <c r="R90" i="8" s="1"/>
  <c r="L90" i="8"/>
  <c r="M90" i="8" s="1"/>
  <c r="AA89" i="8"/>
  <c r="V89" i="8"/>
  <c r="W89" i="8" s="1"/>
  <c r="Q89" i="8"/>
  <c r="R89" i="8" s="1"/>
  <c r="L89" i="8"/>
  <c r="AD89" i="8" s="1"/>
  <c r="AF89" i="8" s="1"/>
  <c r="AA88" i="8"/>
  <c r="AB88" i="8" s="1"/>
  <c r="V88" i="8"/>
  <c r="AJ88" i="8" s="1"/>
  <c r="Q88" i="8"/>
  <c r="AG88" i="8" s="1"/>
  <c r="AI88" i="8" s="1"/>
  <c r="L88" i="8"/>
  <c r="AD88" i="8" s="1"/>
  <c r="AF88" i="8" s="1"/>
  <c r="AA87" i="8"/>
  <c r="AM87" i="8" s="1"/>
  <c r="V87" i="8"/>
  <c r="W87" i="8" s="1"/>
  <c r="Q87" i="8"/>
  <c r="AG87" i="8" s="1"/>
  <c r="L87" i="8"/>
  <c r="AA86" i="8"/>
  <c r="V86" i="8"/>
  <c r="AJ86" i="8" s="1"/>
  <c r="AK86" i="8" s="1"/>
  <c r="Q86" i="8"/>
  <c r="L86" i="8"/>
  <c r="M86" i="8" s="1"/>
  <c r="AA85" i="8"/>
  <c r="AB85" i="8" s="1"/>
  <c r="V85" i="8"/>
  <c r="AJ85" i="8" s="1"/>
  <c r="Q85" i="8"/>
  <c r="AG85" i="8" s="1"/>
  <c r="L85" i="8"/>
  <c r="AD85" i="8" s="1"/>
  <c r="AE85" i="8" s="1"/>
  <c r="AA84" i="8"/>
  <c r="AM84" i="8" s="1"/>
  <c r="V84" i="8"/>
  <c r="AJ84" i="8" s="1"/>
  <c r="Q84" i="8"/>
  <c r="R84" i="8" s="1"/>
  <c r="L84" i="8"/>
  <c r="AD84" i="8" s="1"/>
  <c r="AF84" i="8" s="1"/>
  <c r="AA83" i="8"/>
  <c r="AM83" i="8" s="1"/>
  <c r="AN83" i="8" s="1"/>
  <c r="V83" i="8"/>
  <c r="AJ83" i="8" s="1"/>
  <c r="Q83" i="8"/>
  <c r="AG83" i="8" s="1"/>
  <c r="L83" i="8"/>
  <c r="AD83" i="8" s="1"/>
  <c r="AE83" i="8" s="1"/>
  <c r="AA82" i="8"/>
  <c r="AM82" i="8" s="1"/>
  <c r="AN82" i="8" s="1"/>
  <c r="V82" i="8"/>
  <c r="AJ82" i="8" s="1"/>
  <c r="AL82" i="8" s="1"/>
  <c r="Q82" i="8"/>
  <c r="L82" i="8"/>
  <c r="M82" i="8" s="1"/>
  <c r="AA81" i="8"/>
  <c r="V81" i="8"/>
  <c r="AJ81" i="8" s="1"/>
  <c r="AK81" i="8" s="1"/>
  <c r="Q81" i="8"/>
  <c r="R81" i="8" s="1"/>
  <c r="L81" i="8"/>
  <c r="AD81" i="8" s="1"/>
  <c r="AA80" i="8"/>
  <c r="AM80" i="8" s="1"/>
  <c r="V80" i="8"/>
  <c r="W80" i="8" s="1"/>
  <c r="Q80" i="8"/>
  <c r="AG80" i="8" s="1"/>
  <c r="AI80" i="8" s="1"/>
  <c r="L80" i="8"/>
  <c r="AA79" i="8"/>
  <c r="AB79" i="8" s="1"/>
  <c r="V79" i="8"/>
  <c r="W79" i="8" s="1"/>
  <c r="Q79" i="8"/>
  <c r="R79" i="8" s="1"/>
  <c r="L79" i="8"/>
  <c r="AA78" i="8"/>
  <c r="AB78" i="8" s="1"/>
  <c r="V78" i="8"/>
  <c r="AJ78" i="8" s="1"/>
  <c r="Q78" i="8"/>
  <c r="L78" i="8"/>
  <c r="M78" i="8" s="1"/>
  <c r="AA77" i="8"/>
  <c r="AM77" i="8" s="1"/>
  <c r="AO77" i="8" s="1"/>
  <c r="V77" i="8"/>
  <c r="Q77" i="8"/>
  <c r="AG77" i="8" s="1"/>
  <c r="L77" i="8"/>
  <c r="M77" i="8" s="1"/>
  <c r="AA76" i="8"/>
  <c r="AB76" i="8" s="1"/>
  <c r="V76" i="8"/>
  <c r="Q76" i="8"/>
  <c r="AG76" i="8" s="1"/>
  <c r="L76" i="8"/>
  <c r="AD76" i="8" s="1"/>
  <c r="AE76" i="8" s="1"/>
  <c r="AA75" i="8"/>
  <c r="AM75" i="8" s="1"/>
  <c r="V75" i="8"/>
  <c r="W75" i="8" s="1"/>
  <c r="Q75" i="8"/>
  <c r="R75" i="8" s="1"/>
  <c r="L75" i="8"/>
  <c r="AA74" i="8"/>
  <c r="AM74" i="8" s="1"/>
  <c r="V74" i="8"/>
  <c r="AJ74" i="8" s="1"/>
  <c r="Q74" i="8"/>
  <c r="L74" i="8"/>
  <c r="AD74" i="8" s="1"/>
  <c r="AA73" i="8"/>
  <c r="AM73" i="8" s="1"/>
  <c r="AO73" i="8" s="1"/>
  <c r="V73" i="8"/>
  <c r="W73" i="8" s="1"/>
  <c r="Q73" i="8"/>
  <c r="L73" i="8"/>
  <c r="AD73" i="8" s="1"/>
  <c r="AA72" i="8"/>
  <c r="AM72" i="8" s="1"/>
  <c r="AO72" i="8" s="1"/>
  <c r="V72" i="8"/>
  <c r="AJ72" i="8" s="1"/>
  <c r="Q72" i="8"/>
  <c r="R72" i="8" s="1"/>
  <c r="L72" i="8"/>
  <c r="AD72" i="8" s="1"/>
  <c r="AA71" i="8"/>
  <c r="V71" i="8"/>
  <c r="AJ71" i="8" s="1"/>
  <c r="Q71" i="8"/>
  <c r="AG71" i="8" s="1"/>
  <c r="AI71" i="8" s="1"/>
  <c r="L71" i="8"/>
  <c r="AD71" i="8" s="1"/>
  <c r="AA70" i="8"/>
  <c r="AB70" i="8" s="1"/>
  <c r="V70" i="8"/>
  <c r="W70" i="8" s="1"/>
  <c r="Q70" i="8"/>
  <c r="R70" i="8" s="1"/>
  <c r="L70" i="8"/>
  <c r="M70" i="8" s="1"/>
  <c r="AA69" i="8"/>
  <c r="AB69" i="8" s="1"/>
  <c r="V69" i="8"/>
  <c r="AJ69" i="8" s="1"/>
  <c r="AL69" i="8" s="1"/>
  <c r="Q69" i="8"/>
  <c r="AG69" i="8" s="1"/>
  <c r="L69" i="8"/>
  <c r="M69" i="8" s="1"/>
  <c r="AA68" i="8"/>
  <c r="AB68" i="8" s="1"/>
  <c r="V68" i="8"/>
  <c r="W68" i="8" s="1"/>
  <c r="Q68" i="8"/>
  <c r="R68" i="8" s="1"/>
  <c r="L68" i="8"/>
  <c r="AD68" i="8" s="1"/>
  <c r="AE68" i="8" s="1"/>
  <c r="AA67" i="8"/>
  <c r="AM67" i="8" s="1"/>
  <c r="V67" i="8"/>
  <c r="W67" i="8" s="1"/>
  <c r="Q67" i="8"/>
  <c r="AG67" i="8" s="1"/>
  <c r="AI67" i="8" s="1"/>
  <c r="L67" i="8"/>
  <c r="M67" i="8" s="1"/>
  <c r="AA66" i="8"/>
  <c r="AM66" i="8" s="1"/>
  <c r="AO66" i="8" s="1"/>
  <c r="V66" i="8"/>
  <c r="AJ66" i="8" s="1"/>
  <c r="Q66" i="8"/>
  <c r="AG66" i="8" s="1"/>
  <c r="L66" i="8"/>
  <c r="AD66" i="8" s="1"/>
  <c r="AA65" i="8"/>
  <c r="AM65" i="8" s="1"/>
  <c r="AO65" i="8" s="1"/>
  <c r="V65" i="8"/>
  <c r="Q65" i="8"/>
  <c r="L65" i="8"/>
  <c r="AD65" i="8" s="1"/>
  <c r="AA64" i="8"/>
  <c r="AM64" i="8" s="1"/>
  <c r="V64" i="8"/>
  <c r="AJ64" i="8" s="1"/>
  <c r="Q64" i="8"/>
  <c r="R64" i="8" s="1"/>
  <c r="L64" i="8"/>
  <c r="M64" i="8" s="1"/>
  <c r="AA63" i="8"/>
  <c r="AB63" i="8" s="1"/>
  <c r="V63" i="8"/>
  <c r="AJ63" i="8" s="1"/>
  <c r="Q63" i="8"/>
  <c r="AG63" i="8" s="1"/>
  <c r="AI63" i="8" s="1"/>
  <c r="L63" i="8"/>
  <c r="AD63" i="8" s="1"/>
  <c r="AA62" i="8"/>
  <c r="AB62" i="8" s="1"/>
  <c r="V62" i="8"/>
  <c r="AJ62" i="8" s="1"/>
  <c r="AL62" i="8" s="1"/>
  <c r="Q62" i="8"/>
  <c r="R62" i="8" s="1"/>
  <c r="L62" i="8"/>
  <c r="M62" i="8" s="1"/>
  <c r="AA61" i="8"/>
  <c r="AB61" i="8" s="1"/>
  <c r="V61" i="8"/>
  <c r="AJ61" i="8" s="1"/>
  <c r="AK61" i="8" s="1"/>
  <c r="Q61" i="8"/>
  <c r="AG61" i="8" s="1"/>
  <c r="L61" i="8"/>
  <c r="M61" i="8" s="1"/>
  <c r="AA60" i="8"/>
  <c r="AB60" i="8" s="1"/>
  <c r="V60" i="8"/>
  <c r="W60" i="8" s="1"/>
  <c r="Q60" i="8"/>
  <c r="R60" i="8" s="1"/>
  <c r="L60" i="8"/>
  <c r="AA59" i="8"/>
  <c r="AM59" i="8" s="1"/>
  <c r="V59" i="8"/>
  <c r="W59" i="8" s="1"/>
  <c r="Q59" i="8"/>
  <c r="AG59" i="8" s="1"/>
  <c r="AI59" i="8" s="1"/>
  <c r="L59" i="8"/>
  <c r="AA58" i="8"/>
  <c r="V58" i="8"/>
  <c r="AJ58" i="8" s="1"/>
  <c r="Q58" i="8"/>
  <c r="AG58" i="8" s="1"/>
  <c r="L58" i="8"/>
  <c r="AD58" i="8" s="1"/>
  <c r="AA57" i="8"/>
  <c r="AM57" i="8" s="1"/>
  <c r="AO57" i="8" s="1"/>
  <c r="V57" i="8"/>
  <c r="W57" i="8" s="1"/>
  <c r="Q57" i="8"/>
  <c r="R57" i="8" s="1"/>
  <c r="L57" i="8"/>
  <c r="AD57" i="8" s="1"/>
  <c r="AA56" i="8"/>
  <c r="AM56" i="8" s="1"/>
  <c r="AO56" i="8" s="1"/>
  <c r="V56" i="8"/>
  <c r="AJ56" i="8" s="1"/>
  <c r="Q56" i="8"/>
  <c r="R56" i="8" s="1"/>
  <c r="L56" i="8"/>
  <c r="AD56" i="8" s="1"/>
  <c r="AA55" i="8"/>
  <c r="AB55" i="8" s="1"/>
  <c r="V55" i="8"/>
  <c r="AJ55" i="8" s="1"/>
  <c r="AK55" i="8" s="1"/>
  <c r="Q55" i="8"/>
  <c r="AG55" i="8" s="1"/>
  <c r="AH55" i="8" s="1"/>
  <c r="L55" i="8"/>
  <c r="AD55" i="8" s="1"/>
  <c r="AA54" i="8"/>
  <c r="AB54" i="8" s="1"/>
  <c r="V54" i="8"/>
  <c r="W54" i="8" s="1"/>
  <c r="Q54" i="8"/>
  <c r="L54" i="8"/>
  <c r="AA53" i="8"/>
  <c r="AM53" i="8" s="1"/>
  <c r="V53" i="8"/>
  <c r="AJ53" i="8" s="1"/>
  <c r="AK53" i="8" s="1"/>
  <c r="Q53" i="8"/>
  <c r="AG53" i="8" s="1"/>
  <c r="L53" i="8"/>
  <c r="M53" i="8" s="1"/>
  <c r="AA52" i="8"/>
  <c r="AM52" i="8" s="1"/>
  <c r="V52" i="8"/>
  <c r="W52" i="8" s="1"/>
  <c r="Q52" i="8"/>
  <c r="R52" i="8" s="1"/>
  <c r="L52" i="8"/>
  <c r="AD52" i="8" s="1"/>
  <c r="AE52" i="8" s="1"/>
  <c r="AA51" i="8"/>
  <c r="AB51" i="8" s="1"/>
  <c r="V51" i="8"/>
  <c r="W51" i="8" s="1"/>
  <c r="Q51" i="8"/>
  <c r="R51" i="8" s="1"/>
  <c r="L51" i="8"/>
  <c r="AA50" i="8"/>
  <c r="AM50" i="8" s="1"/>
  <c r="AN50" i="8" s="1"/>
  <c r="V50" i="8"/>
  <c r="AJ50" i="8" s="1"/>
  <c r="Q50" i="8"/>
  <c r="R50" i="8" s="1"/>
  <c r="L50" i="8"/>
  <c r="M50" i="8" s="1"/>
  <c r="AA49" i="8"/>
  <c r="AM49" i="8" s="1"/>
  <c r="AO49" i="8" s="1"/>
  <c r="V49" i="8"/>
  <c r="AJ49" i="8" s="1"/>
  <c r="Q49" i="8"/>
  <c r="AG49" i="8" s="1"/>
  <c r="AI49" i="8" s="1"/>
  <c r="L49" i="8"/>
  <c r="AA48" i="8"/>
  <c r="V48" i="8"/>
  <c r="W48" i="8" s="1"/>
  <c r="Q48" i="8"/>
  <c r="R48" i="8" s="1"/>
  <c r="L48" i="8"/>
  <c r="M48" i="8" s="1"/>
  <c r="AA47" i="8"/>
  <c r="AM47" i="8" s="1"/>
  <c r="V47" i="8"/>
  <c r="W47" i="8" s="1"/>
  <c r="Q47" i="8"/>
  <c r="AG47" i="8" s="1"/>
  <c r="L47" i="8"/>
  <c r="AA46" i="8"/>
  <c r="AB46" i="8" s="1"/>
  <c r="V46" i="8"/>
  <c r="W46" i="8" s="1"/>
  <c r="Q46" i="8"/>
  <c r="AG46" i="8" s="1"/>
  <c r="L46" i="8"/>
  <c r="AD46" i="8" s="1"/>
  <c r="AE46" i="8" s="1"/>
  <c r="AA45" i="8"/>
  <c r="AM45" i="8" s="1"/>
  <c r="AO45" i="8" s="1"/>
  <c r="V45" i="8"/>
  <c r="Q45" i="8"/>
  <c r="AG45" i="8" s="1"/>
  <c r="AI45" i="8" s="1"/>
  <c r="L45" i="8"/>
  <c r="AD45" i="8" s="1"/>
  <c r="AA44" i="8"/>
  <c r="AB44" i="8" s="1"/>
  <c r="V44" i="8"/>
  <c r="W44" i="8" s="1"/>
  <c r="Q44" i="8"/>
  <c r="L44" i="8"/>
  <c r="AD44" i="8" s="1"/>
  <c r="AA43" i="8"/>
  <c r="AB43" i="8" s="1"/>
  <c r="V43" i="8"/>
  <c r="W43" i="8" s="1"/>
  <c r="Q43" i="8"/>
  <c r="R43" i="8" s="1"/>
  <c r="L43" i="8"/>
  <c r="M43" i="8" s="1"/>
  <c r="AA42" i="8"/>
  <c r="V42" i="8"/>
  <c r="AJ42" i="8" s="1"/>
  <c r="AK42" i="8" s="1"/>
  <c r="Q42" i="8"/>
  <c r="L42" i="8"/>
  <c r="AD42" i="8" s="1"/>
  <c r="AA41" i="8"/>
  <c r="AB41" i="8" s="1"/>
  <c r="V41" i="8"/>
  <c r="W41" i="8" s="1"/>
  <c r="Q41" i="8"/>
  <c r="AG41" i="8" s="1"/>
  <c r="AI41" i="8" s="1"/>
  <c r="L41" i="8"/>
  <c r="AA40" i="8"/>
  <c r="V40" i="8"/>
  <c r="W40" i="8" s="1"/>
  <c r="Q40" i="8"/>
  <c r="R40" i="8" s="1"/>
  <c r="L40" i="8"/>
  <c r="M40" i="8" s="1"/>
  <c r="AA39" i="8"/>
  <c r="AM39" i="8" s="1"/>
  <c r="AO39" i="8" s="1"/>
  <c r="V39" i="8"/>
  <c r="W39" i="8" s="1"/>
  <c r="Q39" i="8"/>
  <c r="AG39" i="8" s="1"/>
  <c r="L39" i="8"/>
  <c r="AA38" i="8"/>
  <c r="AM38" i="8" s="1"/>
  <c r="V38" i="8"/>
  <c r="W38" i="8" s="1"/>
  <c r="Q38" i="8"/>
  <c r="AG38" i="8" s="1"/>
  <c r="AI38" i="8" s="1"/>
  <c r="L38" i="8"/>
  <c r="AD38" i="8" s="1"/>
  <c r="AE38" i="8" s="1"/>
  <c r="AA37" i="8"/>
  <c r="AM37" i="8" s="1"/>
  <c r="AO37" i="8" s="1"/>
  <c r="V37" i="8"/>
  <c r="Q37" i="8"/>
  <c r="R37" i="8" s="1"/>
  <c r="L37" i="8"/>
  <c r="AD37" i="8" s="1"/>
  <c r="AF37" i="8" s="1"/>
  <c r="AA36" i="8"/>
  <c r="AM36" i="8" s="1"/>
  <c r="V36" i="8"/>
  <c r="W36" i="8" s="1"/>
  <c r="Q36" i="8"/>
  <c r="L36" i="8"/>
  <c r="AD36" i="8" s="1"/>
  <c r="AA35" i="8"/>
  <c r="AM35" i="8" s="1"/>
  <c r="V35" i="8"/>
  <c r="W35" i="8" s="1"/>
  <c r="Q35" i="8"/>
  <c r="R35" i="8" s="1"/>
  <c r="L35" i="8"/>
  <c r="AD35" i="8" s="1"/>
  <c r="AA34" i="8"/>
  <c r="V34" i="8"/>
  <c r="AJ34" i="8" s="1"/>
  <c r="AK34" i="8" s="1"/>
  <c r="Q34" i="8"/>
  <c r="L34" i="8"/>
  <c r="M34" i="8" s="1"/>
  <c r="AA33" i="8"/>
  <c r="AB33" i="8" s="1"/>
  <c r="V33" i="8"/>
  <c r="W33" i="8" s="1"/>
  <c r="Q33" i="8"/>
  <c r="AG33" i="8" s="1"/>
  <c r="AI33" i="8" s="1"/>
  <c r="L33" i="8"/>
  <c r="AA32" i="8"/>
  <c r="V32" i="8"/>
  <c r="W32" i="8" s="1"/>
  <c r="Q32" i="8"/>
  <c r="R32" i="8" s="1"/>
  <c r="L32" i="8"/>
  <c r="M32" i="8" s="1"/>
  <c r="AA31" i="8"/>
  <c r="AM31" i="8" s="1"/>
  <c r="AO31" i="8" s="1"/>
  <c r="V31" i="8"/>
  <c r="W31" i="8" s="1"/>
  <c r="Q31" i="8"/>
  <c r="AG31" i="8" s="1"/>
  <c r="L31" i="8"/>
  <c r="AA30" i="8"/>
  <c r="AM30" i="8" s="1"/>
  <c r="AO30" i="8" s="1"/>
  <c r="V30" i="8"/>
  <c r="W30" i="8" s="1"/>
  <c r="Q30" i="8"/>
  <c r="AG30" i="8" s="1"/>
  <c r="AI30" i="8" s="1"/>
  <c r="L30" i="8"/>
  <c r="M30" i="8" s="1"/>
  <c r="AA29" i="8"/>
  <c r="AM29" i="8" s="1"/>
  <c r="AO29" i="8" s="1"/>
  <c r="V29" i="8"/>
  <c r="Q29" i="8"/>
  <c r="AG29" i="8" s="1"/>
  <c r="AI29" i="8" s="1"/>
  <c r="L29" i="8"/>
  <c r="AD29" i="8" s="1"/>
  <c r="AF29" i="8" s="1"/>
  <c r="AA28" i="8"/>
  <c r="AB28" i="8" s="1"/>
  <c r="V28" i="8"/>
  <c r="AJ28" i="8" s="1"/>
  <c r="Q28" i="8"/>
  <c r="AG28" i="8" s="1"/>
  <c r="AI28" i="8" s="1"/>
  <c r="L28" i="8"/>
  <c r="AA27" i="8"/>
  <c r="V27" i="8"/>
  <c r="AJ27" i="8" s="1"/>
  <c r="AL27" i="8" s="1"/>
  <c r="Q27" i="8"/>
  <c r="AG27" i="8" s="1"/>
  <c r="L27" i="8"/>
  <c r="M27" i="8" s="1"/>
  <c r="AA26" i="8"/>
  <c r="AB26" i="8" s="1"/>
  <c r="V26" i="8"/>
  <c r="W26" i="8" s="1"/>
  <c r="Q26" i="8"/>
  <c r="AG26" i="8" s="1"/>
  <c r="L26" i="8"/>
  <c r="AA25" i="8"/>
  <c r="AM25" i="8" s="1"/>
  <c r="AO25" i="8" s="1"/>
  <c r="V25" i="8"/>
  <c r="W25" i="8" s="1"/>
  <c r="Q25" i="8"/>
  <c r="AG25" i="8" s="1"/>
  <c r="L25" i="8"/>
  <c r="AD25" i="8" s="1"/>
  <c r="AE25" i="8" s="1"/>
  <c r="AA24" i="8"/>
  <c r="AM24" i="8" s="1"/>
  <c r="AO24" i="8" s="1"/>
  <c r="V24" i="8"/>
  <c r="Q24" i="8"/>
  <c r="AG24" i="8" s="1"/>
  <c r="AI24" i="8" s="1"/>
  <c r="L24" i="8"/>
  <c r="AD24" i="8" s="1"/>
  <c r="AA23" i="8"/>
  <c r="AM23" i="8" s="1"/>
  <c r="AO23" i="8" s="1"/>
  <c r="V23" i="8"/>
  <c r="AJ23" i="8" s="1"/>
  <c r="AL23" i="8" s="1"/>
  <c r="Q23" i="8"/>
  <c r="L23" i="8"/>
  <c r="AD23" i="8" s="1"/>
  <c r="AA22" i="8"/>
  <c r="AM22" i="8" s="1"/>
  <c r="V22" i="8"/>
  <c r="W22" i="8" s="1"/>
  <c r="Q22" i="8"/>
  <c r="R22" i="8" s="1"/>
  <c r="L22" i="8"/>
  <c r="AD22" i="8" s="1"/>
  <c r="AA21" i="8"/>
  <c r="AM21" i="8" s="1"/>
  <c r="AN21" i="8" s="1"/>
  <c r="V21" i="8"/>
  <c r="AJ21" i="8" s="1"/>
  <c r="AK21" i="8" s="1"/>
  <c r="Q21" i="8"/>
  <c r="AG21" i="8" s="1"/>
  <c r="L21" i="8"/>
  <c r="AA20" i="8"/>
  <c r="AM20" i="8" s="1"/>
  <c r="AO20" i="8" s="1"/>
  <c r="V20" i="8"/>
  <c r="W20" i="8" s="1"/>
  <c r="Q20" i="8"/>
  <c r="AG20" i="8" s="1"/>
  <c r="AI20" i="8" s="1"/>
  <c r="L20" i="8"/>
  <c r="AD20" i="8" s="1"/>
  <c r="AA19" i="8"/>
  <c r="AM19" i="8" s="1"/>
  <c r="AO19" i="8" s="1"/>
  <c r="V19" i="8"/>
  <c r="Q19" i="8"/>
  <c r="R19" i="8" s="1"/>
  <c r="L19" i="8"/>
  <c r="AD19" i="8" s="1"/>
  <c r="AA18" i="8"/>
  <c r="AB18" i="8" s="1"/>
  <c r="V18" i="8"/>
  <c r="AJ18" i="8" s="1"/>
  <c r="AL18" i="8" s="1"/>
  <c r="Q18" i="8"/>
  <c r="L18" i="8"/>
  <c r="AD18" i="8" s="1"/>
  <c r="AA17" i="8"/>
  <c r="AB17" i="8" s="1"/>
  <c r="V17" i="8"/>
  <c r="W17" i="8" s="1"/>
  <c r="Q17" i="8"/>
  <c r="R17" i="8" s="1"/>
  <c r="L17" i="8"/>
  <c r="AD17" i="8" s="1"/>
  <c r="AF17" i="8" s="1"/>
  <c r="AA16" i="8"/>
  <c r="V16" i="8"/>
  <c r="AJ16" i="8" s="1"/>
  <c r="AK16" i="8" s="1"/>
  <c r="Q16" i="8"/>
  <c r="L16" i="8"/>
  <c r="M16" i="8" s="1"/>
  <c r="AA15" i="8"/>
  <c r="AB15" i="8" s="1"/>
  <c r="V15" i="8"/>
  <c r="AJ15" i="8" s="1"/>
  <c r="Q15" i="8"/>
  <c r="AG15" i="8" s="1"/>
  <c r="AI15" i="8" s="1"/>
  <c r="L15" i="8"/>
  <c r="AA14" i="8"/>
  <c r="V14" i="8"/>
  <c r="W14" i="8" s="1"/>
  <c r="Q14" i="8"/>
  <c r="AG14" i="8" s="1"/>
  <c r="AH14" i="8" s="1"/>
  <c r="L14" i="8"/>
  <c r="M14" i="8" s="1"/>
  <c r="AA13" i="8"/>
  <c r="AB13" i="8" s="1"/>
  <c r="V13" i="8"/>
  <c r="W13" i="8" s="1"/>
  <c r="Q13" i="8"/>
  <c r="AG13" i="8" s="1"/>
  <c r="L13" i="8"/>
  <c r="M13" i="8" s="1"/>
  <c r="AA12" i="8"/>
  <c r="AM12" i="8" s="1"/>
  <c r="AO12" i="8" s="1"/>
  <c r="V12" i="8"/>
  <c r="W12" i="8" s="1"/>
  <c r="Q12" i="8"/>
  <c r="AG12" i="8" s="1"/>
  <c r="AI12" i="8" s="1"/>
  <c r="L12" i="8"/>
  <c r="M12" i="8" s="1"/>
  <c r="AA11" i="8"/>
  <c r="AM11" i="8" s="1"/>
  <c r="AO11" i="8" s="1"/>
  <c r="V11" i="8"/>
  <c r="Q11" i="8"/>
  <c r="AG11" i="8" s="1"/>
  <c r="AI11" i="8" s="1"/>
  <c r="L11" i="8"/>
  <c r="AD11" i="8" s="1"/>
  <c r="AF11" i="8" s="1"/>
  <c r="AA10" i="8"/>
  <c r="AM10" i="8" s="1"/>
  <c r="V10" i="8"/>
  <c r="AJ10" i="8" s="1"/>
  <c r="Q10" i="8"/>
  <c r="L10" i="8"/>
  <c r="AD10" i="8" s="1"/>
  <c r="AA9" i="8"/>
  <c r="AB9" i="8" s="1"/>
  <c r="V9" i="8"/>
  <c r="W9" i="8" s="1"/>
  <c r="Q9" i="8"/>
  <c r="L9" i="8"/>
  <c r="AD9" i="8" s="1"/>
  <c r="AA8" i="8"/>
  <c r="AM8" i="8" s="1"/>
  <c r="AO8" i="8" s="1"/>
  <c r="V8" i="8"/>
  <c r="AJ8" i="8" s="1"/>
  <c r="AK8" i="8" s="1"/>
  <c r="Q8" i="8"/>
  <c r="L8" i="8"/>
  <c r="AD8" i="8" s="1"/>
  <c r="AA7" i="8"/>
  <c r="AB7" i="8" s="1"/>
  <c r="V7" i="8"/>
  <c r="AJ7" i="8" s="1"/>
  <c r="Q7" i="8"/>
  <c r="AG7" i="8" s="1"/>
  <c r="AI7" i="8" s="1"/>
  <c r="L7" i="8"/>
  <c r="AD7" i="8" s="1"/>
  <c r="AE7" i="8" s="1"/>
  <c r="AA6" i="8"/>
  <c r="AB6" i="8" s="1"/>
  <c r="V6" i="8"/>
  <c r="AJ6" i="8" s="1"/>
  <c r="Q6" i="8"/>
  <c r="AG6" i="8" s="1"/>
  <c r="AH6" i="8" s="1"/>
  <c r="L6" i="8"/>
  <c r="M6" i="8" s="1"/>
  <c r="AA5" i="8"/>
  <c r="AM5" i="8" s="1"/>
  <c r="V5" i="8"/>
  <c r="AJ5" i="8" s="1"/>
  <c r="Q5" i="8"/>
  <c r="AG5" i="8" s="1"/>
  <c r="L5" i="8"/>
  <c r="M5" i="8" s="1"/>
  <c r="AA4" i="8"/>
  <c r="AM4" i="8" s="1"/>
  <c r="V4" i="8"/>
  <c r="W4" i="8" s="1"/>
  <c r="Q4" i="8"/>
  <c r="AG4" i="8" s="1"/>
  <c r="L4" i="8"/>
  <c r="M4" i="8" s="1"/>
  <c r="AA3" i="8"/>
  <c r="AM3" i="8" s="1"/>
  <c r="AO3" i="8" s="1"/>
  <c r="V3" i="8"/>
  <c r="Q3" i="8"/>
  <c r="R3" i="8" s="1"/>
  <c r="L3" i="8"/>
  <c r="M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AA2" i="8"/>
  <c r="AB2" i="8" s="1"/>
  <c r="V2" i="8"/>
  <c r="W2" i="8" s="1"/>
  <c r="Q2" i="8"/>
  <c r="AG2" i="8" s="1"/>
  <c r="AI2" i="8" s="1"/>
  <c r="L2" i="8"/>
  <c r="AD2" i="8" s="1"/>
  <c r="AF2" i="8" s="1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M94" i="8" l="1"/>
  <c r="AM103" i="8"/>
  <c r="AO103" i="8" s="1"/>
  <c r="AJ140" i="8"/>
  <c r="AK140" i="8" s="1"/>
  <c r="AF101" i="8"/>
  <c r="W112" i="8"/>
  <c r="AD140" i="8"/>
  <c r="AF140" i="8" s="1"/>
  <c r="W84" i="8"/>
  <c r="W103" i="8"/>
  <c r="AJ95" i="8"/>
  <c r="AI96" i="8"/>
  <c r="M84" i="8"/>
  <c r="M108" i="8"/>
  <c r="AD144" i="8"/>
  <c r="AF144" i="8" s="1"/>
  <c r="AD40" i="8"/>
  <c r="AF40" i="8" s="1"/>
  <c r="AG97" i="8"/>
  <c r="AH97" i="8" s="1"/>
  <c r="AD13" i="8"/>
  <c r="AE13" i="8" s="1"/>
  <c r="AG95" i="8"/>
  <c r="AI95" i="8" s="1"/>
  <c r="AF117" i="8"/>
  <c r="AB52" i="8"/>
  <c r="AJ133" i="8"/>
  <c r="AK133" i="8" s="1"/>
  <c r="M57" i="8"/>
  <c r="AJ44" i="8"/>
  <c r="AK44" i="8" s="1"/>
  <c r="AG110" i="8"/>
  <c r="AI110" i="8" s="1"/>
  <c r="M116" i="8"/>
  <c r="AB35" i="8"/>
  <c r="M38" i="8"/>
  <c r="AG126" i="8"/>
  <c r="AI126" i="8" s="1"/>
  <c r="AJ17" i="8"/>
  <c r="AL17" i="8" s="1"/>
  <c r="AD30" i="8"/>
  <c r="AE30" i="8" s="1"/>
  <c r="AO94" i="8"/>
  <c r="AG101" i="8"/>
  <c r="AI101" i="8" s="1"/>
  <c r="R41" i="8"/>
  <c r="R80" i="8"/>
  <c r="AD92" i="8"/>
  <c r="AF92" i="8" s="1"/>
  <c r="AD142" i="8"/>
  <c r="AF142" i="8" s="1"/>
  <c r="AM43" i="8"/>
  <c r="AN43" i="8" s="1"/>
  <c r="AM61" i="8"/>
  <c r="AO61" i="8" s="1"/>
  <c r="AB90" i="8"/>
  <c r="R20" i="8"/>
  <c r="M37" i="8"/>
  <c r="AB56" i="8"/>
  <c r="M89" i="8"/>
  <c r="AB117" i="8"/>
  <c r="AM15" i="8"/>
  <c r="AN15" i="8" s="1"/>
  <c r="M25" i="8"/>
  <c r="W61" i="8"/>
  <c r="AJ138" i="8"/>
  <c r="AL138" i="8" s="1"/>
  <c r="M42" i="8"/>
  <c r="AG51" i="8"/>
  <c r="AI51" i="8" s="1"/>
  <c r="R59" i="8"/>
  <c r="R104" i="8"/>
  <c r="AG3" i="8"/>
  <c r="AI3" i="8" s="1"/>
  <c r="AM13" i="8"/>
  <c r="AO13" i="8" s="1"/>
  <c r="AB20" i="8"/>
  <c r="AJ115" i="8"/>
  <c r="AL115" i="8" s="1"/>
  <c r="AG32" i="8"/>
  <c r="AI32" i="8" s="1"/>
  <c r="AG113" i="8"/>
  <c r="AH113" i="8" s="1"/>
  <c r="AG129" i="8"/>
  <c r="AJ32" i="8"/>
  <c r="AL32" i="8" s="1"/>
  <c r="AB59" i="8"/>
  <c r="AJ113" i="8"/>
  <c r="AL113" i="8" s="1"/>
  <c r="R12" i="8"/>
  <c r="R14" i="8"/>
  <c r="AB23" i="8"/>
  <c r="AB87" i="8"/>
  <c r="W94" i="8"/>
  <c r="W98" i="8"/>
  <c r="AG111" i="8"/>
  <c r="AH111" i="8" s="1"/>
  <c r="AD127" i="8"/>
  <c r="AE127" i="8" s="1"/>
  <c r="AB132" i="8"/>
  <c r="AD134" i="8"/>
  <c r="AF134" i="8" s="1"/>
  <c r="R137" i="8"/>
  <c r="AG125" i="8"/>
  <c r="AI125" i="8" s="1"/>
  <c r="AJ127" i="8"/>
  <c r="AL127" i="8" s="1"/>
  <c r="AG134" i="8"/>
  <c r="AH134" i="8" s="1"/>
  <c r="AD16" i="8"/>
  <c r="AF16" i="8" s="1"/>
  <c r="W50" i="8"/>
  <c r="AM100" i="8"/>
  <c r="AO100" i="8" s="1"/>
  <c r="AE123" i="8"/>
  <c r="AJ125" i="8"/>
  <c r="AL125" i="8" s="1"/>
  <c r="AE107" i="8"/>
  <c r="AD98" i="8"/>
  <c r="AF98" i="8" s="1"/>
  <c r="AJ75" i="8"/>
  <c r="AL75" i="8" s="1"/>
  <c r="AH80" i="8"/>
  <c r="AG92" i="8"/>
  <c r="AI92" i="8" s="1"/>
  <c r="AG107" i="8"/>
  <c r="AI107" i="8" s="1"/>
  <c r="M124" i="8"/>
  <c r="AO114" i="8"/>
  <c r="R13" i="8"/>
  <c r="AG19" i="8"/>
  <c r="AI19" i="8" s="1"/>
  <c r="AM26" i="8"/>
  <c r="AO26" i="8" s="1"/>
  <c r="AG90" i="8"/>
  <c r="AI90" i="8" s="1"/>
  <c r="R99" i="8"/>
  <c r="R117" i="8"/>
  <c r="AG48" i="8"/>
  <c r="AI48" i="8" s="1"/>
  <c r="R71" i="8"/>
  <c r="W97" i="8"/>
  <c r="AG103" i="8"/>
  <c r="AH103" i="8" s="1"/>
  <c r="AJ9" i="8"/>
  <c r="AL9" i="8" s="1"/>
  <c r="AB39" i="8"/>
  <c r="AJ68" i="8"/>
  <c r="AL68" i="8" s="1"/>
  <c r="AG70" i="8"/>
  <c r="AI70" i="8" s="1"/>
  <c r="AB77" i="8"/>
  <c r="AF83" i="8"/>
  <c r="AJ93" i="8"/>
  <c r="AL93" i="8" s="1"/>
  <c r="AB95" i="8"/>
  <c r="AH104" i="8"/>
  <c r="R115" i="8"/>
  <c r="M117" i="8"/>
  <c r="AD118" i="8"/>
  <c r="AF118" i="8" s="1"/>
  <c r="AM120" i="8"/>
  <c r="AO120" i="8" s="1"/>
  <c r="AG139" i="8"/>
  <c r="AH139" i="8" s="1"/>
  <c r="AM143" i="8"/>
  <c r="AO143" i="8" s="1"/>
  <c r="AD145" i="8"/>
  <c r="AE145" i="8" s="1"/>
  <c r="AD3" i="8"/>
  <c r="AE3" i="8" s="1"/>
  <c r="AM9" i="8"/>
  <c r="AN9" i="8" s="1"/>
  <c r="R33" i="8"/>
  <c r="M52" i="8"/>
  <c r="M58" i="8"/>
  <c r="AD64" i="8"/>
  <c r="AF64" i="8" s="1"/>
  <c r="AJ70" i="8"/>
  <c r="AL70" i="8" s="1"/>
  <c r="AM85" i="8"/>
  <c r="AN85" i="8" s="1"/>
  <c r="AM104" i="8"/>
  <c r="AO104" i="8" s="1"/>
  <c r="AJ135" i="8"/>
  <c r="AK135" i="8" s="1"/>
  <c r="AM137" i="8"/>
  <c r="AM145" i="8"/>
  <c r="AO145" i="8" s="1"/>
  <c r="AN3" i="8"/>
  <c r="M8" i="8"/>
  <c r="W18" i="8"/>
  <c r="AB22" i="8"/>
  <c r="AB31" i="8"/>
  <c r="AJ41" i="8"/>
  <c r="AL41" i="8" s="1"/>
  <c r="AD43" i="8"/>
  <c r="AE43" i="8" s="1"/>
  <c r="M65" i="8"/>
  <c r="R67" i="8"/>
  <c r="M71" i="8"/>
  <c r="AG81" i="8"/>
  <c r="AH81" i="8" s="1"/>
  <c r="W90" i="8"/>
  <c r="R119" i="8"/>
  <c r="R144" i="8"/>
  <c r="L146" i="8"/>
  <c r="AD146" i="8" s="1"/>
  <c r="R6" i="8"/>
  <c r="AJ43" i="8"/>
  <c r="AJ33" i="8"/>
  <c r="AK33" i="8" s="1"/>
  <c r="R46" i="8"/>
  <c r="AJ60" i="8"/>
  <c r="AK60" i="8" s="1"/>
  <c r="AM111" i="8"/>
  <c r="AO111" i="8" s="1"/>
  <c r="AM115" i="8"/>
  <c r="AO115" i="8" s="1"/>
  <c r="AM2" i="8"/>
  <c r="AN2" i="8" s="1"/>
  <c r="AJ14" i="8"/>
  <c r="AL14" i="8" s="1"/>
  <c r="M17" i="8"/>
  <c r="M55" i="8"/>
  <c r="AB65" i="8"/>
  <c r="AD69" i="8"/>
  <c r="AF69" i="8" s="1"/>
  <c r="AN73" i="8"/>
  <c r="W78" i="8"/>
  <c r="AB84" i="8"/>
  <c r="AG121" i="8"/>
  <c r="AH121" i="8" s="1"/>
  <c r="AG52" i="8"/>
  <c r="AI52" i="8" s="1"/>
  <c r="AD86" i="8"/>
  <c r="AF86" i="8" s="1"/>
  <c r="AD105" i="8"/>
  <c r="AF105" i="8" s="1"/>
  <c r="AB36" i="8"/>
  <c r="AJ48" i="8"/>
  <c r="AL48" i="8" s="1"/>
  <c r="R55" i="8"/>
  <c r="R102" i="8"/>
  <c r="W6" i="8"/>
  <c r="M9" i="8"/>
  <c r="R11" i="8"/>
  <c r="AN65" i="8"/>
  <c r="AJ132" i="8"/>
  <c r="AP132" i="8" s="1"/>
  <c r="AR132" i="8" s="1"/>
  <c r="AM6" i="8"/>
  <c r="AN6" i="8" s="1"/>
  <c r="AM46" i="8"/>
  <c r="AO46" i="8" s="1"/>
  <c r="M72" i="8"/>
  <c r="AD78" i="8"/>
  <c r="AE78" i="8" s="1"/>
  <c r="AD96" i="8"/>
  <c r="AF96" i="8" s="1"/>
  <c r="R120" i="8"/>
  <c r="W122" i="8"/>
  <c r="R145" i="8"/>
  <c r="W28" i="8"/>
  <c r="AD32" i="8"/>
  <c r="AE32" i="8" s="1"/>
  <c r="R49" i="8"/>
  <c r="W53" i="8"/>
  <c r="AB57" i="8"/>
  <c r="AB74" i="8"/>
  <c r="W91" i="8"/>
  <c r="AD114" i="8"/>
  <c r="AF114" i="8" s="1"/>
  <c r="AJ128" i="8"/>
  <c r="AL128" i="8" s="1"/>
  <c r="AJ130" i="8"/>
  <c r="AK130" i="8" s="1"/>
  <c r="M35" i="8"/>
  <c r="AL55" i="8"/>
  <c r="AG89" i="8"/>
  <c r="AH89" i="8" s="1"/>
  <c r="AF93" i="8"/>
  <c r="AB108" i="8"/>
  <c r="AL110" i="8"/>
  <c r="AN11" i="8"/>
  <c r="M22" i="8"/>
  <c r="AJ51" i="8"/>
  <c r="AK51" i="8" s="1"/>
  <c r="AM55" i="8"/>
  <c r="AO55" i="8" s="1"/>
  <c r="AG68" i="8"/>
  <c r="AI68" i="8" s="1"/>
  <c r="AD70" i="8"/>
  <c r="AF70" i="8" s="1"/>
  <c r="AJ89" i="8"/>
  <c r="AL89" i="8" s="1"/>
  <c r="AG93" i="8"/>
  <c r="AI93" i="8" s="1"/>
  <c r="M97" i="8"/>
  <c r="AG98" i="8"/>
  <c r="AI98" i="8" s="1"/>
  <c r="AD104" i="8"/>
  <c r="AF104" i="8" s="1"/>
  <c r="AG106" i="8"/>
  <c r="AI106" i="8" s="1"/>
  <c r="AD137" i="8"/>
  <c r="AE137" i="8" s="1"/>
  <c r="AJ143" i="8"/>
  <c r="AL143" i="8" s="1"/>
  <c r="AF8" i="8"/>
  <c r="AE8" i="8"/>
  <c r="AN22" i="8"/>
  <c r="AO22" i="8"/>
  <c r="AF65" i="8"/>
  <c r="AE65" i="8"/>
  <c r="AO125" i="8"/>
  <c r="AN125" i="8"/>
  <c r="AH105" i="8"/>
  <c r="AI105" i="8"/>
  <c r="AE132" i="8"/>
  <c r="AF132" i="8"/>
  <c r="AF42" i="8"/>
  <c r="AE42" i="8"/>
  <c r="AO52" i="8"/>
  <c r="AN52" i="8"/>
  <c r="AO109" i="8"/>
  <c r="AN109" i="8"/>
  <c r="AI46" i="8"/>
  <c r="AH46" i="8"/>
  <c r="AI25" i="8"/>
  <c r="AH25" i="8"/>
  <c r="AO4" i="8"/>
  <c r="AN4" i="8"/>
  <c r="AF19" i="8"/>
  <c r="AE19" i="8"/>
  <c r="AN36" i="8"/>
  <c r="AO36" i="8"/>
  <c r="AO38" i="8"/>
  <c r="AN38" i="8"/>
  <c r="AN10" i="8"/>
  <c r="AO10" i="8"/>
  <c r="AE9" i="8"/>
  <c r="AF9" i="8"/>
  <c r="AL98" i="8"/>
  <c r="AK98" i="8"/>
  <c r="AK63" i="8"/>
  <c r="AH53" i="8"/>
  <c r="AI53" i="8"/>
  <c r="AF72" i="8"/>
  <c r="AE72" i="8"/>
  <c r="AI87" i="8"/>
  <c r="AH87" i="8"/>
  <c r="AE56" i="8"/>
  <c r="AF56" i="8"/>
  <c r="AH85" i="8"/>
  <c r="AI85" i="8"/>
  <c r="AE35" i="8"/>
  <c r="AF35" i="8"/>
  <c r="AE22" i="8"/>
  <c r="AF22" i="8"/>
  <c r="AF24" i="8"/>
  <c r="AE24" i="8"/>
  <c r="AF45" i="8"/>
  <c r="AE45" i="8"/>
  <c r="AO35" i="8"/>
  <c r="AN35" i="8"/>
  <c r="AE20" i="8"/>
  <c r="AF20" i="8"/>
  <c r="AO47" i="8"/>
  <c r="AN47" i="8"/>
  <c r="AB83" i="8"/>
  <c r="W102" i="8"/>
  <c r="W7" i="8"/>
  <c r="M11" i="8"/>
  <c r="AE17" i="8"/>
  <c r="M20" i="8"/>
  <c r="AJ22" i="8"/>
  <c r="AN23" i="8"/>
  <c r="R25" i="8"/>
  <c r="R28" i="8"/>
  <c r="W34" i="8"/>
  <c r="AG37" i="8"/>
  <c r="AI37" i="8" s="1"/>
  <c r="AG40" i="8"/>
  <c r="AI40" i="8" s="1"/>
  <c r="AM44" i="8"/>
  <c r="AB47" i="8"/>
  <c r="AB50" i="8"/>
  <c r="AM51" i="8"/>
  <c r="AO51" i="8" s="1"/>
  <c r="R53" i="8"/>
  <c r="AH67" i="8"/>
  <c r="M74" i="8"/>
  <c r="AB97" i="8"/>
  <c r="M126" i="8"/>
  <c r="M136" i="8"/>
  <c r="AH137" i="8"/>
  <c r="AG142" i="8"/>
  <c r="AI142" i="8" s="1"/>
  <c r="W106" i="8"/>
  <c r="M109" i="8"/>
  <c r="AB127" i="8"/>
  <c r="AB12" i="8"/>
  <c r="AJ13" i="8"/>
  <c r="AL13" i="8" s="1"/>
  <c r="R15" i="8"/>
  <c r="AM18" i="8"/>
  <c r="AJ26" i="8"/>
  <c r="AL26" i="8" s="1"/>
  <c r="AJ36" i="8"/>
  <c r="AL36" i="8" s="1"/>
  <c r="AJ40" i="8"/>
  <c r="AL40" i="8" s="1"/>
  <c r="AJ54" i="8"/>
  <c r="AL54" i="8" s="1"/>
  <c r="M56" i="8"/>
  <c r="AG60" i="8"/>
  <c r="AI60" i="8" s="1"/>
  <c r="W63" i="8"/>
  <c r="AP66" i="8"/>
  <c r="AR66" i="8" s="1"/>
  <c r="AJ67" i="8"/>
  <c r="AL67" i="8" s="1"/>
  <c r="W69" i="8"/>
  <c r="AG75" i="8"/>
  <c r="AI75" i="8" s="1"/>
  <c r="AD77" i="8"/>
  <c r="AE77" i="8" s="1"/>
  <c r="AJ80" i="8"/>
  <c r="AL80" i="8" s="1"/>
  <c r="W82" i="8"/>
  <c r="R85" i="8"/>
  <c r="M88" i="8"/>
  <c r="R100" i="8"/>
  <c r="AB101" i="8"/>
  <c r="AJ107" i="8"/>
  <c r="AL107" i="8" s="1"/>
  <c r="R109" i="8"/>
  <c r="AD110" i="8"/>
  <c r="AF110" i="8" s="1"/>
  <c r="AD113" i="8"/>
  <c r="AJ114" i="8"/>
  <c r="AL114" i="8" s="1"/>
  <c r="AB123" i="8"/>
  <c r="AG124" i="8"/>
  <c r="AI124" i="8" s="1"/>
  <c r="AD130" i="8"/>
  <c r="AF130" i="8" s="1"/>
  <c r="AD139" i="8"/>
  <c r="AF139" i="8" s="1"/>
  <c r="W15" i="8"/>
  <c r="AL21" i="8"/>
  <c r="M24" i="8"/>
  <c r="AB25" i="8"/>
  <c r="AJ35" i="8"/>
  <c r="M45" i="8"/>
  <c r="AD50" i="8"/>
  <c r="AE50" i="8" s="1"/>
  <c r="AM54" i="8"/>
  <c r="AO54" i="8" s="1"/>
  <c r="W62" i="8"/>
  <c r="AB66" i="8"/>
  <c r="M68" i="8"/>
  <c r="W74" i="8"/>
  <c r="AB82" i="8"/>
  <c r="AO83" i="8"/>
  <c r="W100" i="8"/>
  <c r="AD102" i="8"/>
  <c r="AF102" i="8" s="1"/>
  <c r="R105" i="8"/>
  <c r="AM107" i="8"/>
  <c r="R112" i="8"/>
  <c r="AM119" i="8"/>
  <c r="AO119" i="8" s="1"/>
  <c r="AG127" i="8"/>
  <c r="R143" i="8"/>
  <c r="M2" i="8"/>
  <c r="AB4" i="8"/>
  <c r="AF7" i="8"/>
  <c r="AD12" i="8"/>
  <c r="AE12" i="8" s="1"/>
  <c r="R30" i="8"/>
  <c r="AD34" i="8"/>
  <c r="R38" i="8"/>
  <c r="W49" i="8"/>
  <c r="AG50" i="8"/>
  <c r="AI50" i="8" s="1"/>
  <c r="AB53" i="8"/>
  <c r="W56" i="8"/>
  <c r="AM60" i="8"/>
  <c r="AM70" i="8"/>
  <c r="AO70" i="8" s="1"/>
  <c r="M76" i="8"/>
  <c r="AG79" i="8"/>
  <c r="AL86" i="8"/>
  <c r="AM93" i="8"/>
  <c r="AO93" i="8" s="1"/>
  <c r="AB109" i="8"/>
  <c r="AM110" i="8"/>
  <c r="AO110" i="8" s="1"/>
  <c r="AG116" i="8"/>
  <c r="AJ121" i="8"/>
  <c r="AK121" i="8" s="1"/>
  <c r="M131" i="8"/>
  <c r="AN139" i="8"/>
  <c r="Q146" i="8"/>
  <c r="R146" i="8" s="1"/>
  <c r="R69" i="8"/>
  <c r="AH7" i="8"/>
  <c r="AB11" i="8"/>
  <c r="AL16" i="8"/>
  <c r="AM17" i="8"/>
  <c r="M19" i="8"/>
  <c r="R24" i="8"/>
  <c r="R27" i="8"/>
  <c r="AJ39" i="8"/>
  <c r="AK39" i="8" s="1"/>
  <c r="R45" i="8"/>
  <c r="AO50" i="8"/>
  <c r="AH63" i="8"/>
  <c r="AN97" i="8"/>
  <c r="AB141" i="8"/>
  <c r="AE29" i="8"/>
  <c r="R2" i="8"/>
  <c r="AJ12" i="8"/>
  <c r="AK12" i="8" s="1"/>
  <c r="AG57" i="8"/>
  <c r="AI57" i="8" s="1"/>
  <c r="AN66" i="8"/>
  <c r="AD82" i="8"/>
  <c r="AF82" i="8" s="1"/>
  <c r="AM92" i="8"/>
  <c r="AO92" i="8" s="1"/>
  <c r="AJ101" i="8"/>
  <c r="AO106" i="8"/>
  <c r="AM116" i="8"/>
  <c r="AO116" i="8" s="1"/>
  <c r="AJ123" i="8"/>
  <c r="AL123" i="8" s="1"/>
  <c r="AE37" i="8"/>
  <c r="M46" i="8"/>
  <c r="AB3" i="8"/>
  <c r="W10" i="8"/>
  <c r="AH15" i="8"/>
  <c r="W27" i="8"/>
  <c r="AM28" i="8"/>
  <c r="AO28" i="8" s="1"/>
  <c r="AB30" i="8"/>
  <c r="AL34" i="8"/>
  <c r="AB38" i="8"/>
  <c r="AD53" i="8"/>
  <c r="AE53" i="8" s="1"/>
  <c r="AJ57" i="8"/>
  <c r="AL57" i="8" s="1"/>
  <c r="AD62" i="8"/>
  <c r="M73" i="8"/>
  <c r="W81" i="8"/>
  <c r="AF85" i="8"/>
  <c r="R87" i="8"/>
  <c r="AJ96" i="8"/>
  <c r="AL96" i="8" s="1"/>
  <c r="W99" i="8"/>
  <c r="AD100" i="8"/>
  <c r="AF100" i="8" s="1"/>
  <c r="AJ109" i="8"/>
  <c r="AK109" i="8" s="1"/>
  <c r="AQ109" i="8" s="1"/>
  <c r="AN113" i="8"/>
  <c r="AB118" i="8"/>
  <c r="AN123" i="8"/>
  <c r="AB125" i="8"/>
  <c r="AD129" i="8"/>
  <c r="AE129" i="8" s="1"/>
  <c r="V146" i="8"/>
  <c r="W146" i="8" s="1"/>
  <c r="AD6" i="8"/>
  <c r="AP6" i="8" s="1"/>
  <c r="AR6" i="8" s="1"/>
  <c r="AM7" i="8"/>
  <c r="AO7" i="8" s="1"/>
  <c r="W23" i="8"/>
  <c r="AH33" i="8"/>
  <c r="AH88" i="8"/>
  <c r="AH100" i="8"/>
  <c r="AM126" i="8"/>
  <c r="AB10" i="8"/>
  <c r="AN49" i="8"/>
  <c r="AF52" i="8"/>
  <c r="AJ59" i="8"/>
  <c r="AL59" i="8" s="1"/>
  <c r="AG62" i="8"/>
  <c r="AM63" i="8"/>
  <c r="AP63" i="8" s="1"/>
  <c r="AR63" i="8" s="1"/>
  <c r="AM91" i="8"/>
  <c r="AK100" i="8"/>
  <c r="AM112" i="8"/>
  <c r="AO112" i="8" s="1"/>
  <c r="AH20" i="8"/>
  <c r="AD27" i="8"/>
  <c r="AF27" i="8" s="1"/>
  <c r="AM33" i="8"/>
  <c r="AO33" i="8" s="1"/>
  <c r="AB37" i="8"/>
  <c r="AM41" i="8"/>
  <c r="AO41" i="8" s="1"/>
  <c r="AN56" i="8"/>
  <c r="AB73" i="8"/>
  <c r="M83" i="8"/>
  <c r="AE99" i="8"/>
  <c r="AE2" i="8"/>
  <c r="AD14" i="8"/>
  <c r="AF14" i="8" s="1"/>
  <c r="AI55" i="8"/>
  <c r="AM68" i="8"/>
  <c r="AO68" i="8" s="1"/>
  <c r="AM78" i="8"/>
  <c r="AO78" i="8" s="1"/>
  <c r="AB80" i="8"/>
  <c r="M106" i="8"/>
  <c r="AD111" i="8"/>
  <c r="AD135" i="8"/>
  <c r="W64" i="8"/>
  <c r="AJ2" i="8"/>
  <c r="AK2" i="8" s="1"/>
  <c r="AN45" i="8"/>
  <c r="AD48" i="8"/>
  <c r="AE48" i="8" s="1"/>
  <c r="AD61" i="8"/>
  <c r="AM62" i="8"/>
  <c r="AO62" i="8" s="1"/>
  <c r="AD90" i="8"/>
  <c r="AJ104" i="8"/>
  <c r="AB124" i="8"/>
  <c r="AI4" i="8"/>
  <c r="AH4" i="8"/>
  <c r="AK10" i="8"/>
  <c r="AL10" i="8"/>
  <c r="AI5" i="8"/>
  <c r="AH5" i="8"/>
  <c r="AK5" i="8"/>
  <c r="AL5" i="8"/>
  <c r="AO5" i="8"/>
  <c r="AN5" i="8"/>
  <c r="W29" i="8"/>
  <c r="AJ29" i="8"/>
  <c r="AG86" i="8"/>
  <c r="R86" i="8"/>
  <c r="AI6" i="8"/>
  <c r="AB8" i="8"/>
  <c r="R9" i="8"/>
  <c r="AG9" i="8"/>
  <c r="AH11" i="8"/>
  <c r="AO21" i="8"/>
  <c r="AF25" i="8"/>
  <c r="AN26" i="8"/>
  <c r="AD28" i="8"/>
  <c r="M28" i="8"/>
  <c r="AN39" i="8"/>
  <c r="AD41" i="8"/>
  <c r="M41" i="8"/>
  <c r="AF44" i="8"/>
  <c r="AE44" i="8"/>
  <c r="AI47" i="8"/>
  <c r="AH47" i="8"/>
  <c r="AM58" i="8"/>
  <c r="AP58" i="8" s="1"/>
  <c r="AR58" i="8" s="1"/>
  <c r="AB58" i="8"/>
  <c r="AD60" i="8"/>
  <c r="M60" i="8"/>
  <c r="W65" i="8"/>
  <c r="AJ65" i="8"/>
  <c r="AG74" i="8"/>
  <c r="AP74" i="8" s="1"/>
  <c r="AR74" i="8" s="1"/>
  <c r="R74" i="8"/>
  <c r="M141" i="8"/>
  <c r="AB19" i="8"/>
  <c r="AF97" i="8"/>
  <c r="AE97" i="8"/>
  <c r="R42" i="8"/>
  <c r="AG42" i="8"/>
  <c r="R5" i="8"/>
  <c r="AL6" i="8"/>
  <c r="AK6" i="8"/>
  <c r="AH12" i="8"/>
  <c r="AK18" i="8"/>
  <c r="AK23" i="8"/>
  <c r="AB29" i="8"/>
  <c r="AN37" i="8"/>
  <c r="AH38" i="8"/>
  <c r="W42" i="8"/>
  <c r="M44" i="8"/>
  <c r="R47" i="8"/>
  <c r="AB48" i="8"/>
  <c r="AM48" i="8"/>
  <c r="AJ111" i="8"/>
  <c r="W111" i="8"/>
  <c r="AF122" i="8"/>
  <c r="AE122" i="8"/>
  <c r="AE11" i="8"/>
  <c r="M47" i="8"/>
  <c r="AD47" i="8"/>
  <c r="AM99" i="8"/>
  <c r="AP99" i="8" s="1"/>
  <c r="AR99" i="8" s="1"/>
  <c r="AB99" i="8"/>
  <c r="AF10" i="8"/>
  <c r="AE10" i="8"/>
  <c r="W5" i="8"/>
  <c r="AK7" i="8"/>
  <c r="M10" i="8"/>
  <c r="W45" i="8"/>
  <c r="AJ45" i="8"/>
  <c r="AH49" i="8"/>
  <c r="AO53" i="8"/>
  <c r="AN53" i="8"/>
  <c r="AK120" i="8"/>
  <c r="AL120" i="8"/>
  <c r="R4" i="8"/>
  <c r="AF38" i="8"/>
  <c r="W72" i="8"/>
  <c r="AD4" i="8"/>
  <c r="AL7" i="8"/>
  <c r="AG10" i="8"/>
  <c r="R10" i="8"/>
  <c r="AD15" i="8"/>
  <c r="M15" i="8"/>
  <c r="AN19" i="8"/>
  <c r="R34" i="8"/>
  <c r="AG34" i="8"/>
  <c r="M59" i="8"/>
  <c r="AD59" i="8"/>
  <c r="AI76" i="8"/>
  <c r="AH76" i="8"/>
  <c r="AF91" i="8"/>
  <c r="AE91" i="8"/>
  <c r="AI14" i="8"/>
  <c r="AN24" i="8"/>
  <c r="AM42" i="8"/>
  <c r="AB42" i="8"/>
  <c r="AB5" i="8"/>
  <c r="AN12" i="8"/>
  <c r="R16" i="8"/>
  <c r="AG16" i="8"/>
  <c r="M26" i="8"/>
  <c r="AD26" i="8"/>
  <c r="AN31" i="8"/>
  <c r="AD33" i="8"/>
  <c r="M33" i="8"/>
  <c r="M39" i="8"/>
  <c r="AD39" i="8"/>
  <c r="AB45" i="8"/>
  <c r="AL49" i="8"/>
  <c r="AK49" i="8"/>
  <c r="AD51" i="8"/>
  <c r="M51" i="8"/>
  <c r="AF73" i="8"/>
  <c r="AE73" i="8"/>
  <c r="R76" i="8"/>
  <c r="M91" i="8"/>
  <c r="AL15" i="8"/>
  <c r="AK15" i="8"/>
  <c r="AJ31" i="8"/>
  <c r="AF18" i="8"/>
  <c r="AE18" i="8"/>
  <c r="AF23" i="8"/>
  <c r="AE23" i="8"/>
  <c r="AI26" i="8"/>
  <c r="AH26" i="8"/>
  <c r="AF36" i="8"/>
  <c r="AE36" i="8"/>
  <c r="AI39" i="8"/>
  <c r="AH39" i="8"/>
  <c r="AL71" i="8"/>
  <c r="AK71" i="8"/>
  <c r="W76" i="8"/>
  <c r="AJ76" i="8"/>
  <c r="AG91" i="8"/>
  <c r="R91" i="8"/>
  <c r="W58" i="8"/>
  <c r="AG44" i="8"/>
  <c r="R44" i="8"/>
  <c r="M7" i="8"/>
  <c r="AL8" i="8"/>
  <c r="AI13" i="8"/>
  <c r="AH13" i="8"/>
  <c r="W16" i="8"/>
  <c r="M18" i="8"/>
  <c r="M21" i="8"/>
  <c r="AD21" i="8"/>
  <c r="AP21" i="8" s="1"/>
  <c r="AR21" i="8" s="1"/>
  <c r="M23" i="8"/>
  <c r="R26" i="8"/>
  <c r="AB27" i="8"/>
  <c r="AM27" i="8"/>
  <c r="AN29" i="8"/>
  <c r="AH30" i="8"/>
  <c r="AM34" i="8"/>
  <c r="AB34" i="8"/>
  <c r="M36" i="8"/>
  <c r="R39" i="8"/>
  <c r="AB40" i="8"/>
  <c r="AM40" i="8"/>
  <c r="AJ47" i="8"/>
  <c r="W71" i="8"/>
  <c r="R73" i="8"/>
  <c r="AG73" i="8"/>
  <c r="AL112" i="8"/>
  <c r="AK112" i="8"/>
  <c r="AL72" i="8"/>
  <c r="AK72" i="8"/>
  <c r="AD5" i="8"/>
  <c r="AP5" i="8" s="1"/>
  <c r="AR5" i="8" s="1"/>
  <c r="AN8" i="8"/>
  <c r="W11" i="8"/>
  <c r="AJ11" i="8"/>
  <c r="AM16" i="8"/>
  <c r="AB16" i="8"/>
  <c r="AG18" i="8"/>
  <c r="R18" i="8"/>
  <c r="AI21" i="8"/>
  <c r="AH21" i="8"/>
  <c r="AG23" i="8"/>
  <c r="R23" i="8"/>
  <c r="AG36" i="8"/>
  <c r="R36" i="8"/>
  <c r="AL42" i="8"/>
  <c r="AF57" i="8"/>
  <c r="AE57" i="8"/>
  <c r="AO64" i="8"/>
  <c r="AN64" i="8"/>
  <c r="AF66" i="8"/>
  <c r="AE66" i="8"/>
  <c r="AB71" i="8"/>
  <c r="AM71" i="8"/>
  <c r="AP71" i="8" s="1"/>
  <c r="AR71" i="8" s="1"/>
  <c r="W8" i="8"/>
  <c r="AL58" i="8"/>
  <c r="AK58" i="8"/>
  <c r="R65" i="8"/>
  <c r="AG65" i="8"/>
  <c r="AF141" i="8"/>
  <c r="AE141" i="8"/>
  <c r="AJ4" i="8"/>
  <c r="R7" i="8"/>
  <c r="R21" i="8"/>
  <c r="AH28" i="8"/>
  <c r="W37" i="8"/>
  <c r="AJ37" i="8"/>
  <c r="AH41" i="8"/>
  <c r="AF46" i="8"/>
  <c r="AB64" i="8"/>
  <c r="M66" i="8"/>
  <c r="AB14" i="8"/>
  <c r="AM14" i="8"/>
  <c r="W24" i="8"/>
  <c r="AJ24" i="8"/>
  <c r="M31" i="8"/>
  <c r="AD31" i="8"/>
  <c r="AD49" i="8"/>
  <c r="M49" i="8"/>
  <c r="AL50" i="8"/>
  <c r="AK50" i="8"/>
  <c r="AI27" i="8"/>
  <c r="AH27" i="8"/>
  <c r="AL66" i="8"/>
  <c r="AK66" i="8"/>
  <c r="W3" i="8"/>
  <c r="AJ3" i="8"/>
  <c r="AL28" i="8"/>
  <c r="AK28" i="8"/>
  <c r="AI31" i="8"/>
  <c r="AH31" i="8"/>
  <c r="M54" i="8"/>
  <c r="AD54" i="8"/>
  <c r="AH2" i="8"/>
  <c r="R8" i="8"/>
  <c r="AG8" i="8"/>
  <c r="W19" i="8"/>
  <c r="AJ19" i="8"/>
  <c r="AB24" i="8"/>
  <c r="R31" i="8"/>
  <c r="AB32" i="8"/>
  <c r="AM32" i="8"/>
  <c r="AG54" i="8"/>
  <c r="R54" i="8"/>
  <c r="AJ77" i="8"/>
  <c r="W77" i="8"/>
  <c r="AL81" i="8"/>
  <c r="AG17" i="8"/>
  <c r="AG22" i="8"/>
  <c r="AG35" i="8"/>
  <c r="AG43" i="8"/>
  <c r="AI66" i="8"/>
  <c r="AH66" i="8"/>
  <c r="AO75" i="8"/>
  <c r="AN75" i="8"/>
  <c r="AL85" i="8"/>
  <c r="AK85" i="8"/>
  <c r="AL91" i="8"/>
  <c r="AK91" i="8"/>
  <c r="AL97" i="8"/>
  <c r="AL105" i="8"/>
  <c r="AK105" i="8"/>
  <c r="AL133" i="8"/>
  <c r="AJ20" i="8"/>
  <c r="AJ25" i="8"/>
  <c r="AJ30" i="8"/>
  <c r="AJ38" i="8"/>
  <c r="AJ46" i="8"/>
  <c r="AJ52" i="8"/>
  <c r="AF55" i="8"/>
  <c r="AE55" i="8"/>
  <c r="AQ55" i="8" s="1"/>
  <c r="AO59" i="8"/>
  <c r="AN59" i="8"/>
  <c r="AK62" i="8"/>
  <c r="R66" i="8"/>
  <c r="AB72" i="8"/>
  <c r="AO74" i="8"/>
  <c r="AN74" i="8"/>
  <c r="AB75" i="8"/>
  <c r="W85" i="8"/>
  <c r="W105" i="8"/>
  <c r="AI61" i="8"/>
  <c r="AH61" i="8"/>
  <c r="AM69" i="8"/>
  <c r="AH71" i="8"/>
  <c r="AI83" i="8"/>
  <c r="AH83" i="8"/>
  <c r="AB86" i="8"/>
  <c r="AM86" i="8"/>
  <c r="AI115" i="8"/>
  <c r="AH115" i="8"/>
  <c r="AF58" i="8"/>
  <c r="AE58" i="8"/>
  <c r="R61" i="8"/>
  <c r="AL63" i="8"/>
  <c r="W66" i="8"/>
  <c r="AF76" i="8"/>
  <c r="AK78" i="8"/>
  <c r="AJ79" i="8"/>
  <c r="AF81" i="8"/>
  <c r="AE81" i="8"/>
  <c r="R82" i="8"/>
  <c r="AG82" i="8"/>
  <c r="R83" i="8"/>
  <c r="AE89" i="8"/>
  <c r="AB96" i="8"/>
  <c r="AM96" i="8"/>
  <c r="AF116" i="8"/>
  <c r="AE116" i="8"/>
  <c r="AF126" i="8"/>
  <c r="AE126" i="8"/>
  <c r="AL78" i="8"/>
  <c r="M81" i="8"/>
  <c r="AL83" i="8"/>
  <c r="AK83" i="8"/>
  <c r="AN90" i="8"/>
  <c r="AO90" i="8"/>
  <c r="AN20" i="8"/>
  <c r="AH24" i="8"/>
  <c r="AN25" i="8"/>
  <c r="AH29" i="8"/>
  <c r="AN30" i="8"/>
  <c r="AH45" i="8"/>
  <c r="AF74" i="8"/>
  <c r="AE74" i="8"/>
  <c r="AO87" i="8"/>
  <c r="AN87" i="8"/>
  <c r="AG118" i="8"/>
  <c r="R118" i="8"/>
  <c r="AK27" i="8"/>
  <c r="AB49" i="8"/>
  <c r="AL53" i="8"/>
  <c r="W55" i="8"/>
  <c r="AF63" i="8"/>
  <c r="AE63" i="8"/>
  <c r="AO67" i="8"/>
  <c r="AN67" i="8"/>
  <c r="AN77" i="8"/>
  <c r="M80" i="8"/>
  <c r="AD80" i="8"/>
  <c r="AG94" i="8"/>
  <c r="R94" i="8"/>
  <c r="AK102" i="8"/>
  <c r="AL102" i="8"/>
  <c r="R114" i="8"/>
  <c r="AG114" i="8"/>
  <c r="AF131" i="8"/>
  <c r="AE131" i="8"/>
  <c r="AL56" i="8"/>
  <c r="AK56" i="8"/>
  <c r="M63" i="8"/>
  <c r="AB67" i="8"/>
  <c r="AI69" i="8"/>
  <c r="AH69" i="8"/>
  <c r="AK74" i="8"/>
  <c r="AM76" i="8"/>
  <c r="AE84" i="8"/>
  <c r="AO118" i="8"/>
  <c r="AN118" i="8"/>
  <c r="AF136" i="8"/>
  <c r="AE136" i="8"/>
  <c r="AN57" i="8"/>
  <c r="AN72" i="8"/>
  <c r="AJ73" i="8"/>
  <c r="AL74" i="8"/>
  <c r="AD79" i="8"/>
  <c r="M79" i="8"/>
  <c r="AM89" i="8"/>
  <c r="AB89" i="8"/>
  <c r="AO102" i="8"/>
  <c r="AN102" i="8"/>
  <c r="AI108" i="8"/>
  <c r="AH108" i="8"/>
  <c r="AI143" i="8"/>
  <c r="AH143" i="8"/>
  <c r="AH59" i="8"/>
  <c r="R63" i="8"/>
  <c r="AK69" i="8"/>
  <c r="AF71" i="8"/>
  <c r="AE71" i="8"/>
  <c r="AM81" i="8"/>
  <c r="AB81" i="8"/>
  <c r="AK84" i="8"/>
  <c r="R88" i="8"/>
  <c r="AK97" i="8"/>
  <c r="R108" i="8"/>
  <c r="R136" i="8"/>
  <c r="AG136" i="8"/>
  <c r="AO142" i="8"/>
  <c r="AN142" i="8"/>
  <c r="AD67" i="8"/>
  <c r="R78" i="8"/>
  <c r="AG78" i="8"/>
  <c r="AO80" i="8"/>
  <c r="AN80" i="8"/>
  <c r="AL84" i="8"/>
  <c r="AL88" i="8"/>
  <c r="AK88" i="8"/>
  <c r="AB142" i="8"/>
  <c r="AI58" i="8"/>
  <c r="AH58" i="8"/>
  <c r="AI77" i="8"/>
  <c r="AH77" i="8"/>
  <c r="M87" i="8"/>
  <c r="AD87" i="8"/>
  <c r="AF106" i="8"/>
  <c r="AE106" i="8"/>
  <c r="AO108" i="8"/>
  <c r="AN108" i="8"/>
  <c r="AD112" i="8"/>
  <c r="M112" i="8"/>
  <c r="W117" i="8"/>
  <c r="AJ117" i="8"/>
  <c r="R58" i="8"/>
  <c r="AL61" i="8"/>
  <c r="AL64" i="8"/>
  <c r="AK64" i="8"/>
  <c r="AF68" i="8"/>
  <c r="M75" i="8"/>
  <c r="AD75" i="8"/>
  <c r="R77" i="8"/>
  <c r="AP83" i="8"/>
  <c r="AR83" i="8" s="1"/>
  <c r="AL90" i="8"/>
  <c r="AK90" i="8"/>
  <c r="AF94" i="8"/>
  <c r="AE94" i="8"/>
  <c r="AL99" i="8"/>
  <c r="AK99" i="8"/>
  <c r="AL103" i="8"/>
  <c r="AK103" i="8"/>
  <c r="AI109" i="8"/>
  <c r="AF124" i="8"/>
  <c r="AG84" i="8"/>
  <c r="AG131" i="8"/>
  <c r="R131" i="8"/>
  <c r="AI141" i="8"/>
  <c r="AH141" i="8"/>
  <c r="AM79" i="8"/>
  <c r="W83" i="8"/>
  <c r="W88" i="8"/>
  <c r="AB102" i="8"/>
  <c r="AN103" i="8"/>
  <c r="AB105" i="8"/>
  <c r="AK106" i="8"/>
  <c r="AB114" i="8"/>
  <c r="M115" i="8"/>
  <c r="AJ118" i="8"/>
  <c r="W118" i="8"/>
  <c r="AK122" i="8"/>
  <c r="AL95" i="8"/>
  <c r="AK95" i="8"/>
  <c r="AO127" i="8"/>
  <c r="AN127" i="8"/>
  <c r="AI144" i="8"/>
  <c r="AH144" i="8"/>
  <c r="AB94" i="8"/>
  <c r="AN95" i="8"/>
  <c r="AO132" i="8"/>
  <c r="AN132" i="8"/>
  <c r="AL134" i="8"/>
  <c r="AK134" i="8"/>
  <c r="AO84" i="8"/>
  <c r="AN84" i="8"/>
  <c r="AI99" i="8"/>
  <c r="AH99" i="8"/>
  <c r="AH117" i="8"/>
  <c r="W120" i="8"/>
  <c r="M122" i="8"/>
  <c r="AL129" i="8"/>
  <c r="AK129" i="8"/>
  <c r="W134" i="8"/>
  <c r="AL136" i="8"/>
  <c r="AO137" i="8"/>
  <c r="AN137" i="8"/>
  <c r="AL139" i="8"/>
  <c r="AK139" i="8"/>
  <c r="AA146" i="8"/>
  <c r="AG56" i="8"/>
  <c r="AG64" i="8"/>
  <c r="AG72" i="8"/>
  <c r="AP72" i="8" s="1"/>
  <c r="AR72" i="8" s="1"/>
  <c r="AK82" i="8"/>
  <c r="W86" i="8"/>
  <c r="AJ87" i="8"/>
  <c r="AE88" i="8"/>
  <c r="AO98" i="8"/>
  <c r="M101" i="8"/>
  <c r="AN101" i="8"/>
  <c r="AH102" i="8"/>
  <c r="AE108" i="8"/>
  <c r="R122" i="8"/>
  <c r="AG122" i="8"/>
  <c r="M123" i="8"/>
  <c r="AD125" i="8"/>
  <c r="M125" i="8"/>
  <c r="AD128" i="8"/>
  <c r="M128" i="8"/>
  <c r="W129" i="8"/>
  <c r="AJ131" i="8"/>
  <c r="AM134" i="8"/>
  <c r="AB134" i="8"/>
  <c r="W139" i="8"/>
  <c r="AD143" i="8"/>
  <c r="M143" i="8"/>
  <c r="AB106" i="8"/>
  <c r="M107" i="8"/>
  <c r="AD119" i="8"/>
  <c r="AM121" i="8"/>
  <c r="AB121" i="8"/>
  <c r="AG123" i="8"/>
  <c r="R123" i="8"/>
  <c r="AG128" i="8"/>
  <c r="R128" i="8"/>
  <c r="AM129" i="8"/>
  <c r="AB129" i="8"/>
  <c r="AD133" i="8"/>
  <c r="M133" i="8"/>
  <c r="AN136" i="8"/>
  <c r="AJ141" i="8"/>
  <c r="AG133" i="8"/>
  <c r="R133" i="8"/>
  <c r="AD138" i="8"/>
  <c r="M138" i="8"/>
  <c r="AO82" i="8"/>
  <c r="M93" i="8"/>
  <c r="AD103" i="8"/>
  <c r="AP103" i="8" s="1"/>
  <c r="AR103" i="8" s="1"/>
  <c r="AD120" i="8"/>
  <c r="AB122" i="8"/>
  <c r="AM122" i="8"/>
  <c r="AG138" i="8"/>
  <c r="R138" i="8"/>
  <c r="AN141" i="8"/>
  <c r="AB98" i="8"/>
  <c r="M99" i="8"/>
  <c r="AF109" i="8"/>
  <c r="W110" i="8"/>
  <c r="AH112" i="8"/>
  <c r="AE115" i="8"/>
  <c r="AN117" i="8"/>
  <c r="AH119" i="8"/>
  <c r="AH120" i="8"/>
  <c r="AD121" i="8"/>
  <c r="AO124" i="8"/>
  <c r="AN124" i="8"/>
  <c r="AJ126" i="8"/>
  <c r="W126" i="8"/>
  <c r="AL144" i="8"/>
  <c r="M85" i="8"/>
  <c r="AL94" i="8"/>
  <c r="R96" i="8"/>
  <c r="AN105" i="8"/>
  <c r="AN111" i="8"/>
  <c r="AB113" i="8"/>
  <c r="AI132" i="8"/>
  <c r="AH132" i="8"/>
  <c r="AM144" i="8"/>
  <c r="AP144" i="8" s="1"/>
  <c r="AR144" i="8" s="1"/>
  <c r="AM88" i="8"/>
  <c r="AD95" i="8"/>
  <c r="AJ119" i="8"/>
  <c r="AG130" i="8"/>
  <c r="AM131" i="8"/>
  <c r="AG135" i="8"/>
  <c r="AB139" i="8"/>
  <c r="AG140" i="8"/>
  <c r="R141" i="8"/>
  <c r="W144" i="8"/>
  <c r="AM128" i="8"/>
  <c r="AM133" i="8"/>
  <c r="AM138" i="8"/>
  <c r="AH145" i="8"/>
  <c r="AE139" i="8"/>
  <c r="AJ137" i="8"/>
  <c r="AL140" i="8"/>
  <c r="AJ145" i="8"/>
  <c r="AM130" i="8"/>
  <c r="AM135" i="8"/>
  <c r="AM140" i="8"/>
  <c r="AJ92" i="8"/>
  <c r="AJ108" i="8"/>
  <c r="AJ116" i="8"/>
  <c r="AJ124" i="8"/>
  <c r="AJ142" i="8"/>
  <c r="AK127" i="8" l="1"/>
  <c r="AH126" i="8"/>
  <c r="AK32" i="8"/>
  <c r="AO6" i="8"/>
  <c r="AN104" i="8"/>
  <c r="AH90" i="8"/>
  <c r="AL130" i="8"/>
  <c r="AL135" i="8"/>
  <c r="AH98" i="8"/>
  <c r="AE98" i="8"/>
  <c r="AK80" i="8"/>
  <c r="AN110" i="8"/>
  <c r="AK113" i="8"/>
  <c r="AN41" i="8"/>
  <c r="AK128" i="8"/>
  <c r="AP101" i="8"/>
  <c r="AR101" i="8" s="1"/>
  <c r="AK138" i="8"/>
  <c r="AH48" i="8"/>
  <c r="AK17" i="8"/>
  <c r="AH101" i="8"/>
  <c r="AP120" i="8"/>
  <c r="AR120" i="8" s="1"/>
  <c r="AQ2" i="8"/>
  <c r="AF137" i="8"/>
  <c r="AP97" i="8"/>
  <c r="AR97" i="8" s="1"/>
  <c r="AN120" i="8"/>
  <c r="AI134" i="8"/>
  <c r="AN116" i="8"/>
  <c r="AI97" i="8"/>
  <c r="AE110" i="8"/>
  <c r="AN115" i="8"/>
  <c r="AL121" i="8"/>
  <c r="AK41" i="8"/>
  <c r="AP90" i="8"/>
  <c r="AR90" i="8" s="1"/>
  <c r="AP91" i="8"/>
  <c r="AR91" i="8" s="1"/>
  <c r="AO15" i="8"/>
  <c r="AH40" i="8"/>
  <c r="AE16" i="8"/>
  <c r="AK40" i="8"/>
  <c r="AO43" i="8"/>
  <c r="AP139" i="8"/>
  <c r="AR139" i="8" s="1"/>
  <c r="AN119" i="8"/>
  <c r="AE104" i="8"/>
  <c r="AP26" i="8"/>
  <c r="AR26" i="8" s="1"/>
  <c r="AF50" i="8"/>
  <c r="AN143" i="8"/>
  <c r="AE140" i="8"/>
  <c r="AK75" i="8"/>
  <c r="AP15" i="8"/>
  <c r="AR15" i="8" s="1"/>
  <c r="AE92" i="8"/>
  <c r="AP41" i="8"/>
  <c r="AR41" i="8" s="1"/>
  <c r="AN46" i="8"/>
  <c r="AH51" i="8"/>
  <c r="AE64" i="8"/>
  <c r="AP98" i="8"/>
  <c r="AR98" i="8" s="1"/>
  <c r="AE142" i="8"/>
  <c r="AF13" i="8"/>
  <c r="AK26" i="8"/>
  <c r="AH92" i="8"/>
  <c r="AE130" i="8"/>
  <c r="AP102" i="8"/>
  <c r="AR102" i="8" s="1"/>
  <c r="AF53" i="8"/>
  <c r="AN61" i="8"/>
  <c r="AI103" i="8"/>
  <c r="AL132" i="8"/>
  <c r="AH19" i="8"/>
  <c r="AP61" i="8"/>
  <c r="AR61" i="8" s="1"/>
  <c r="AN68" i="8"/>
  <c r="AN13" i="8"/>
  <c r="AE144" i="8"/>
  <c r="AQ144" i="8" s="1"/>
  <c r="AN62" i="8"/>
  <c r="AH107" i="8"/>
  <c r="AG146" i="8"/>
  <c r="AH146" i="8" s="1"/>
  <c r="AE40" i="8"/>
  <c r="AF32" i="8"/>
  <c r="AL33" i="8"/>
  <c r="AO9" i="8"/>
  <c r="AP13" i="8"/>
  <c r="AR13" i="8" s="1"/>
  <c r="AH32" i="8"/>
  <c r="AQ32" i="8" s="1"/>
  <c r="AF127" i="8"/>
  <c r="AP43" i="8"/>
  <c r="AR43" i="8" s="1"/>
  <c r="AP68" i="8"/>
  <c r="AR68" i="8" s="1"/>
  <c r="AN54" i="8"/>
  <c r="AQ81" i="8"/>
  <c r="AH68" i="8"/>
  <c r="AH37" i="8"/>
  <c r="AE134" i="8"/>
  <c r="AQ134" i="8" s="1"/>
  <c r="AK93" i="8"/>
  <c r="AQ7" i="8"/>
  <c r="AH110" i="8"/>
  <c r="AH125" i="8"/>
  <c r="AK115" i="8"/>
  <c r="AQ115" i="8" s="1"/>
  <c r="AE27" i="8"/>
  <c r="AQ27" i="8" s="1"/>
  <c r="AK70" i="8"/>
  <c r="AI81" i="8"/>
  <c r="AP113" i="8"/>
  <c r="AR113" i="8" s="1"/>
  <c r="AF12" i="8"/>
  <c r="AH142" i="8"/>
  <c r="AP93" i="8"/>
  <c r="AR93" i="8" s="1"/>
  <c r="AK89" i="8"/>
  <c r="AQ89" i="8" s="1"/>
  <c r="AN93" i="8"/>
  <c r="AK13" i="8"/>
  <c r="AQ13" i="8" s="1"/>
  <c r="AK125" i="8"/>
  <c r="AP100" i="8"/>
  <c r="AR100" i="8" s="1"/>
  <c r="AK57" i="8"/>
  <c r="AP70" i="8"/>
  <c r="AR70" i="8" s="1"/>
  <c r="AP82" i="8"/>
  <c r="AR82" i="8" s="1"/>
  <c r="AN78" i="8"/>
  <c r="AP125" i="8"/>
  <c r="AR125" i="8" s="1"/>
  <c r="AP105" i="8"/>
  <c r="AR105" i="8" s="1"/>
  <c r="AQ83" i="8"/>
  <c r="AN51" i="8"/>
  <c r="AN145" i="8"/>
  <c r="AE86" i="8"/>
  <c r="AK48" i="8"/>
  <c r="AQ48" i="8" s="1"/>
  <c r="AL44" i="8"/>
  <c r="AP55" i="8"/>
  <c r="AR55" i="8" s="1"/>
  <c r="AN100" i="8"/>
  <c r="AH95" i="8"/>
  <c r="AP69" i="8"/>
  <c r="AR69" i="8" s="1"/>
  <c r="AF78" i="8"/>
  <c r="AP32" i="8"/>
  <c r="AR32" i="8" s="1"/>
  <c r="AI121" i="8"/>
  <c r="M146" i="8"/>
  <c r="AE118" i="8"/>
  <c r="AF129" i="8"/>
  <c r="AE105" i="8"/>
  <c r="AQ105" i="8" s="1"/>
  <c r="AH106" i="8"/>
  <c r="AQ106" i="8" s="1"/>
  <c r="AF30" i="8"/>
  <c r="AP95" i="8"/>
  <c r="AR95" i="8" s="1"/>
  <c r="AH60" i="8"/>
  <c r="AP106" i="8"/>
  <c r="AR106" i="8" s="1"/>
  <c r="AF48" i="8"/>
  <c r="AP104" i="8"/>
  <c r="AR104" i="8" s="1"/>
  <c r="AN33" i="8"/>
  <c r="AK132" i="8"/>
  <c r="AQ132" i="8" s="1"/>
  <c r="AE69" i="8"/>
  <c r="AQ69" i="8" s="1"/>
  <c r="AN55" i="8"/>
  <c r="AP28" i="8"/>
  <c r="AR28" i="8" s="1"/>
  <c r="AH3" i="8"/>
  <c r="AH52" i="8"/>
  <c r="AH70" i="8"/>
  <c r="AI113" i="8"/>
  <c r="AI89" i="8"/>
  <c r="AK9" i="8"/>
  <c r="AP7" i="8"/>
  <c r="AR7" i="8" s="1"/>
  <c r="AK14" i="8"/>
  <c r="AP62" i="8"/>
  <c r="AR62" i="8" s="1"/>
  <c r="AP143" i="8"/>
  <c r="AR143" i="8" s="1"/>
  <c r="AI111" i="8"/>
  <c r="AP115" i="8"/>
  <c r="AR115" i="8" s="1"/>
  <c r="AP22" i="8"/>
  <c r="AR22" i="8" s="1"/>
  <c r="AQ53" i="8"/>
  <c r="AE96" i="8"/>
  <c r="AH129" i="8"/>
  <c r="AQ129" i="8" s="1"/>
  <c r="AI129" i="8"/>
  <c r="AP130" i="8"/>
  <c r="AR130" i="8" s="1"/>
  <c r="AQ99" i="8"/>
  <c r="AK143" i="8"/>
  <c r="AP53" i="8"/>
  <c r="AR53" i="8" s="1"/>
  <c r="AP78" i="8"/>
  <c r="AR78" i="8" s="1"/>
  <c r="AL39" i="8"/>
  <c r="AL51" i="8"/>
  <c r="AO85" i="8"/>
  <c r="AQ12" i="8"/>
  <c r="AI139" i="8"/>
  <c r="AL43" i="8"/>
  <c r="AK43" i="8"/>
  <c r="AJ146" i="8"/>
  <c r="AK146" i="8" s="1"/>
  <c r="AF77" i="8"/>
  <c r="AE70" i="8"/>
  <c r="AL60" i="8"/>
  <c r="AN112" i="8"/>
  <c r="AN7" i="8"/>
  <c r="AF43" i="8"/>
  <c r="AP96" i="8"/>
  <c r="AR96" i="8" s="1"/>
  <c r="AP51" i="8"/>
  <c r="AR51" i="8" s="1"/>
  <c r="AO2" i="8"/>
  <c r="AK96" i="8"/>
  <c r="AP85" i="8"/>
  <c r="AR85" i="8" s="1"/>
  <c r="AF145" i="8"/>
  <c r="AQ63" i="8"/>
  <c r="AP14" i="8"/>
  <c r="AR14" i="8" s="1"/>
  <c r="AK36" i="8"/>
  <c r="AE82" i="8"/>
  <c r="AE102" i="8"/>
  <c r="AQ102" i="8" s="1"/>
  <c r="AP9" i="8"/>
  <c r="AR9" i="8" s="1"/>
  <c r="AP110" i="8"/>
  <c r="AR110" i="8" s="1"/>
  <c r="AH57" i="8"/>
  <c r="AH93" i="8"/>
  <c r="AE114" i="8"/>
  <c r="AK68" i="8"/>
  <c r="AP60" i="8"/>
  <c r="AR60" i="8" s="1"/>
  <c r="AF3" i="8"/>
  <c r="AK114" i="8"/>
  <c r="AP121" i="8"/>
  <c r="AR121" i="8" s="1"/>
  <c r="AH75" i="8"/>
  <c r="AO60" i="8"/>
  <c r="AN60" i="8"/>
  <c r="AF113" i="8"/>
  <c r="AE113" i="8"/>
  <c r="AP12" i="8"/>
  <c r="AR12" i="8" s="1"/>
  <c r="AI79" i="8"/>
  <c r="AH79" i="8"/>
  <c r="AP140" i="8"/>
  <c r="AR140" i="8" s="1"/>
  <c r="AP133" i="8"/>
  <c r="AR133" i="8" s="1"/>
  <c r="AN28" i="8"/>
  <c r="AO126" i="8"/>
  <c r="AN126" i="8"/>
  <c r="AP44" i="8"/>
  <c r="AR44" i="8" s="1"/>
  <c r="AP2" i="8"/>
  <c r="AR2" i="8" s="1"/>
  <c r="AF135" i="8"/>
  <c r="AE135" i="8"/>
  <c r="AN107" i="8"/>
  <c r="AO107" i="8"/>
  <c r="AL35" i="8"/>
  <c r="AK35" i="8"/>
  <c r="AN44" i="8"/>
  <c r="AO44" i="8"/>
  <c r="AF111" i="8"/>
  <c r="AE111" i="8"/>
  <c r="AP107" i="8"/>
  <c r="AR107" i="8" s="1"/>
  <c r="AK107" i="8"/>
  <c r="AN92" i="8"/>
  <c r="AQ85" i="8"/>
  <c r="AI116" i="8"/>
  <c r="AH116" i="8"/>
  <c r="AH124" i="8"/>
  <c r="AP57" i="8"/>
  <c r="AR57" i="8" s="1"/>
  <c r="AK123" i="8"/>
  <c r="AP50" i="8"/>
  <c r="AR50" i="8" s="1"/>
  <c r="AE62" i="8"/>
  <c r="AF62" i="8"/>
  <c r="AF34" i="8"/>
  <c r="AE34" i="8"/>
  <c r="AN18" i="8"/>
  <c r="AO18" i="8"/>
  <c r="AL22" i="8"/>
  <c r="AK22" i="8"/>
  <c r="AQ139" i="8"/>
  <c r="AP67" i="8"/>
  <c r="AR67" i="8" s="1"/>
  <c r="AQ71" i="8"/>
  <c r="AH50" i="8"/>
  <c r="AQ50" i="8" s="1"/>
  <c r="AK67" i="8"/>
  <c r="AL109" i="8"/>
  <c r="AE6" i="8"/>
  <c r="AQ6" i="8" s="1"/>
  <c r="AF6" i="8"/>
  <c r="AP135" i="8"/>
  <c r="AR135" i="8" s="1"/>
  <c r="AE100" i="8"/>
  <c r="AQ100" i="8" s="1"/>
  <c r="AN70" i="8"/>
  <c r="AK54" i="8"/>
  <c r="AK59" i="8"/>
  <c r="AP80" i="8"/>
  <c r="AR80" i="8" s="1"/>
  <c r="AP109" i="8"/>
  <c r="AR109" i="8" s="1"/>
  <c r="AK104" i="8"/>
  <c r="AL104" i="8"/>
  <c r="AL101" i="8"/>
  <c r="AK101" i="8"/>
  <c r="AE90" i="8"/>
  <c r="AF90" i="8"/>
  <c r="AE14" i="8"/>
  <c r="AN91" i="8"/>
  <c r="AO91" i="8"/>
  <c r="AI127" i="8"/>
  <c r="AH127" i="8"/>
  <c r="AQ127" i="8" s="1"/>
  <c r="AP127" i="8"/>
  <c r="AR127" i="8" s="1"/>
  <c r="AE61" i="8"/>
  <c r="AQ61" i="8" s="1"/>
  <c r="AF61" i="8"/>
  <c r="AO63" i="8"/>
  <c r="AN63" i="8"/>
  <c r="AN17" i="8"/>
  <c r="AO17" i="8"/>
  <c r="AL2" i="8"/>
  <c r="AL12" i="8"/>
  <c r="AQ97" i="8"/>
  <c r="AI62" i="8"/>
  <c r="AH62" i="8"/>
  <c r="AK47" i="8"/>
  <c r="AP47" i="8"/>
  <c r="AR47" i="8" s="1"/>
  <c r="AL47" i="8"/>
  <c r="AO40" i="8"/>
  <c r="AN40" i="8"/>
  <c r="AP40" i="8"/>
  <c r="AR40" i="8" s="1"/>
  <c r="AK31" i="8"/>
  <c r="AP31" i="8"/>
  <c r="AR31" i="8" s="1"/>
  <c r="AL31" i="8"/>
  <c r="AP92" i="8"/>
  <c r="AR92" i="8" s="1"/>
  <c r="AL92" i="8"/>
  <c r="AK92" i="8"/>
  <c r="AP129" i="8"/>
  <c r="AR129" i="8" s="1"/>
  <c r="AO129" i="8"/>
  <c r="AN129" i="8"/>
  <c r="AN134" i="8"/>
  <c r="AP134" i="8"/>
  <c r="AR134" i="8" s="1"/>
  <c r="AO134" i="8"/>
  <c r="AP117" i="8"/>
  <c r="AR117" i="8" s="1"/>
  <c r="AL117" i="8"/>
  <c r="AK117" i="8"/>
  <c r="AQ117" i="8" s="1"/>
  <c r="AE49" i="8"/>
  <c r="AQ49" i="8" s="1"/>
  <c r="AF49" i="8"/>
  <c r="AF39" i="8"/>
  <c r="AE39" i="8"/>
  <c r="AQ39" i="8" s="1"/>
  <c r="AE15" i="8"/>
  <c r="AQ15" i="8" s="1"/>
  <c r="AF15" i="8"/>
  <c r="AP111" i="8"/>
  <c r="AR111" i="8" s="1"/>
  <c r="AL111" i="8"/>
  <c r="AK111" i="8"/>
  <c r="AI65" i="8"/>
  <c r="AH65" i="8"/>
  <c r="AI131" i="8"/>
  <c r="AH131" i="8"/>
  <c r="AI54" i="8"/>
  <c r="AH54" i="8"/>
  <c r="AP131" i="8"/>
  <c r="AR131" i="8" s="1"/>
  <c r="AL131" i="8"/>
  <c r="AK131" i="8"/>
  <c r="AO76" i="8"/>
  <c r="AN76" i="8"/>
  <c r="AO96" i="8"/>
  <c r="AN96" i="8"/>
  <c r="AO69" i="8"/>
  <c r="AN69" i="8"/>
  <c r="AI36" i="8"/>
  <c r="AH36" i="8"/>
  <c r="AE28" i="8"/>
  <c r="AQ28" i="8" s="1"/>
  <c r="AF28" i="8"/>
  <c r="AP86" i="8"/>
  <c r="AR86" i="8" s="1"/>
  <c r="AI86" i="8"/>
  <c r="AH86" i="8"/>
  <c r="AF133" i="8"/>
  <c r="AE133" i="8"/>
  <c r="AI84" i="8"/>
  <c r="AH84" i="8"/>
  <c r="AQ84" i="8" s="1"/>
  <c r="AF54" i="8"/>
  <c r="AE54" i="8"/>
  <c r="AI10" i="8"/>
  <c r="AH10" i="8"/>
  <c r="AQ10" i="8" s="1"/>
  <c r="AL29" i="8"/>
  <c r="AK29" i="8"/>
  <c r="AQ29" i="8" s="1"/>
  <c r="AP29" i="8"/>
  <c r="AR29" i="8" s="1"/>
  <c r="AN135" i="8"/>
  <c r="AO135" i="8"/>
  <c r="AO138" i="8"/>
  <c r="AN138" i="8"/>
  <c r="AF95" i="8"/>
  <c r="AE95" i="8"/>
  <c r="AF112" i="8"/>
  <c r="AE112" i="8"/>
  <c r="AQ112" i="8" s="1"/>
  <c r="AH43" i="8"/>
  <c r="AI43" i="8"/>
  <c r="AO32" i="8"/>
  <c r="AN32" i="8"/>
  <c r="AI23" i="8"/>
  <c r="AH23" i="8"/>
  <c r="AQ23" i="8" s="1"/>
  <c r="AE33" i="8"/>
  <c r="AQ33" i="8" s="1"/>
  <c r="AF33" i="8"/>
  <c r="AP39" i="8"/>
  <c r="AR39" i="8" s="1"/>
  <c r="AO81" i="8"/>
  <c r="AN81" i="8"/>
  <c r="AO89" i="8"/>
  <c r="AN89" i="8"/>
  <c r="AO133" i="8"/>
  <c r="AN133" i="8"/>
  <c r="AP88" i="8"/>
  <c r="AR88" i="8" s="1"/>
  <c r="AO88" i="8"/>
  <c r="AN88" i="8"/>
  <c r="AI123" i="8"/>
  <c r="AH123" i="8"/>
  <c r="AF128" i="8"/>
  <c r="AE128" i="8"/>
  <c r="AI136" i="8"/>
  <c r="AH136" i="8"/>
  <c r="AQ136" i="8" s="1"/>
  <c r="AF79" i="8"/>
  <c r="AE79" i="8"/>
  <c r="AH35" i="8"/>
  <c r="AI35" i="8"/>
  <c r="AN34" i="8"/>
  <c r="AO34" i="8"/>
  <c r="AE4" i="8"/>
  <c r="AF4" i="8"/>
  <c r="AO99" i="8"/>
  <c r="AN99" i="8"/>
  <c r="AO48" i="8"/>
  <c r="AN48" i="8"/>
  <c r="AP23" i="8"/>
  <c r="AR23" i="8" s="1"/>
  <c r="AP89" i="8"/>
  <c r="AR89" i="8" s="1"/>
  <c r="AP59" i="8"/>
  <c r="AR59" i="8" s="1"/>
  <c r="AF59" i="8"/>
  <c r="AE59" i="8"/>
  <c r="AO144" i="8"/>
  <c r="AN144" i="8"/>
  <c r="AF138" i="8"/>
  <c r="AE138" i="8"/>
  <c r="AO121" i="8"/>
  <c r="AN121" i="8"/>
  <c r="AE125" i="8"/>
  <c r="AF125" i="8"/>
  <c r="AQ88" i="8"/>
  <c r="AN79" i="8"/>
  <c r="AO79" i="8"/>
  <c r="AP123" i="8"/>
  <c r="AR123" i="8" s="1"/>
  <c r="AP52" i="8"/>
  <c r="AR52" i="8" s="1"/>
  <c r="AL52" i="8"/>
  <c r="AK52" i="8"/>
  <c r="AH17" i="8"/>
  <c r="AI17" i="8"/>
  <c r="AO71" i="8"/>
  <c r="AN71" i="8"/>
  <c r="AF26" i="8"/>
  <c r="AE26" i="8"/>
  <c r="AP116" i="8"/>
  <c r="AR116" i="8" s="1"/>
  <c r="AL116" i="8"/>
  <c r="AK116" i="8"/>
  <c r="AN140" i="8"/>
  <c r="AO140" i="8"/>
  <c r="AE75" i="8"/>
  <c r="AF75" i="8"/>
  <c r="AP75" i="8"/>
  <c r="AR75" i="8" s="1"/>
  <c r="AQ58" i="8"/>
  <c r="AH22" i="8"/>
  <c r="AI22" i="8"/>
  <c r="AL37" i="8"/>
  <c r="AK37" i="8"/>
  <c r="AP37" i="8"/>
  <c r="AR37" i="8" s="1"/>
  <c r="AL45" i="8"/>
  <c r="AK45" i="8"/>
  <c r="AQ45" i="8" s="1"/>
  <c r="AP45" i="8"/>
  <c r="AR45" i="8" s="1"/>
  <c r="AP145" i="8"/>
  <c r="AR145" i="8" s="1"/>
  <c r="AL145" i="8"/>
  <c r="AK145" i="8"/>
  <c r="AQ145" i="8" s="1"/>
  <c r="AP136" i="8"/>
  <c r="AR136" i="8" s="1"/>
  <c r="AE119" i="8"/>
  <c r="AF119" i="8"/>
  <c r="AP87" i="8"/>
  <c r="AR87" i="8" s="1"/>
  <c r="AL87" i="8"/>
  <c r="AK87" i="8"/>
  <c r="AP73" i="8"/>
  <c r="AR73" i="8" s="1"/>
  <c r="AL73" i="8"/>
  <c r="AK73" i="8"/>
  <c r="AF80" i="8"/>
  <c r="AE80" i="8"/>
  <c r="AP46" i="8"/>
  <c r="AR46" i="8" s="1"/>
  <c r="AL46" i="8"/>
  <c r="AK46" i="8"/>
  <c r="AQ46" i="8" s="1"/>
  <c r="AP81" i="8"/>
  <c r="AR81" i="8" s="1"/>
  <c r="AI18" i="8"/>
  <c r="AH18" i="8"/>
  <c r="AQ18" i="8" s="1"/>
  <c r="AO27" i="8"/>
  <c r="AN27" i="8"/>
  <c r="AP27" i="8"/>
  <c r="AR27" i="8" s="1"/>
  <c r="AP18" i="8"/>
  <c r="AR18" i="8" s="1"/>
  <c r="AF5" i="8"/>
  <c r="AE5" i="8"/>
  <c r="AQ5" i="8" s="1"/>
  <c r="AH128" i="8"/>
  <c r="AI128" i="8"/>
  <c r="AO128" i="8"/>
  <c r="AN128" i="8"/>
  <c r="AI94" i="8"/>
  <c r="AH94" i="8"/>
  <c r="AP94" i="8"/>
  <c r="AR94" i="8" s="1"/>
  <c r="AF31" i="8"/>
  <c r="AE31" i="8"/>
  <c r="AI44" i="8"/>
  <c r="AH44" i="8"/>
  <c r="AQ44" i="8" s="1"/>
  <c r="AI140" i="8"/>
  <c r="AH140" i="8"/>
  <c r="AK126" i="8"/>
  <c r="AQ126" i="8" s="1"/>
  <c r="AP126" i="8"/>
  <c r="AR126" i="8" s="1"/>
  <c r="AL126" i="8"/>
  <c r="AI122" i="8"/>
  <c r="AP122" i="8"/>
  <c r="AR122" i="8" s="1"/>
  <c r="AH122" i="8"/>
  <c r="AQ122" i="8" s="1"/>
  <c r="AI118" i="8"/>
  <c r="AH118" i="8"/>
  <c r="AI82" i="8"/>
  <c r="AH82" i="8"/>
  <c r="AP38" i="8"/>
  <c r="AR38" i="8" s="1"/>
  <c r="AL38" i="8"/>
  <c r="AK38" i="8"/>
  <c r="AQ38" i="8" s="1"/>
  <c r="AP128" i="8"/>
  <c r="AR128" i="8" s="1"/>
  <c r="AQ66" i="8"/>
  <c r="AP112" i="8"/>
  <c r="AR112" i="8" s="1"/>
  <c r="AI16" i="8"/>
  <c r="AH16" i="8"/>
  <c r="AP16" i="8"/>
  <c r="AR16" i="8" s="1"/>
  <c r="AI74" i="8"/>
  <c r="AH74" i="8"/>
  <c r="AQ74" i="8" s="1"/>
  <c r="AE41" i="8"/>
  <c r="AF41" i="8"/>
  <c r="AP17" i="8"/>
  <c r="AR17" i="8" s="1"/>
  <c r="AQ94" i="8"/>
  <c r="AL3" i="8"/>
  <c r="AP3" i="8"/>
  <c r="AR3" i="8" s="1"/>
  <c r="AK3" i="8"/>
  <c r="AL108" i="8"/>
  <c r="AK108" i="8"/>
  <c r="AQ108" i="8" s="1"/>
  <c r="AP108" i="8"/>
  <c r="AR108" i="8" s="1"/>
  <c r="AP30" i="8"/>
  <c r="AR30" i="8" s="1"/>
  <c r="AL30" i="8"/>
  <c r="AK30" i="8"/>
  <c r="AQ30" i="8" s="1"/>
  <c r="AP84" i="8"/>
  <c r="AR84" i="8" s="1"/>
  <c r="AL19" i="8"/>
  <c r="AK19" i="8"/>
  <c r="AP19" i="8"/>
  <c r="AR19" i="8" s="1"/>
  <c r="AL24" i="8"/>
  <c r="AK24" i="8"/>
  <c r="AQ24" i="8" s="1"/>
  <c r="AP24" i="8"/>
  <c r="AR24" i="8" s="1"/>
  <c r="AN16" i="8"/>
  <c r="AO16" i="8"/>
  <c r="AI73" i="8"/>
  <c r="AH73" i="8"/>
  <c r="AP35" i="8"/>
  <c r="AR35" i="8" s="1"/>
  <c r="AF51" i="8"/>
  <c r="AE51" i="8"/>
  <c r="AF47" i="8"/>
  <c r="AE47" i="8"/>
  <c r="AP65" i="8"/>
  <c r="AR65" i="8" s="1"/>
  <c r="AL65" i="8"/>
  <c r="AK65" i="8"/>
  <c r="AP10" i="8"/>
  <c r="AR10" i="8" s="1"/>
  <c r="AI114" i="8"/>
  <c r="AH114" i="8"/>
  <c r="AP114" i="8"/>
  <c r="AR114" i="8" s="1"/>
  <c r="AN130" i="8"/>
  <c r="AO130" i="8"/>
  <c r="AI138" i="8"/>
  <c r="AH138" i="8"/>
  <c r="AK118" i="8"/>
  <c r="AP118" i="8"/>
  <c r="AR118" i="8" s="1"/>
  <c r="AL118" i="8"/>
  <c r="AL142" i="8"/>
  <c r="AK142" i="8"/>
  <c r="AP142" i="8"/>
  <c r="AR142" i="8" s="1"/>
  <c r="AI133" i="8"/>
  <c r="AH133" i="8"/>
  <c r="AF87" i="8"/>
  <c r="AE87" i="8"/>
  <c r="AP25" i="8"/>
  <c r="AR25" i="8" s="1"/>
  <c r="AL25" i="8"/>
  <c r="AK25" i="8"/>
  <c r="AQ25" i="8" s="1"/>
  <c r="AK77" i="8"/>
  <c r="AQ77" i="8" s="1"/>
  <c r="AP77" i="8"/>
  <c r="AR77" i="8" s="1"/>
  <c r="AL77" i="8"/>
  <c r="AP4" i="8"/>
  <c r="AR4" i="8" s="1"/>
  <c r="AL4" i="8"/>
  <c r="AK4" i="8"/>
  <c r="AL11" i="8"/>
  <c r="AK11" i="8"/>
  <c r="AQ11" i="8" s="1"/>
  <c r="AP11" i="8"/>
  <c r="AR11" i="8" s="1"/>
  <c r="AP36" i="8"/>
  <c r="AR36" i="8" s="1"/>
  <c r="AF103" i="8"/>
  <c r="AE103" i="8"/>
  <c r="AQ103" i="8" s="1"/>
  <c r="AF146" i="8"/>
  <c r="AE146" i="8"/>
  <c r="AP141" i="8"/>
  <c r="AR141" i="8" s="1"/>
  <c r="AL141" i="8"/>
  <c r="AK141" i="8"/>
  <c r="AQ141" i="8" s="1"/>
  <c r="AM146" i="8"/>
  <c r="AB146" i="8"/>
  <c r="AO58" i="8"/>
  <c r="AN58" i="8"/>
  <c r="AI135" i="8"/>
  <c r="AH135" i="8"/>
  <c r="AN122" i="8"/>
  <c r="AO122" i="8"/>
  <c r="AI72" i="8"/>
  <c r="AH72" i="8"/>
  <c r="AQ72" i="8" s="1"/>
  <c r="AP20" i="8"/>
  <c r="AR20" i="8" s="1"/>
  <c r="AL20" i="8"/>
  <c r="AK20" i="8"/>
  <c r="AQ20" i="8" s="1"/>
  <c r="AO14" i="8"/>
  <c r="AN14" i="8"/>
  <c r="AO131" i="8"/>
  <c r="AN131" i="8"/>
  <c r="AI64" i="8"/>
  <c r="AP64" i="8"/>
  <c r="AR64" i="8" s="1"/>
  <c r="AH64" i="8"/>
  <c r="AP138" i="8"/>
  <c r="AR138" i="8" s="1"/>
  <c r="AI78" i="8"/>
  <c r="AH78" i="8"/>
  <c r="AQ78" i="8" s="1"/>
  <c r="AP79" i="8"/>
  <c r="AR79" i="8" s="1"/>
  <c r="AL79" i="8"/>
  <c r="AK79" i="8"/>
  <c r="AI91" i="8"/>
  <c r="AH91" i="8"/>
  <c r="AQ91" i="8" s="1"/>
  <c r="AP49" i="8"/>
  <c r="AR49" i="8" s="1"/>
  <c r="AE60" i="8"/>
  <c r="AF60" i="8"/>
  <c r="AI9" i="8"/>
  <c r="AH9" i="8"/>
  <c r="AF67" i="8"/>
  <c r="AE67" i="8"/>
  <c r="AP119" i="8"/>
  <c r="AR119" i="8" s="1"/>
  <c r="AL119" i="8"/>
  <c r="AK119" i="8"/>
  <c r="AP137" i="8"/>
  <c r="AR137" i="8" s="1"/>
  <c r="AL137" i="8"/>
  <c r="AK137" i="8"/>
  <c r="AQ137" i="8" s="1"/>
  <c r="AF121" i="8"/>
  <c r="AE121" i="8"/>
  <c r="AQ121" i="8" s="1"/>
  <c r="AO86" i="8"/>
  <c r="AN86" i="8"/>
  <c r="AF21" i="8"/>
  <c r="AE21" i="8"/>
  <c r="AQ21" i="8" s="1"/>
  <c r="AI34" i="8"/>
  <c r="AH34" i="8"/>
  <c r="AP34" i="8"/>
  <c r="AR34" i="8" s="1"/>
  <c r="AL124" i="8"/>
  <c r="AP124" i="8"/>
  <c r="AR124" i="8" s="1"/>
  <c r="AK124" i="8"/>
  <c r="AI130" i="8"/>
  <c r="AH130" i="8"/>
  <c r="AF120" i="8"/>
  <c r="AE120" i="8"/>
  <c r="AQ120" i="8" s="1"/>
  <c r="AE143" i="8"/>
  <c r="AF143" i="8"/>
  <c r="AI56" i="8"/>
  <c r="AP56" i="8"/>
  <c r="AR56" i="8" s="1"/>
  <c r="AH56" i="8"/>
  <c r="AQ56" i="8" s="1"/>
  <c r="AP54" i="8"/>
  <c r="AR54" i="8" s="1"/>
  <c r="AH8" i="8"/>
  <c r="AQ8" i="8" s="1"/>
  <c r="AI8" i="8"/>
  <c r="AP8" i="8"/>
  <c r="AR8" i="8" s="1"/>
  <c r="AP48" i="8"/>
  <c r="AR48" i="8" s="1"/>
  <c r="AK76" i="8"/>
  <c r="AQ76" i="8" s="1"/>
  <c r="AP76" i="8"/>
  <c r="AR76" i="8" s="1"/>
  <c r="AL76" i="8"/>
  <c r="AO42" i="8"/>
  <c r="AN42" i="8"/>
  <c r="AI42" i="8"/>
  <c r="AH42" i="8"/>
  <c r="AQ42" i="8" s="1"/>
  <c r="AP42" i="8"/>
  <c r="AR42" i="8" s="1"/>
  <c r="AP33" i="8"/>
  <c r="AR33" i="8" s="1"/>
  <c r="AQ80" i="8" l="1"/>
  <c r="AQ90" i="8"/>
  <c r="AQ98" i="8"/>
  <c r="AQ16" i="8"/>
  <c r="AQ113" i="8"/>
  <c r="AQ41" i="8"/>
  <c r="AQ64" i="8"/>
  <c r="AQ60" i="8"/>
  <c r="AQ17" i="8"/>
  <c r="AQ101" i="8"/>
  <c r="AQ130" i="8"/>
  <c r="AQ36" i="8"/>
  <c r="AQ110" i="8"/>
  <c r="AQ140" i="8"/>
  <c r="AQ40" i="8"/>
  <c r="AQ142" i="8"/>
  <c r="AQ52" i="8"/>
  <c r="AQ51" i="8"/>
  <c r="AQ92" i="8"/>
  <c r="AQ43" i="8"/>
  <c r="AI146" i="8"/>
  <c r="AI147" i="8" s="1"/>
  <c r="AI148" i="8" s="1"/>
  <c r="AQ125" i="8"/>
  <c r="AQ104" i="8"/>
  <c r="AQ107" i="8"/>
  <c r="AQ26" i="8"/>
  <c r="AQ93" i="8"/>
  <c r="AQ37" i="8"/>
  <c r="AQ143" i="8"/>
  <c r="AQ116" i="8"/>
  <c r="AQ19" i="8"/>
  <c r="AQ95" i="8"/>
  <c r="AQ68" i="8"/>
  <c r="AQ86" i="8"/>
  <c r="AQ57" i="8"/>
  <c r="AQ9" i="8"/>
  <c r="AQ59" i="8"/>
  <c r="AQ131" i="8"/>
  <c r="AQ96" i="8"/>
  <c r="AQ124" i="8"/>
  <c r="AQ114" i="8"/>
  <c r="AQ123" i="8"/>
  <c r="AQ70" i="8"/>
  <c r="AL146" i="8"/>
  <c r="AL147" i="8" s="1"/>
  <c r="AL148" i="8" s="1"/>
  <c r="AQ14" i="8"/>
  <c r="AQ135" i="8"/>
  <c r="AQ118" i="8"/>
  <c r="AQ3" i="8"/>
  <c r="AQ22" i="8"/>
  <c r="AQ82" i="8"/>
  <c r="AQ67" i="8"/>
  <c r="AQ111" i="8"/>
  <c r="AQ62" i="8"/>
  <c r="AQ47" i="8"/>
  <c r="AQ73" i="8"/>
  <c r="AQ35" i="8"/>
  <c r="AQ65" i="8"/>
  <c r="AQ75" i="8"/>
  <c r="AQ87" i="8"/>
  <c r="AQ34" i="8"/>
  <c r="AQ138" i="8"/>
  <c r="AQ4" i="8"/>
  <c r="AF147" i="8"/>
  <c r="AF148" i="8" s="1"/>
  <c r="AQ31" i="8"/>
  <c r="AQ119" i="8"/>
  <c r="AQ133" i="8"/>
  <c r="AQ79" i="8"/>
  <c r="AQ54" i="8"/>
  <c r="AO146" i="8"/>
  <c r="AO147" i="8" s="1"/>
  <c r="AO148" i="8" s="1"/>
  <c r="AN146" i="8"/>
  <c r="AQ146" i="8"/>
  <c r="AP146" i="8"/>
  <c r="AR146" i="8" s="1"/>
  <c r="AR147" i="8" s="1"/>
  <c r="AQ12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tc={308D3FA4-739D-496D-9098-6F6AAAF37806}</author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AJ2" authorId="0" shapeId="0" xr:uid="{308D3FA4-739D-496D-9098-6F6AAAF3780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'Total_moderate_outpatient' is the correct var here and not 'Total_moderate_cases_in_period'. For severe and critical, we use 'total_severe_cases_in_period' and 'total_critical_cases_in_period'
Reply:
    Change mild and moderate to be consistent with severe and critical</t>
      </text>
    </comment>
    <comment ref="U3" authorId="1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C45" authorId="2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2" authorId="3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6" authorId="4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F146" authorId="5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<sst xmlns="http://schemas.openxmlformats.org/spreadsheetml/2006/main" count="4857" uniqueCount="1204">
  <si>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</si>
  <si>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</si>
  <si>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</si>
  <si>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</si>
  <si>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</si>
  <si>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</si>
  <si>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</si>
  <si>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</si>
  <si>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</si>
  <si>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</si>
  <si>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</si>
  <si>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</si>
  <si>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</si>
  <si>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</si>
  <si>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</si>
  <si>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</si>
  <si>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</si>
  <si>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</si>
  <si>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</si>
  <si>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</si>
  <si>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</si>
  <si>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</si>
  <si>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</si>
  <si>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</si>
  <si>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</si>
  <si>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</si>
  <si>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</si>
  <si>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</si>
  <si>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</si>
  <si>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</si>
  <si>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</si>
  <si>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</si>
  <si>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</si>
  <si>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</si>
  <si>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</si>
  <si>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</si>
  <si>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</si>
  <si>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</si>
  <si>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</si>
  <si>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</si>
  <si>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</si>
  <si>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</si>
  <si>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</si>
  <si>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</si>
  <si>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</si>
  <si>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</si>
  <si>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</si>
  <si>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</si>
  <si>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</si>
  <si>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</si>
  <si>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</si>
  <si>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</si>
  <si>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</si>
  <si>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</si>
  <si>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</si>
  <si>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</si>
  <si>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</si>
  <si>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</si>
  <si>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</si>
  <si>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</si>
  <si>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</si>
  <si>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</si>
  <si>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</si>
  <si>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</si>
  <si>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</si>
  <si>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</si>
  <si>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</si>
  <si>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</si>
  <si>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</si>
  <si>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</si>
  <si>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</si>
  <si>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</si>
  <si>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</si>
  <si>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</si>
  <si>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</si>
  <si>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</si>
  <si>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</si>
  <si>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</si>
  <si>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</si>
  <si>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</si>
  <si>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</si>
  <si>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</si>
  <si>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</si>
  <si>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</si>
  <si>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</si>
  <si>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</si>
  <si>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</si>
  <si>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</si>
  <si>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</si>
  <si>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</si>
  <si>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</si>
  <si>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</si>
  <si>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</si>
  <si>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</si>
  <si>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</si>
  <si>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</si>
  <si>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</si>
  <si>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</si>
  <si>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</si>
  <si>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</si>
  <si>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</si>
  <si>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</si>
  <si>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</si>
  <si>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</si>
  <si>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</si>
  <si>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</si>
  <si>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</si>
  <si>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</si>
  <si>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</si>
  <si>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</si>
  <si>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</si>
  <si>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</si>
  <si>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</si>
  <si>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</si>
  <si>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</si>
  <si>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</si>
  <si>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</si>
  <si>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</si>
  <si>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</si>
  <si>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</si>
  <si>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</si>
  <si>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</si>
  <si>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</si>
  <si>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</si>
  <si>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</si>
  <si>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</si>
  <si>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</si>
  <si>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</si>
  <si>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</si>
  <si>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</si>
  <si>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</si>
  <si>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</si>
  <si>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</si>
  <si>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</si>
  <si>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</si>
  <si>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</si>
  <si>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</si>
  <si>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</si>
  <si>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</si>
  <si>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</si>
  <si>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</si>
  <si>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</si>
  <si>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</si>
  <si>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</si>
  <si>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</si>
  <si>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</si>
  <si>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</si>
  <si>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</si>
  <si>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</si>
  <si>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</si>
  <si>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</si>
  <si>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</si>
  <si>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</si>
  <si>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</si>
  <si>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</si>
  <si>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</si>
  <si>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</si>
  <si>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</si>
  <si>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</si>
  <si>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</si>
  <si>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</si>
  <si>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</si>
  <si>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</si>
  <si>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</si>
  <si>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</si>
  <si>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</si>
  <si>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</si>
  <si>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</si>
  <si>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</si>
  <si>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</si>
  <si>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</si>
  <si>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</si>
  <si>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</si>
  <si>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</si>
  <si>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</si>
  <si>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</si>
  <si>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</si>
  <si>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</si>
  <si>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</si>
  <si>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</si>
  <si>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</si>
  <si>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</si>
  <si>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</si>
  <si>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</si>
  <si>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</si>
  <si>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</si>
  <si>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</si>
  <si>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</si>
  <si>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</si>
  <si>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</si>
  <si>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</si>
  <si>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</si>
  <si>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</si>
  <si>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</si>
  <si>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</si>
  <si>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</si>
  <si>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</si>
  <si>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</si>
  <si>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</si>
  <si>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</si>
  <si>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</si>
  <si>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</si>
  <si>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</si>
  <si>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</si>
  <si>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</si>
  <si>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</si>
  <si>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</si>
  <si>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</si>
  <si>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</si>
  <si>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</si>
  <si>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</si>
  <si>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</si>
  <si>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</si>
  <si>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</si>
  <si>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</si>
  <si>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</si>
  <si>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</si>
  <si>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</si>
  <si>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</si>
  <si>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</si>
  <si>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</si>
  <si>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</si>
  <si>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</si>
  <si>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</si>
  <si>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</si>
  <si>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</si>
  <si>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</si>
  <si>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</si>
  <si>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</si>
  <si>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</si>
  <si>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</si>
  <si>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</si>
  <si>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</si>
  <si>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</si>
  <si>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</si>
  <si>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</si>
  <si>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</si>
  <si>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</si>
  <si>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</si>
  <si>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</si>
  <si>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</si>
  <si>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</si>
  <si>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</si>
  <si>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</si>
  <si>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</si>
  <si>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</si>
  <si>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</si>
  <si>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</si>
  <si>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</si>
  <si>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</si>
  <si>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</si>
  <si>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</si>
  <si>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</si>
  <si>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</si>
  <si>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</si>
  <si>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</si>
  <si>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</si>
  <si>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</si>
  <si>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</si>
  <si>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</si>
  <si>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</si>
  <si>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</si>
  <si>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</si>
  <si>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</si>
  <si>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</si>
  <si>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</si>
  <si>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</si>
  <si>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</si>
  <si>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</si>
  <si>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</si>
  <si>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</si>
  <si>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</si>
  <si>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</si>
  <si>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</si>
  <si>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</si>
  <si>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</si>
  <si>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</si>
  <si>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</si>
  <si>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</si>
  <si>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</si>
  <si>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</si>
  <si>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</si>
  <si>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</si>
  <si>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</si>
  <si>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</si>
  <si>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</si>
  <si>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</si>
  <si>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</si>
  <si>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</si>
  <si>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</si>
  <si>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</si>
  <si>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</si>
  <si>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</si>
  <si>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</si>
  <si>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</si>
  <si>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</si>
  <si>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</si>
  <si>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</si>
  <si>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</si>
  <si>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</si>
  <si>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</si>
  <si>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</si>
  <si>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</si>
  <si>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</si>
  <si>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</si>
  <si>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</si>
  <si>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</si>
  <si>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</si>
  <si>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</si>
  <si>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</si>
  <si>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</si>
  <si>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</si>
  <si>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</si>
  <si>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</si>
  <si>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</si>
  <si>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</si>
  <si>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</si>
  <si>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</si>
  <si>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</si>
  <si>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</si>
  <si>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</si>
  <si>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</si>
  <si>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</si>
  <si>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</si>
  <si>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</si>
  <si>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</si>
  <si>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</si>
  <si>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</si>
  <si>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</si>
  <si>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</si>
  <si>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</si>
  <si>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</si>
  <si>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</si>
  <si>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</si>
  <si>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</si>
  <si>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</si>
  <si>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</si>
  <si>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</si>
  <si>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</si>
  <si>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</si>
  <si>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</si>
  <si>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</si>
  <si>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</si>
  <si>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</si>
  <si>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</si>
  <si>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</si>
  <si>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</si>
  <si>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</si>
  <si>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</si>
  <si>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</si>
  <si>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</si>
  <si>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</si>
  <si>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</si>
  <si>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</si>
  <si>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</si>
  <si>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</si>
  <si>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</si>
  <si>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</si>
  <si>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</si>
  <si>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</si>
  <si>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</si>
  <si>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</si>
  <si>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</si>
  <si>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</si>
  <si>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</si>
  <si>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</si>
  <si>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</si>
  <si>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</si>
  <si>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</si>
  <si>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</si>
  <si>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</si>
  <si>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</si>
  <si>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</si>
  <si>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</si>
  <si>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</si>
  <si>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</si>
  <si>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</si>
  <si>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</si>
  <si>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</si>
  <si>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</si>
  <si>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</si>
  <si>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</si>
  <si>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</si>
  <si>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</si>
  <si>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</si>
  <si>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</si>
  <si>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</si>
  <si>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</si>
  <si>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</si>
  <si>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</si>
  <si>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</si>
  <si>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</si>
  <si>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</si>
  <si>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</si>
  <si>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</si>
  <si>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</si>
  <si>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</si>
  <si>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</si>
  <si>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</si>
  <si>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</si>
  <si>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</si>
  <si>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</si>
  <si>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</si>
  <si>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</si>
  <si>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</si>
  <si>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</si>
  <si>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</si>
  <si>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</si>
  <si>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</si>
  <si>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</si>
  <si>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</si>
  <si>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</si>
  <si>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</si>
  <si>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</si>
  <si>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</si>
  <si>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</si>
  <si>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</si>
  <si>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</si>
  <si>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</si>
  <si>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</si>
  <si>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</si>
  <si>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</si>
  <si>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</si>
  <si>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</si>
  <si>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</si>
  <si>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</si>
  <si>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</si>
  <si>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</si>
  <si>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</si>
  <si>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</si>
  <si>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</si>
  <si>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</si>
  <si>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</si>
  <si>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</si>
  <si>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</si>
  <si>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</si>
  <si>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</si>
  <si>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</si>
  <si>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</si>
  <si>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</si>
  <si>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</si>
  <si>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</si>
  <si>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</si>
  <si>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</si>
  <si>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</si>
  <si>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</si>
  <si>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</si>
  <si>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</si>
  <si>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</si>
  <si>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</si>
  <si>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</si>
  <si>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</si>
  <si>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</si>
  <si>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</si>
  <si>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</si>
  <si>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</si>
  <si>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</si>
  <si>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</si>
  <si>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</si>
  <si>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</si>
  <si>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</si>
  <si>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</si>
  <si>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</si>
  <si>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</si>
  <si>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</si>
  <si>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</si>
  <si>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</si>
  <si>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</si>
  <si>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</si>
  <si>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</si>
  <si>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</si>
  <si>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</si>
  <si>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</si>
  <si>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</si>
  <si>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</si>
  <si>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</si>
  <si>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</si>
  <si>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</si>
  <si>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</si>
  <si>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</si>
  <si>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</si>
  <si>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</si>
  <si>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</si>
  <si>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</si>
  <si>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</si>
  <si>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</si>
  <si>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</si>
  <si>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</si>
  <si>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</si>
  <si>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</si>
  <si>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</si>
  <si>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</si>
  <si>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</si>
  <si>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</si>
  <si>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</si>
  <si>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</si>
  <si>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</si>
  <si>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</si>
  <si>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</si>
  <si>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</si>
  <si>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</si>
  <si>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</si>
  <si>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</si>
  <si>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</si>
  <si>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</si>
  <si>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</si>
  <si>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</si>
  <si>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</si>
  <si>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</si>
  <si>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</si>
  <si>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</si>
  <si>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</si>
  <si>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</si>
  <si>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</si>
  <si>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</si>
  <si>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</si>
  <si>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</si>
  <si>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</si>
  <si>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</si>
  <si>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</si>
  <si>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</si>
  <si>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</si>
  <si>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</si>
  <si>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</si>
  <si>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</si>
  <si>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</si>
  <si>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</si>
  <si>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</si>
  <si>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</si>
  <si>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</si>
  <si>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</si>
  <si>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</si>
  <si>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</si>
  <si>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</si>
  <si>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</si>
  <si>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</si>
  <si>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</si>
  <si>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</si>
  <si>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</si>
  <si>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</si>
  <si>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</si>
  <si>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</si>
  <si>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</si>
  <si>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</si>
  <si>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</si>
  <si>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</si>
  <si>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</si>
  <si>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</si>
  <si>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</si>
  <si>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Manual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</si>
  <si>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</si>
  <si>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</si>
  <si>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</si>
  <si>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</si>
  <si>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</si>
  <si>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</si>
  <si>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</si>
  <si>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</si>
  <si>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</si>
  <si>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</si>
  <si>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</si>
  <si>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</si>
  <si>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</si>
  <si>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</si>
  <si>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</si>
  <si>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</si>
  <si>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</si>
  <si>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</si>
  <si>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</si>
  <si>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</si>
  <si>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</si>
  <si>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</si>
  <si>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</si>
  <si>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</si>
  <si>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</si>
  <si>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</si>
  <si>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</si>
  <si>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</si>
  <si>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</si>
  <si>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</si>
  <si>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Category</t>
  </si>
  <si>
    <t>Grouping</t>
  </si>
  <si>
    <t>Item</t>
  </si>
  <si>
    <t>Unit</t>
  </si>
  <si>
    <t>Reusable</t>
  </si>
  <si>
    <t>Supplied With?</t>
  </si>
  <si>
    <t>Price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</si>
  <si>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</si>
  <si>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</si>
  <si>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</si>
  <si>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</si>
  <si>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</si>
  <si>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</si>
  <si>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</si>
  <si>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</si>
  <si>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</si>
  <si>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</si>
  <si>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</si>
  <si>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</si>
  <si>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</si>
  <si>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</si>
  <si>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</si>
  <si>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</si>
  <si>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</si>
  <si>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</si>
  <si>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</si>
  <si>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</si>
  <si>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</si>
  <si>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</si>
  <si>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</si>
  <si>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</si>
  <si>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</si>
  <si>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</si>
  <si>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</si>
  <si>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</si>
  <si>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</si>
  <si>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</si>
  <si>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</si>
  <si>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</si>
  <si>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</si>
  <si>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</si>
  <si>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</si>
  <si>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</si>
  <si>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</si>
  <si>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</si>
  <si>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</si>
  <si>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</si>
  <si>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</si>
  <si>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</si>
  <si>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Non-consumable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</si>
  <si>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</si>
  <si>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</si>
  <si>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</si>
  <si>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</si>
  <si>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</si>
  <si>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</si>
  <si>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</si>
  <si>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</si>
  <si>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</si>
  <si>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</si>
  <si>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</si>
  <si>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</si>
  <si>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</si>
  <si>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</si>
  <si>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</si>
  <si>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</si>
  <si>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</si>
  <si>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</si>
  <si>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</si>
  <si>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</si>
  <si>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</si>
  <si>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</si>
  <si>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</si>
  <si>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</si>
  <si>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</si>
  <si>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</si>
  <si>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</si>
  <si>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</si>
  <si>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</si>
  <si>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</si>
  <si>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</si>
  <si>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</si>
  <si>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</si>
  <si>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</si>
  <si>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</si>
  <si>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</si>
  <si>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</si>
  <si>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</si>
  <si>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</si>
  <si>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</si>
  <si>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</si>
  <si>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</si>
  <si>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</si>
  <si>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Consumable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</si>
  <si>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</si>
  <si>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</si>
  <si>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</si>
  <si>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</si>
  <si>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</si>
  <si>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</si>
  <si>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</si>
  <si>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</si>
  <si>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</si>
  <si>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</si>
  <si>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</si>
  <si>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</si>
  <si>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</si>
  <si>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</si>
  <si>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</si>
  <si>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</si>
  <si>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</si>
  <si>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</si>
  <si>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</si>
  <si>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</si>
  <si>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</si>
  <si>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</si>
  <si>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</si>
  <si>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</si>
  <si>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</si>
  <si>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</si>
  <si>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</si>
  <si>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</si>
  <si>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</si>
  <si>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</si>
  <si>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</si>
  <si>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</si>
  <si>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</si>
  <si>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</si>
  <si>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</si>
  <si>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</si>
  <si>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</si>
  <si>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</si>
  <si>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</si>
  <si>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</si>
  <si>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</si>
  <si>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</si>
  <si>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</si>
  <si>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</si>
  <si>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</si>
  <si>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</si>
  <si>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</si>
  <si>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</si>
  <si>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</si>
  <si>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</si>
  <si>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Country</t>
  </si>
  <si>
    <t>Region</t>
  </si>
  <si>
    <t>Income Status</t>
  </si>
  <si>
    <t>Roche 6800</t>
  </si>
  <si>
    <t>Roche 8800</t>
  </si>
  <si>
    <t>Abbott m2000</t>
  </si>
  <si>
    <t>Hologic Panther</t>
  </si>
  <si>
    <t>GeneXpert</t>
  </si>
  <si>
    <t>Antigua And Barbuda</t>
  </si>
  <si>
    <t>Cook Islands</t>
  </si>
  <si>
    <t>Micronesia</t>
  </si>
  <si>
    <t>Niue</t>
  </si>
  <si>
    <t>Sao Tome And Principe</t>
  </si>
  <si>
    <t>Units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</si>
  <si>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</si>
  <si>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</si>
  <si>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</si>
  <si>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</si>
  <si>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</si>
  <si>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</si>
  <si>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</si>
  <si>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</si>
  <si>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</si>
  <si>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</si>
  <si>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</si>
  <si>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</si>
  <si>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</si>
  <si>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</si>
  <si>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</si>
  <si>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</si>
  <si>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</si>
  <si>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</si>
  <si>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</si>
  <si>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</si>
  <si>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</si>
  <si>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</si>
  <si>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</si>
  <si>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</si>
  <si>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</si>
  <si>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</si>
  <si>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</si>
  <si>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</si>
  <si>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</si>
  <si>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</si>
  <si>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</si>
  <si>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</si>
  <si>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</si>
  <si>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</si>
  <si>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</si>
  <si>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</si>
  <si>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</si>
  <si>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</si>
  <si>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</si>
  <si>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</si>
  <si>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</si>
  <si>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</si>
  <si>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</si>
  <si>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</si>
  <si>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</si>
  <si>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</si>
  <si>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</si>
  <si>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</si>
  <si>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</si>
  <si>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</si>
  <si>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</si>
  <si>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</si>
  <si>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</si>
  <si>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</si>
  <si>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</si>
  <si>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</si>
  <si>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</si>
  <si>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</si>
  <si>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Tablet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</si>
  <si>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</si>
  <si>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</si>
  <si>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</si>
  <si>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</si>
  <si>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</si>
  <si>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</si>
  <si>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</si>
  <si>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</si>
  <si>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</si>
  <si>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</si>
  <si>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</si>
  <si>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</si>
  <si>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</si>
  <si>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</si>
  <si>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</si>
  <si>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</si>
  <si>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</si>
  <si>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</si>
  <si>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</si>
  <si>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</si>
  <si>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</si>
  <si>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</si>
  <si>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</si>
  <si>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</si>
  <si>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</si>
  <si>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</si>
  <si>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</si>
  <si>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</si>
  <si>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</si>
  <si>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</si>
  <si>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</si>
  <si>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</si>
  <si>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</si>
  <si>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</si>
  <si>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</si>
  <si>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</si>
  <si>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</si>
  <si>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</si>
  <si>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</si>
  <si>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</si>
  <si>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</si>
  <si>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</si>
  <si>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</si>
  <si>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</si>
  <si>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</si>
  <si>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</si>
  <si>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</si>
  <si>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</si>
  <si>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</si>
  <si>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</si>
  <si>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</si>
  <si>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</si>
  <si>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</si>
  <si>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</si>
  <si>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</si>
  <si>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</si>
  <si>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</si>
  <si>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>Ampoule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</si>
  <si>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</si>
  <si>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</si>
  <si>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</si>
  <si>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</si>
  <si>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</si>
  <si>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</si>
  <si>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</si>
  <si>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</si>
  <si>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</si>
  <si>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</si>
  <si>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</si>
  <si>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</si>
  <si>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</si>
  <si>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</si>
  <si>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</si>
  <si>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</si>
  <si>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</si>
  <si>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</si>
  <si>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</si>
  <si>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</si>
  <si>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</si>
  <si>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</si>
  <si>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</si>
  <si>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</si>
  <si>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</si>
  <si>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</si>
  <si>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</si>
  <si>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</si>
  <si>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</si>
  <si>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</si>
  <si>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</si>
  <si>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</si>
  <si>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</si>
  <si>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</si>
  <si>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</si>
  <si>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</si>
  <si>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</si>
  <si>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Syringe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</si>
  <si>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</si>
  <si>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</si>
  <si>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</si>
  <si>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</si>
  <si>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</si>
  <si>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</si>
  <si>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</si>
  <si>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</si>
  <si>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</si>
  <si>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</si>
  <si>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</si>
  <si>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</si>
  <si>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</si>
  <si>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</si>
  <si>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</si>
  <si>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</si>
  <si>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</si>
  <si>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</si>
  <si>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</si>
  <si>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</si>
  <si>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</si>
  <si>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</si>
  <si>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</si>
  <si>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</si>
  <si>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</si>
  <si>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</si>
  <si>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</si>
  <si>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</si>
  <si>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</si>
  <si>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</si>
  <si>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</si>
  <si>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</si>
  <si>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</si>
  <si>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</si>
  <si>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</si>
  <si>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</si>
  <si>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</si>
  <si>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</si>
  <si>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</si>
  <si>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</si>
  <si>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</si>
  <si>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</si>
  <si>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</si>
  <si>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</si>
  <si>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</si>
  <si>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</si>
  <si>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</si>
  <si>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</si>
  <si>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</si>
  <si>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</si>
  <si>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</si>
  <si>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</si>
  <si>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</si>
  <si>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</si>
  <si>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</si>
  <si>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</si>
  <si>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</si>
  <si>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</si>
  <si>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</si>
  <si>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</si>
  <si>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</si>
  <si>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</si>
  <si>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</si>
  <si>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</si>
  <si>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</si>
  <si>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</si>
  <si>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</si>
  <si>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</si>
  <si>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</si>
  <si>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</si>
  <si>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</si>
  <si>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</si>
  <si>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</si>
  <si>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</si>
  <si>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</si>
  <si>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</si>
  <si>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</si>
  <si>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</si>
  <si>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</si>
  <si>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</si>
  <si>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</si>
  <si>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</si>
  <si>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</si>
  <si>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</si>
  <si>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</si>
  <si>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</si>
  <si>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</si>
  <si>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</si>
  <si>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</si>
  <si>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</si>
  <si>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</si>
  <si>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</si>
  <si>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</si>
  <si>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</si>
  <si>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</si>
  <si>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</si>
  <si>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</si>
  <si>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</si>
  <si>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</si>
  <si>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</si>
  <si>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</si>
  <si>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</si>
  <si>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</si>
  <si>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</si>
  <si>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</si>
  <si>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</si>
  <si>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</si>
  <si>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</si>
  <si>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</si>
  <si>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</si>
  <si>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</si>
  <si>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</si>
  <si>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</si>
  <si>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</si>
  <si>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</si>
  <si>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</si>
  <si>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</si>
  <si>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</si>
  <si>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</si>
  <si>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</si>
  <si>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</si>
  <si>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</si>
  <si>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</si>
  <si>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</si>
  <si>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</si>
  <si>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</si>
  <si>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</si>
  <si>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</si>
  <si>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</si>
  <si>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</si>
  <si>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</si>
  <si>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</si>
  <si>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</si>
  <si>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</si>
  <si>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</si>
  <si>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</si>
  <si>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</si>
  <si>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</si>
  <si>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</si>
  <si>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</si>
  <si>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</si>
  <si>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</si>
  <si>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</si>
  <si>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</si>
  <si>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</si>
  <si>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</si>
  <si>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</si>
  <si>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</si>
  <si>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</si>
  <si>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</si>
  <si>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</si>
  <si>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</si>
  <si>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</si>
  <si>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</si>
  <si>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</si>
  <si>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</si>
  <si>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</si>
  <si>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</si>
  <si>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</si>
  <si>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</si>
  <si>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</si>
  <si>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</si>
  <si>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</si>
  <si>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</si>
  <si>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</si>
  <si>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</si>
  <si>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</si>
  <si>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</si>
  <si>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</si>
  <si>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</si>
  <si>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</si>
  <si>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</si>
  <si>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</si>
  <si>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</si>
  <si>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</si>
  <si>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</si>
  <si>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</si>
  <si>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</si>
  <si>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</si>
  <si>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</si>
  <si>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</si>
  <si>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</si>
  <si>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</si>
  <si>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</si>
  <si>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</si>
  <si>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</si>
  <si>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</si>
  <si>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</si>
  <si>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Sotrovimab (mild/moderate indication)</t>
  </si>
  <si>
    <t>500mg per 8ml vial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</si>
  <si>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</si>
  <si>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</si>
  <si>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</si>
  <si>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</si>
  <si>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</si>
  <si>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</si>
  <si>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</si>
  <si>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</si>
  <si>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</si>
  <si>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</si>
  <si>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</si>
  <si>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</si>
  <si>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</si>
  <si>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</si>
  <si>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</si>
  <si>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</si>
  <si>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</si>
  <si>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</si>
  <si>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</si>
  <si>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</si>
  <si>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</si>
  <si>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</si>
  <si>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</si>
  <si>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</si>
  <si>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</si>
  <si>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</si>
  <si>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</si>
  <si>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</si>
  <si>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</si>
  <si>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</si>
  <si>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</si>
  <si>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</si>
  <si>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</si>
  <si>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</si>
  <si>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</si>
  <si>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</si>
  <si>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</si>
  <si>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t>Total Cost</t>
  </si>
  <si>
    <t>Avg. Cost per Critical Patient</t>
  </si>
  <si>
    <t>Avg. Cost per Severe Patient</t>
  </si>
  <si>
    <t>Avg. Cost per Moderate Patient</t>
  </si>
  <si>
    <t>Avg. Cost per Mild Patient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</si>
  <si>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</si>
  <si>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t>covid_specific</t>
  </si>
  <si>
    <t>item_nr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</si>
  <si>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</si>
  <si>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</si>
  <si>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</si>
  <si>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</si>
  <si>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</si>
  <si>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</si>
  <si>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</si>
  <si>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crit_days_per_treatment_course</t>
  </si>
  <si>
    <t>crit_daily_amount</t>
  </si>
  <si>
    <t>crit_drug_form_per_treatment_course</t>
  </si>
  <si>
    <t>crit_vol_per_treatment_course</t>
  </si>
  <si>
    <t>perc_crit_patients_receiving_treatment</t>
  </si>
  <si>
    <t>sev_daily_amount</t>
  </si>
  <si>
    <t>sev_drug_form_per_treatment_course</t>
  </si>
  <si>
    <t>sev_vol_per_treatment_course</t>
  </si>
  <si>
    <t>perc_sev_patients_receiving_treatment</t>
  </si>
  <si>
    <t>sev_days_per_treatment_course</t>
  </si>
  <si>
    <t>mod_days_per_treatment_course</t>
  </si>
  <si>
    <t>mod_daily_amount</t>
  </si>
  <si>
    <t>mod_drug_form_per_treatment_course</t>
  </si>
  <si>
    <t>mod_vol_per_treatment_course</t>
  </si>
  <si>
    <t>perc_mod_patients_receiving_treatment</t>
  </si>
  <si>
    <t>perc_mild_patients_receiving_treatment</t>
  </si>
  <si>
    <t>mild_days_per_treatment_course</t>
  </si>
  <si>
    <t>mild_daily_amount</t>
  </si>
  <si>
    <t>mild_drug_form_per_treatment_course</t>
  </si>
  <si>
    <t>mild_vol_per_treatment_course</t>
  </si>
  <si>
    <t>total_drug_form_crit_patients</t>
  </si>
  <si>
    <t>total_vol_crit_patients</t>
  </si>
  <si>
    <t>total_drug_form_sev_patients</t>
  </si>
  <si>
    <t>total_vol_sev_patients</t>
  </si>
  <si>
    <t>total_drug_form_mod_patients</t>
  </si>
  <si>
    <t>total_vol_mod_patients</t>
  </si>
  <si>
    <t>total_drug_form_mild_patients</t>
  </si>
  <si>
    <t>total_vol_mild_patients</t>
  </si>
  <si>
    <t>total_cost_usd</t>
  </si>
  <si>
    <t>total_cost_usd_crit</t>
  </si>
  <si>
    <t>total_cost_usd_sev</t>
  </si>
  <si>
    <t>total_cost_usd_mod</t>
  </si>
  <si>
    <t>total_cost_usd_mild</t>
  </si>
  <si>
    <t>total_drug_form_all</t>
  </si>
  <si>
    <t>total_volume_all</t>
  </si>
  <si>
    <t>consumable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</si>
  <si>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</si>
  <si>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</si>
  <si>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</si>
  <si>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</si>
  <si>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</si>
  <si>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</si>
  <si>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</si>
  <si>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amount_per_inpatient_sev&amp;crit_patient_per_day</t>
  </si>
  <si>
    <t>amount_per_inpatient_sev_bed_per_day</t>
  </si>
  <si>
    <t>amount_per_inpatient_crit_bed_per_day</t>
  </si>
  <si>
    <t>amount_per_inpatient_sev&amp;crit_bed_per_day</t>
  </si>
  <si>
    <t>amount_per_mild&amp;mod_inf_caregiver_per_day</t>
  </si>
  <si>
    <t>amount_per_mild&amp;mod_patient_per_day</t>
  </si>
  <si>
    <t>amount_per_screening_hcw_per_day</t>
  </si>
  <si>
    <t>amount_per_screening_patient_per_day</t>
  </si>
  <si>
    <t>amount_per_lab_tech_per_day</t>
  </si>
  <si>
    <t>amount_per_lab_cleaner_per_day</t>
  </si>
  <si>
    <t>amount_per_mod_com_care_hcw_per_day</t>
  </si>
  <si>
    <t>amount_per_mod_com_care_hygienist_per_day</t>
  </si>
  <si>
    <t>amount_per_mod_com_care_caretaker_per_day</t>
  </si>
  <si>
    <t>amount_per_mod_com_care_patient_per_day</t>
  </si>
  <si>
    <t>amount_per_mod_com_care_bed_per_day</t>
  </si>
  <si>
    <t>amount_per_pointofentry_hcw_per_day</t>
  </si>
  <si>
    <t>amount_per_pointofentry_hygienist_per_day</t>
  </si>
  <si>
    <t>amount_per_pointofentry_caretaker_per_day</t>
  </si>
  <si>
    <t>amount_per_pointofentry_patient_per_day</t>
  </si>
  <si>
    <t>amount_per_pointofentry_bed_per_day</t>
  </si>
  <si>
    <t>amount_per_mild_qcenter_hcw_per_day</t>
  </si>
  <si>
    <t>amount_per_mild_qcenter_hygienist_per_day</t>
  </si>
  <si>
    <t>amount_per_mild_qcenter_caretakers_per_day</t>
  </si>
  <si>
    <t>amount_per_mild_qcenter_ambulancier_per_day</t>
  </si>
  <si>
    <t>amount_per_mild_qcenter_patient_per_day</t>
  </si>
  <si>
    <t>amount_per_mild_qcenter_bed_per_day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</si>
</sst>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2" fillId="0" borderId="1" xfId="0" applyFont="1" applyBorder="1"/>
    <xf numFmtId="0" fontId="1" fillId="0" borderId="0" xfId="3"/>
    <xf numFmtId="43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30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>
        <row r="47">
          <cell r="I47">
            <v>2</v>
          </cell>
        </row>
        <row r="48">
          <cell r="I48">
            <v>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</v>
          </cell>
        </row>
        <row r="105">
          <cell r="BF105">
            <v>89</v>
          </cell>
        </row>
        <row r="132">
          <cell r="BF132">
            <v>40</v>
          </cell>
          <cell r="BH132">
            <v>4</v>
          </cell>
        </row>
        <row r="135">
          <cell r="BF135">
            <v>178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5">
          <cell r="BF45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2" dT="2022-01-13T11:26:50.89" personId="{F60FD6DD-D39B-42B7-80F6-FC13F4773583}" id="{308D3FA4-739D-496D-9098-6F6AAAF37806}" done="1">
    <text>Check that 'Total_moderate_outpatient' is the correct var here and not 'Total_moderate_cases_in_period'. For severe and critical, we use 'total_severe_cases_in_period' and 'total_critical_cases_in_period'</text>
  </threadedComment>
  <threadedComment ref="AJ2" dT="2022-01-19T17:11:34.80" personId="{F60FD6DD-D39B-42B7-80F6-FC13F4773583}" id="{12AFDD09-0E6B-43AA-9DD0-412109A6F1C2}" parentId="{308D3FA4-739D-496D-9098-6F6AAAF37806}">
    <text>Change mild and moderate to be consistent with severe and critical</text>
  </threadedComment>
  <threadedComment ref="U3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U3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C45" dT="2022-01-19T17:23:11.97" personId="{F60FD6DD-D39B-42B7-80F6-FC13F4773583}" id="{611CF912-E66C-4D1B-8ED2-74FBB3A39238}">
    <text>Check that to total $ calculation is correct here - more than one unit per dosage?</text>
  </threadedComment>
  <threadedComment ref="A132" dT="2022-01-12T18:39:05.38" personId="{F60FD6DD-D39B-42B7-80F6-FC13F4773583}" id="{096EDF22-B0ED-4CF4-B874-5732215F9A0A}">
    <text>Added in Sotrovimab here - needs review</text>
  </threadedComment>
  <threadedComment ref="A146" dT="2022-01-12T18:39:05.38" personId="{F60FD6DD-D39B-42B7-80F6-FC13F4773583}" id="{2F960615-8A39-4FC6-8F03-ACE9BC3691E3}" done="1">
    <text>Added in Sotrovimab here - needs review</text>
  </threadedComment>
  <threadedComment ref="F146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BE1" workbookViewId="0">
      <selection activeCell="BO2" sqref="BO2:BR15"/>
    </sheetView>
  </sheetViews>
  <sheetFormatPr defaultColWidth="8.85546875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sqref="A1:I1048576"/>
    </sheetView>
  </sheetViews>
  <sheetFormatPr defaultRowHeight="15"/>
  <sheetData>
    <row r="1" spans="1:9">
      <c r="A1" t="s">
        <v>724</v>
      </c>
      <c r="B1" t="s">
        <v>725</v>
      </c>
      <c r="C1" t="s">
        <v>726</v>
      </c>
      <c r="D1" t="s">
        <v>727</v>
      </c>
      <c r="E1" t="s">
        <v>728</v>
      </c>
      <c r="F1" t="s">
        <v>729</v>
      </c>
      <c r="G1" t="s">
        <v>730</v>
      </c>
      <c r="H1" t="s">
        <v>731</v>
      </c>
      <c r="I1" t="s">
        <v>549</v>
      </c>
    </row>
    <row r="2" spans="1:9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>
      <c r="A8" t="s">
        <v>732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>
      <c r="A48" t="s">
        <v>733</v>
      </c>
      <c r="B48" t="s">
        <v>547</v>
      </c>
      <c r="C48" t="s">
        <v>552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>
      <c r="A131" t="s">
        <v>734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>
      <c r="A149" t="s">
        <v>735</v>
      </c>
      <c r="B149" t="s">
        <v>547</v>
      </c>
      <c r="C149" t="s">
        <v>552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t="s">
        <v>736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AR149"/>
  <sheetViews>
    <sheetView tabSelected="1" workbookViewId="0">
      <selection activeCell="AE1" sqref="AD1:AE1048576"/>
    </sheetView>
  </sheetViews>
  <sheetFormatPr defaultRowHeight="15"/>
  <cols>
    <col min="1" max="44" width="17.28515625" customWidth="1"/>
  </cols>
  <sheetData>
    <row r="1" spans="1:44" s="9" customFormat="1" ht="45.75" customHeight="1">
      <c r="A1" t="s">
        <v>1126</v>
      </c>
      <c r="B1" t="s">
        <v>1127</v>
      </c>
      <c r="C1" t="s">
        <v>1128</v>
      </c>
      <c r="D1" t="s">
        <v>1129</v>
      </c>
      <c r="E1" t="s">
        <v>1130</v>
      </c>
      <c r="F1" t="s">
        <v>1131</v>
      </c>
      <c r="G1" t="s">
        <v>1132</v>
      </c>
      <c r="H1" t="s">
        <v>1133</v>
      </c>
      <c r="I1" t="s">
        <v>1134</v>
      </c>
      <c r="J1" t="s">
        <v>1135</v>
      </c>
      <c r="K1" t="s">
        <v>1136</v>
      </c>
      <c r="L1" t="s">
        <v>1137</v>
      </c>
      <c r="M1" t="s">
        <v>1138</v>
      </c>
      <c r="N1" t="s">
        <v>1139</v>
      </c>
      <c r="O1" t="s">
        <v>1144</v>
      </c>
      <c r="P1" t="s">
        <v>1140</v>
      </c>
      <c r="Q1" t="s">
        <v>1141</v>
      </c>
      <c r="R1" t="s">
        <v>1142</v>
      </c>
      <c r="S1" t="s">
        <v>1143</v>
      </c>
      <c r="T1" t="s">
        <v>1145</v>
      </c>
      <c r="U1" t="s">
        <v>1146</v>
      </c>
      <c r="V1" t="s">
        <v>1147</v>
      </c>
      <c r="W1" t="s">
        <v>1148</v>
      </c>
      <c r="X1" t="s">
        <v>1149</v>
      </c>
      <c r="Y1" t="s">
        <v>1151</v>
      </c>
      <c r="Z1" t="s">
        <v>1152</v>
      </c>
      <c r="AA1" t="s">
        <v>1153</v>
      </c>
      <c r="AB1" t="s">
        <v>1154</v>
      </c>
      <c r="AC1" t="s">
        <v>1150</v>
      </c>
      <c r="AD1" t="s">
        <v>1155</v>
      </c>
      <c r="AE1" t="s">
        <v>1156</v>
      </c>
      <c r="AF1" t="s">
        <v>1164</v>
      </c>
      <c r="AG1" t="s">
        <v>1157</v>
      </c>
      <c r="AH1" t="s">
        <v>1158</v>
      </c>
      <c r="AI1" t="s">
        <v>1165</v>
      </c>
      <c r="AJ1" t="s">
        <v>1159</v>
      </c>
      <c r="AK1" t="s">
        <v>1160</v>
      </c>
      <c r="AL1" t="s">
        <v>1166</v>
      </c>
      <c r="AM1" t="s">
        <v>1161</v>
      </c>
      <c r="AN1" t="s">
        <v>1162</v>
      </c>
      <c r="AO1" t="s">
        <v>1167</v>
      </c>
      <c r="AP1" t="s">
        <v>1168</v>
      </c>
      <c r="AQ1" t="s">
        <v>1169</v>
      </c>
      <c r="AR1" t="s">
        <v>1163</v>
      </c>
    </row>
    <row r="2" spans="1:44">
      <c r="A2" t="s">
        <v>593</v>
      </c>
      <c r="B2">
        <v>1</v>
      </c>
      <c r="C2" t="s">
        <v>738</v>
      </c>
      <c r="D2" t="s">
        <v>739</v>
      </c>
      <c r="E2" t="s">
        <v>740</v>
      </c>
      <c r="F2">
        <v>100</v>
      </c>
      <c r="G2" t="s">
        <v>741</v>
      </c>
      <c r="H2" t="s">
        <v>742</v>
      </c>
      <c r="J2">
        <v>0</v>
      </c>
      <c r="K2">
        <v>0</v>
      </c>
      <c r="L2">
        <f>K2*J2</f>
        <v>0</v>
      </c>
      <c r="M2">
        <f t="shared" ref="M2:M28" si="0">L2*$F2</f>
        <v>0</v>
      </c>
      <c r="O2">
        <v>14</v>
      </c>
      <c r="P2">
        <v>1</v>
      </c>
      <c r="Q2">
        <f>P2*O2</f>
        <v>14</v>
      </c>
      <c r="R2">
        <f t="shared" ref="R2:R28" si="1">Q2*$F2</f>
        <v>1400</v>
      </c>
      <c r="S2">
        <v>0.4</v>
      </c>
      <c r="T2">
        <v>14</v>
      </c>
      <c r="U2">
        <v>1</v>
      </c>
      <c r="V2">
        <f>U2*T2</f>
        <v>14</v>
      </c>
      <c r="W2">
        <f t="shared" ref="W2:W20" si="2">V2*$F2</f>
        <v>1400</v>
      </c>
      <c r="X2">
        <v>0.4</v>
      </c>
      <c r="Y2">
        <v>0</v>
      </c>
      <c r="Z2">
        <v>0</v>
      </c>
      <c r="AA2">
        <f>Z2*Y2</f>
        <v>0</v>
      </c>
      <c r="AB2">
        <f t="shared" ref="AB2:AB20" si="3">AA2*$F2</f>
        <v>0</v>
      </c>
      <c r="AD2">
        <f>ROUND(Total_critical_cases_for_period*L2*N2,0)</f>
        <v>0</v>
      </c>
      <c r="AE2">
        <f>AD2*F2</f>
        <v>0</v>
      </c>
      <c r="AF2">
        <f>AD2*$I2</f>
        <v>0</v>
      </c>
      <c r="AG2">
        <f>ROUND(Total_severe_cases_for_period*Q2*S2,0)</f>
        <v>1932</v>
      </c>
      <c r="AH2">
        <f>AG2*F2</f>
        <v>193200</v>
      </c>
      <c r="AI2">
        <f>AG2*$I2</f>
        <v>0</v>
      </c>
      <c r="AJ2">
        <f>ROUND('[2]Weekly Summary'!$BF$45*V2*X2,0)</f>
        <v>4984</v>
      </c>
      <c r="AK2">
        <f>AJ2*$F2</f>
        <v>498400</v>
      </c>
      <c r="AL2">
        <f>AJ2*$I2</f>
        <v>0</v>
      </c>
      <c r="AM2">
        <f>ROUND('[2]Weekly Summary'!$BF$44*AA2*AC2,0)</f>
        <v>0</v>
      </c>
      <c r="AN2">
        <f t="shared" ref="AN2:AN65" si="4">AM2*$F2</f>
        <v>0</v>
      </c>
      <c r="AO2">
        <f t="shared" ref="AO2:AO65" si="5">AM2*$I2</f>
        <v>0</v>
      </c>
      <c r="AP2">
        <f t="shared" ref="AP2:AP65" si="6">ROUND(SUM(AJ2,AG2,AD2,AM2),0)</f>
        <v>6916</v>
      </c>
      <c r="AQ2">
        <f t="shared" ref="AQ2:AQ65" si="7">SUM(AE2,AH2,AK2)</f>
        <v>691600</v>
      </c>
      <c r="AR2">
        <f>AP2*$I2</f>
        <v>0</v>
      </c>
    </row>
    <row r="3" spans="1:44">
      <c r="A3" t="s">
        <v>593</v>
      </c>
      <c r="B3">
        <f>B2+1</f>
        <v>2</v>
      </c>
      <c r="C3" t="s">
        <v>743</v>
      </c>
      <c r="D3" t="s">
        <v>744</v>
      </c>
      <c r="E3" t="s">
        <v>745</v>
      </c>
      <c r="F3">
        <v>500</v>
      </c>
      <c r="G3" t="s">
        <v>746</v>
      </c>
      <c r="H3" t="s">
        <v>747</v>
      </c>
      <c r="J3">
        <v>21</v>
      </c>
      <c r="K3">
        <v>0.57599999999999996</v>
      </c>
      <c r="L3">
        <f>K3*J3</f>
        <v>12.095999999999998</v>
      </c>
      <c r="M3">
        <f t="shared" si="0"/>
        <v>6047.9999999999991</v>
      </c>
      <c r="N3">
        <v>1</v>
      </c>
      <c r="O3">
        <v>14</v>
      </c>
      <c r="P3">
        <v>0.28799999999999998</v>
      </c>
      <c r="Q3">
        <f t="shared" ref="Q3:Q66" si="8">P3*O3</f>
        <v>4.032</v>
      </c>
      <c r="R3">
        <f t="shared" si="1"/>
        <v>2016</v>
      </c>
      <c r="S3">
        <v>1</v>
      </c>
      <c r="T3">
        <v>14</v>
      </c>
      <c r="U3">
        <v>0.14399999999999999</v>
      </c>
      <c r="V3">
        <f t="shared" ref="V3:V66" si="9">U3*T3</f>
        <v>2.016</v>
      </c>
      <c r="W3">
        <f t="shared" si="2"/>
        <v>1008</v>
      </c>
      <c r="X3">
        <v>1</v>
      </c>
      <c r="Y3">
        <v>0</v>
      </c>
      <c r="Z3">
        <v>0</v>
      </c>
      <c r="AA3">
        <f t="shared" ref="AA3:AA66" si="10">Z3*Y3</f>
        <v>0</v>
      </c>
      <c r="AB3">
        <f t="shared" si="3"/>
        <v>0</v>
      </c>
      <c r="AD3">
        <f>ROUND(Total_critical_cases_for_period*L3*N3,0)</f>
        <v>1210</v>
      </c>
      <c r="AE3">
        <f>AD3*F3</f>
        <v>605000</v>
      </c>
      <c r="AF3">
        <f t="shared" ref="AF3:AF69" si="11">AD3*$I3</f>
        <v>0</v>
      </c>
      <c r="AG3">
        <f>ROUND(Total_severe_cases_for_period*Q3*S3,0)</f>
        <v>1391</v>
      </c>
      <c r="AH3">
        <f>AG3*F3</f>
        <v>695500</v>
      </c>
      <c r="AI3">
        <f t="shared" ref="AI3:AI69" si="12">AG3*$I3</f>
        <v>0</v>
      </c>
      <c r="AJ3">
        <f>ROUND('[2]Weekly Summary'!$BF$45*V3*X3,0)</f>
        <v>1794</v>
      </c>
      <c r="AK3">
        <f t="shared" ref="AK3:AK69" si="13">AJ3*$F3</f>
        <v>897000</v>
      </c>
      <c r="AL3">
        <f t="shared" ref="AL3:AL69" si="14">AJ3*$I3</f>
        <v>0</v>
      </c>
      <c r="AM3">
        <f>ROUND('[2]Weekly Summary'!$BF$44*AA3*AC3,0)</f>
        <v>0</v>
      </c>
      <c r="AN3">
        <f t="shared" si="4"/>
        <v>0</v>
      </c>
      <c r="AO3">
        <f t="shared" si="5"/>
        <v>0</v>
      </c>
      <c r="AP3">
        <f t="shared" si="6"/>
        <v>4395</v>
      </c>
      <c r="AQ3">
        <f t="shared" si="7"/>
        <v>2197500</v>
      </c>
      <c r="AR3">
        <f>AP3*$I3</f>
        <v>0</v>
      </c>
    </row>
    <row r="4" spans="1:44">
      <c r="A4" t="s">
        <v>593</v>
      </c>
      <c r="B4">
        <f t="shared" ref="B4:B67" si="15">B3+1</f>
        <v>3</v>
      </c>
      <c r="C4" t="s">
        <v>748</v>
      </c>
      <c r="D4" t="s">
        <v>749</v>
      </c>
      <c r="E4" t="s">
        <v>750</v>
      </c>
      <c r="F4">
        <v>50</v>
      </c>
      <c r="G4" t="s">
        <v>741</v>
      </c>
      <c r="H4" t="s">
        <v>751</v>
      </c>
      <c r="J4">
        <v>2</v>
      </c>
      <c r="K4">
        <v>8</v>
      </c>
      <c r="L4">
        <f t="shared" ref="L4:L67" si="16">K4*J4</f>
        <v>16</v>
      </c>
      <c r="M4">
        <f t="shared" si="0"/>
        <v>800</v>
      </c>
      <c r="N4">
        <v>0.2</v>
      </c>
      <c r="O4">
        <v>2</v>
      </c>
      <c r="P4">
        <v>8</v>
      </c>
      <c r="Q4">
        <f t="shared" si="8"/>
        <v>16</v>
      </c>
      <c r="R4">
        <f t="shared" si="1"/>
        <v>800</v>
      </c>
      <c r="S4">
        <v>0.1</v>
      </c>
      <c r="T4">
        <v>0</v>
      </c>
      <c r="U4">
        <v>0</v>
      </c>
      <c r="V4">
        <f t="shared" si="9"/>
        <v>0</v>
      </c>
      <c r="W4">
        <f t="shared" si="2"/>
        <v>0</v>
      </c>
      <c r="Y4">
        <v>0</v>
      </c>
      <c r="Z4">
        <v>0</v>
      </c>
      <c r="AA4">
        <f t="shared" si="10"/>
        <v>0</v>
      </c>
      <c r="AB4">
        <f t="shared" si="3"/>
        <v>0</v>
      </c>
      <c r="AD4">
        <f>ROUND(Total_critical_cases_for_period*L4*N4,0)</f>
        <v>320</v>
      </c>
      <c r="AE4">
        <f>AD4*F4</f>
        <v>16000</v>
      </c>
      <c r="AF4">
        <f t="shared" si="11"/>
        <v>0</v>
      </c>
      <c r="AG4">
        <f>ROUND(Total_severe_cases_for_period*Q4*S4,0)</f>
        <v>552</v>
      </c>
      <c r="AH4">
        <f>AG4*F4</f>
        <v>27600</v>
      </c>
      <c r="AI4">
        <f t="shared" si="12"/>
        <v>0</v>
      </c>
      <c r="AJ4">
        <f>ROUND('[2]Weekly Summary'!$BF$45*V4*X4,0)</f>
        <v>0</v>
      </c>
      <c r="AK4">
        <f t="shared" si="13"/>
        <v>0</v>
      </c>
      <c r="AL4">
        <f t="shared" si="14"/>
        <v>0</v>
      </c>
      <c r="AM4">
        <f>ROUND('[2]Weekly Summary'!$BF$44*AA4*AC4,0)</f>
        <v>0</v>
      </c>
      <c r="AN4">
        <f t="shared" si="4"/>
        <v>0</v>
      </c>
      <c r="AO4">
        <f t="shared" si="5"/>
        <v>0</v>
      </c>
      <c r="AP4">
        <f t="shared" si="6"/>
        <v>872</v>
      </c>
      <c r="AQ4">
        <f t="shared" si="7"/>
        <v>43600</v>
      </c>
      <c r="AR4">
        <f t="shared" ref="AR4:AR67" si="17">AP4*$I4</f>
        <v>0</v>
      </c>
    </row>
    <row r="5" spans="1:44">
      <c r="A5" t="s">
        <v>593</v>
      </c>
      <c r="B5">
        <f t="shared" si="15"/>
        <v>4</v>
      </c>
      <c r="C5" t="s">
        <v>752</v>
      </c>
      <c r="D5" t="s">
        <v>753</v>
      </c>
      <c r="E5" t="s">
        <v>754</v>
      </c>
      <c r="F5">
        <v>10</v>
      </c>
      <c r="G5" t="s">
        <v>741</v>
      </c>
      <c r="H5" t="s">
        <v>742</v>
      </c>
      <c r="J5">
        <v>7</v>
      </c>
      <c r="K5">
        <v>1</v>
      </c>
      <c r="L5">
        <f t="shared" si="16"/>
        <v>7</v>
      </c>
      <c r="M5">
        <f t="shared" si="0"/>
        <v>70</v>
      </c>
      <c r="N5">
        <v>0.4</v>
      </c>
      <c r="O5">
        <v>7</v>
      </c>
      <c r="P5">
        <v>1</v>
      </c>
      <c r="Q5">
        <f t="shared" si="8"/>
        <v>7</v>
      </c>
      <c r="R5">
        <f t="shared" si="1"/>
        <v>70</v>
      </c>
      <c r="S5">
        <v>0.3</v>
      </c>
      <c r="T5">
        <v>4</v>
      </c>
      <c r="U5">
        <v>1</v>
      </c>
      <c r="V5">
        <f t="shared" si="9"/>
        <v>4</v>
      </c>
      <c r="W5">
        <f t="shared" si="2"/>
        <v>40</v>
      </c>
      <c r="X5">
        <v>0.3</v>
      </c>
      <c r="Y5">
        <v>0</v>
      </c>
      <c r="Z5">
        <v>0</v>
      </c>
      <c r="AA5">
        <f t="shared" si="10"/>
        <v>0</v>
      </c>
      <c r="AB5">
        <f t="shared" si="3"/>
        <v>0</v>
      </c>
      <c r="AD5">
        <f>ROUND(Total_critical_cases_for_period*L5*N5,0)</f>
        <v>280</v>
      </c>
      <c r="AE5">
        <f>AD5*F5</f>
        <v>2800</v>
      </c>
      <c r="AF5">
        <f t="shared" si="11"/>
        <v>0</v>
      </c>
      <c r="AG5">
        <f>ROUND(Total_severe_cases_for_period*Q5*S5,0)</f>
        <v>725</v>
      </c>
      <c r="AH5">
        <f>AG5*F5</f>
        <v>7250</v>
      </c>
      <c r="AI5">
        <f t="shared" si="12"/>
        <v>0</v>
      </c>
      <c r="AJ5">
        <f>ROUND('[2]Weekly Summary'!$BF$45*V5*X5,0)</f>
        <v>1068</v>
      </c>
      <c r="AK5">
        <f t="shared" si="13"/>
        <v>10680</v>
      </c>
      <c r="AL5">
        <f t="shared" si="14"/>
        <v>0</v>
      </c>
      <c r="AM5">
        <f>ROUND('[2]Weekly Summary'!$BF$44*AA5*AC5,0)</f>
        <v>0</v>
      </c>
      <c r="AN5">
        <f t="shared" si="4"/>
        <v>0</v>
      </c>
      <c r="AO5">
        <f t="shared" si="5"/>
        <v>0</v>
      </c>
      <c r="AP5">
        <f t="shared" si="6"/>
        <v>2073</v>
      </c>
      <c r="AQ5">
        <f t="shared" si="7"/>
        <v>20730</v>
      </c>
      <c r="AR5">
        <f t="shared" si="17"/>
        <v>0</v>
      </c>
    </row>
    <row r="6" spans="1:44">
      <c r="A6" t="s">
        <v>593</v>
      </c>
      <c r="B6">
        <f t="shared" si="15"/>
        <v>5</v>
      </c>
      <c r="C6" t="s">
        <v>755</v>
      </c>
      <c r="D6" t="s">
        <v>756</v>
      </c>
      <c r="E6" t="s">
        <v>757</v>
      </c>
      <c r="F6">
        <v>250</v>
      </c>
      <c r="G6" t="s">
        <v>741</v>
      </c>
      <c r="H6" t="s">
        <v>742</v>
      </c>
      <c r="J6">
        <v>0</v>
      </c>
      <c r="K6">
        <v>0</v>
      </c>
      <c r="L6">
        <f t="shared" si="16"/>
        <v>0</v>
      </c>
      <c r="M6">
        <f t="shared" si="0"/>
        <v>0</v>
      </c>
      <c r="O6">
        <v>0</v>
      </c>
      <c r="P6">
        <v>0</v>
      </c>
      <c r="Q6">
        <f t="shared" si="8"/>
        <v>0</v>
      </c>
      <c r="R6">
        <f t="shared" si="1"/>
        <v>0</v>
      </c>
      <c r="T6">
        <v>10</v>
      </c>
      <c r="U6">
        <v>3</v>
      </c>
      <c r="V6">
        <f t="shared" si="9"/>
        <v>30</v>
      </c>
      <c r="W6">
        <f t="shared" si="2"/>
        <v>7500</v>
      </c>
      <c r="X6">
        <v>0.05</v>
      </c>
      <c r="Y6">
        <v>0</v>
      </c>
      <c r="Z6">
        <v>0</v>
      </c>
      <c r="AA6">
        <f t="shared" si="10"/>
        <v>0</v>
      </c>
      <c r="AB6">
        <f t="shared" si="3"/>
        <v>0</v>
      </c>
      <c r="AD6">
        <f>ROUND(Total_critical_cases_for_period*L6*N6,0)</f>
        <v>0</v>
      </c>
      <c r="AE6">
        <f>AD6*F6</f>
        <v>0</v>
      </c>
      <c r="AF6">
        <f t="shared" si="11"/>
        <v>0</v>
      </c>
      <c r="AG6">
        <f>ROUND(Total_severe_cases_for_period*Q6*S6,0)</f>
        <v>0</v>
      </c>
      <c r="AH6">
        <f>AG6*F6</f>
        <v>0</v>
      </c>
      <c r="AI6">
        <f t="shared" si="12"/>
        <v>0</v>
      </c>
      <c r="AJ6">
        <f>ROUND('[2]Weekly Summary'!$BF$45*V6*X6,0)</f>
        <v>1335</v>
      </c>
      <c r="AK6">
        <f>AJ6*$F6</f>
        <v>333750</v>
      </c>
      <c r="AL6">
        <f t="shared" si="14"/>
        <v>0</v>
      </c>
      <c r="AM6">
        <f>ROUND('[2]Weekly Summary'!$BF$44*AA6*AC6,0)</f>
        <v>0</v>
      </c>
      <c r="AN6">
        <f t="shared" si="4"/>
        <v>0</v>
      </c>
      <c r="AO6">
        <f t="shared" si="5"/>
        <v>0</v>
      </c>
      <c r="AP6">
        <f t="shared" si="6"/>
        <v>1335</v>
      </c>
      <c r="AQ6">
        <f t="shared" si="7"/>
        <v>333750</v>
      </c>
      <c r="AR6">
        <f t="shared" si="17"/>
        <v>0</v>
      </c>
    </row>
    <row r="7" spans="1:44">
      <c r="A7" t="s">
        <v>593</v>
      </c>
      <c r="B7">
        <f t="shared" si="15"/>
        <v>6</v>
      </c>
      <c r="C7" t="s">
        <v>758</v>
      </c>
      <c r="D7" t="s">
        <v>756</v>
      </c>
      <c r="E7" t="s">
        <v>759</v>
      </c>
      <c r="F7">
        <v>500</v>
      </c>
      <c r="G7" t="s">
        <v>741</v>
      </c>
      <c r="H7" t="s">
        <v>742</v>
      </c>
      <c r="J7">
        <v>0</v>
      </c>
      <c r="K7">
        <v>0</v>
      </c>
      <c r="L7">
        <f t="shared" si="16"/>
        <v>0</v>
      </c>
      <c r="M7">
        <f t="shared" si="0"/>
        <v>0</v>
      </c>
      <c r="O7">
        <v>0</v>
      </c>
      <c r="P7">
        <v>0</v>
      </c>
      <c r="Q7">
        <f t="shared" si="8"/>
        <v>0</v>
      </c>
      <c r="R7">
        <f t="shared" si="1"/>
        <v>0</v>
      </c>
      <c r="T7">
        <v>10</v>
      </c>
      <c r="U7">
        <v>3</v>
      </c>
      <c r="V7">
        <f t="shared" si="9"/>
        <v>30</v>
      </c>
      <c r="W7">
        <f t="shared" si="2"/>
        <v>15000</v>
      </c>
      <c r="X7">
        <v>0.05</v>
      </c>
      <c r="Y7">
        <v>0</v>
      </c>
      <c r="Z7">
        <v>0</v>
      </c>
      <c r="AA7">
        <f t="shared" si="10"/>
        <v>0</v>
      </c>
      <c r="AB7">
        <f t="shared" si="3"/>
        <v>0</v>
      </c>
      <c r="AD7">
        <f>ROUND(Total_critical_cases_for_period*L7*N7,0)</f>
        <v>0</v>
      </c>
      <c r="AE7">
        <f>AD7*F7</f>
        <v>0</v>
      </c>
      <c r="AF7">
        <f t="shared" si="11"/>
        <v>0</v>
      </c>
      <c r="AG7">
        <f>ROUND(Total_severe_cases_for_period*Q7*S7,0)</f>
        <v>0</v>
      </c>
      <c r="AH7">
        <f>AG7*F7</f>
        <v>0</v>
      </c>
      <c r="AI7">
        <f t="shared" si="12"/>
        <v>0</v>
      </c>
      <c r="AJ7">
        <f>ROUND('[2]Weekly Summary'!$BF$45*V7*X7,0)</f>
        <v>1335</v>
      </c>
      <c r="AK7">
        <f t="shared" si="13"/>
        <v>667500</v>
      </c>
      <c r="AL7">
        <f t="shared" si="14"/>
        <v>0</v>
      </c>
      <c r="AM7">
        <f>ROUND('[2]Weekly Summary'!$BF$44*AA7*AC7,0)</f>
        <v>0</v>
      </c>
      <c r="AN7">
        <f t="shared" si="4"/>
        <v>0</v>
      </c>
      <c r="AO7">
        <f t="shared" si="5"/>
        <v>0</v>
      </c>
      <c r="AP7">
        <f t="shared" si="6"/>
        <v>1335</v>
      </c>
      <c r="AQ7">
        <f t="shared" si="7"/>
        <v>667500</v>
      </c>
      <c r="AR7">
        <f t="shared" si="17"/>
        <v>0</v>
      </c>
    </row>
    <row r="8" spans="1:44">
      <c r="A8" t="s">
        <v>593</v>
      </c>
      <c r="B8">
        <f t="shared" si="15"/>
        <v>7</v>
      </c>
      <c r="C8" t="s">
        <v>760</v>
      </c>
      <c r="D8" t="s">
        <v>756</v>
      </c>
      <c r="E8" t="s">
        <v>761</v>
      </c>
      <c r="F8">
        <v>156.25</v>
      </c>
      <c r="G8" t="s">
        <v>741</v>
      </c>
      <c r="H8" t="s">
        <v>747</v>
      </c>
      <c r="J8">
        <v>7</v>
      </c>
      <c r="K8">
        <v>2</v>
      </c>
      <c r="L8">
        <f t="shared" si="16"/>
        <v>14</v>
      </c>
      <c r="M8">
        <f t="shared" si="0"/>
        <v>2187.5</v>
      </c>
      <c r="N8">
        <v>0.05</v>
      </c>
      <c r="O8">
        <v>7</v>
      </c>
      <c r="P8">
        <v>0.2857142857142857</v>
      </c>
      <c r="Q8">
        <f t="shared" si="8"/>
        <v>2</v>
      </c>
      <c r="R8">
        <f t="shared" si="1"/>
        <v>312.5</v>
      </c>
      <c r="S8">
        <v>0.05</v>
      </c>
      <c r="T8">
        <v>5</v>
      </c>
      <c r="U8">
        <v>0.4</v>
      </c>
      <c r="V8">
        <f t="shared" si="9"/>
        <v>2</v>
      </c>
      <c r="W8">
        <f t="shared" si="2"/>
        <v>312.5</v>
      </c>
      <c r="X8">
        <v>1.6000000000000001E-4</v>
      </c>
      <c r="Y8">
        <v>0</v>
      </c>
      <c r="Z8">
        <v>0</v>
      </c>
      <c r="AA8">
        <f t="shared" si="10"/>
        <v>0</v>
      </c>
      <c r="AB8">
        <f t="shared" si="3"/>
        <v>0</v>
      </c>
      <c r="AD8">
        <f>ROUND(Total_critical_cases_for_period*L8*N8,0)</f>
        <v>70</v>
      </c>
      <c r="AE8">
        <f>AD8*F8</f>
        <v>10937.5</v>
      </c>
      <c r="AF8">
        <f t="shared" si="11"/>
        <v>0</v>
      </c>
      <c r="AG8">
        <f>ROUND(Total_severe_cases_for_period*Q8*S8,0)</f>
        <v>35</v>
      </c>
      <c r="AH8">
        <f>AG8*F8</f>
        <v>5468.75</v>
      </c>
      <c r="AI8">
        <f t="shared" si="12"/>
        <v>0</v>
      </c>
      <c r="AJ8">
        <f>ROUND('[2]Weekly Summary'!$BF$45*V8*X8,0)</f>
        <v>0</v>
      </c>
      <c r="AK8">
        <f t="shared" si="13"/>
        <v>0</v>
      </c>
      <c r="AL8">
        <f t="shared" si="14"/>
        <v>0</v>
      </c>
      <c r="AM8">
        <f>ROUND('[2]Weekly Summary'!$BF$44*AA8*AC8,0)</f>
        <v>0</v>
      </c>
      <c r="AN8">
        <f t="shared" si="4"/>
        <v>0</v>
      </c>
      <c r="AO8">
        <f t="shared" si="5"/>
        <v>0</v>
      </c>
      <c r="AP8">
        <f t="shared" si="6"/>
        <v>105</v>
      </c>
      <c r="AQ8">
        <f t="shared" si="7"/>
        <v>16406.25</v>
      </c>
      <c r="AR8">
        <f t="shared" si="17"/>
        <v>0</v>
      </c>
    </row>
    <row r="9" spans="1:44">
      <c r="A9" t="s">
        <v>593</v>
      </c>
      <c r="B9">
        <f t="shared" si="15"/>
        <v>8</v>
      </c>
      <c r="C9" t="s">
        <v>762</v>
      </c>
      <c r="D9" t="s">
        <v>756</v>
      </c>
      <c r="E9" t="s">
        <v>763</v>
      </c>
      <c r="F9">
        <v>1.2</v>
      </c>
      <c r="G9" t="s">
        <v>764</v>
      </c>
      <c r="H9" t="s">
        <v>751</v>
      </c>
      <c r="J9">
        <v>7</v>
      </c>
      <c r="K9">
        <v>3</v>
      </c>
      <c r="L9">
        <f t="shared" si="16"/>
        <v>21</v>
      </c>
      <c r="M9">
        <f t="shared" si="0"/>
        <v>25.2</v>
      </c>
      <c r="N9">
        <v>0.3</v>
      </c>
      <c r="O9">
        <v>3</v>
      </c>
      <c r="P9">
        <v>3</v>
      </c>
      <c r="Q9">
        <f t="shared" si="8"/>
        <v>9</v>
      </c>
      <c r="R9">
        <f t="shared" si="1"/>
        <v>10.799999999999999</v>
      </c>
      <c r="S9">
        <v>0.2</v>
      </c>
      <c r="T9">
        <v>0</v>
      </c>
      <c r="U9">
        <v>0</v>
      </c>
      <c r="V9">
        <f t="shared" si="9"/>
        <v>0</v>
      </c>
      <c r="W9">
        <f t="shared" si="2"/>
        <v>0</v>
      </c>
      <c r="Y9">
        <v>0</v>
      </c>
      <c r="Z9">
        <v>0</v>
      </c>
      <c r="AA9">
        <f t="shared" si="10"/>
        <v>0</v>
      </c>
      <c r="AB9">
        <f t="shared" si="3"/>
        <v>0</v>
      </c>
      <c r="AD9">
        <f>ROUND(Total_critical_cases_for_period*L9*N9,0)</f>
        <v>630</v>
      </c>
      <c r="AE9">
        <f>AD9*F9</f>
        <v>756</v>
      </c>
      <c r="AF9">
        <f t="shared" si="11"/>
        <v>0</v>
      </c>
      <c r="AG9">
        <f>ROUND(Total_severe_cases_for_period*Q9*S9,0)</f>
        <v>621</v>
      </c>
      <c r="AH9">
        <f>AG9*F9</f>
        <v>745.19999999999993</v>
      </c>
      <c r="AI9">
        <f t="shared" si="12"/>
        <v>0</v>
      </c>
      <c r="AJ9">
        <f>ROUND('[2]Weekly Summary'!$BF$45*V9*X9,0)</f>
        <v>0</v>
      </c>
      <c r="AK9">
        <f t="shared" si="13"/>
        <v>0</v>
      </c>
      <c r="AL9">
        <f t="shared" si="14"/>
        <v>0</v>
      </c>
      <c r="AM9">
        <f>ROUND('[2]Weekly Summary'!$BF$44*AA9*AC9,0)</f>
        <v>0</v>
      </c>
      <c r="AN9">
        <f t="shared" si="4"/>
        <v>0</v>
      </c>
      <c r="AO9">
        <f t="shared" si="5"/>
        <v>0</v>
      </c>
      <c r="AP9">
        <f t="shared" si="6"/>
        <v>1251</v>
      </c>
      <c r="AQ9">
        <f t="shared" si="7"/>
        <v>1501.1999999999998</v>
      </c>
      <c r="AR9">
        <f t="shared" si="17"/>
        <v>0</v>
      </c>
    </row>
    <row r="10" spans="1:44">
      <c r="A10" t="s">
        <v>593</v>
      </c>
      <c r="B10">
        <f t="shared" si="15"/>
        <v>9</v>
      </c>
      <c r="C10" t="s">
        <v>765</v>
      </c>
      <c r="D10" t="s">
        <v>756</v>
      </c>
      <c r="E10" t="s">
        <v>766</v>
      </c>
      <c r="F10">
        <v>625</v>
      </c>
      <c r="G10" t="s">
        <v>741</v>
      </c>
      <c r="H10" t="s">
        <v>742</v>
      </c>
      <c r="J10">
        <v>0</v>
      </c>
      <c r="K10">
        <v>3</v>
      </c>
      <c r="L10">
        <f t="shared" si="16"/>
        <v>0</v>
      </c>
      <c r="M10">
        <f t="shared" si="0"/>
        <v>0</v>
      </c>
      <c r="N10">
        <v>0.2</v>
      </c>
      <c r="O10">
        <v>10</v>
      </c>
      <c r="P10">
        <v>3</v>
      </c>
      <c r="Q10">
        <f t="shared" si="8"/>
        <v>30</v>
      </c>
      <c r="R10">
        <f t="shared" si="1"/>
        <v>18750</v>
      </c>
      <c r="S10">
        <v>0.2</v>
      </c>
      <c r="T10">
        <v>5</v>
      </c>
      <c r="U10">
        <v>3</v>
      </c>
      <c r="V10">
        <f t="shared" si="9"/>
        <v>15</v>
      </c>
      <c r="W10">
        <f t="shared" si="2"/>
        <v>9375</v>
      </c>
      <c r="X10">
        <v>0.15</v>
      </c>
      <c r="Y10">
        <v>0</v>
      </c>
      <c r="Z10">
        <v>0</v>
      </c>
      <c r="AA10">
        <f t="shared" si="10"/>
        <v>0</v>
      </c>
      <c r="AB10">
        <f t="shared" si="3"/>
        <v>0</v>
      </c>
      <c r="AD10">
        <f>ROUND(Total_critical_cases_for_period*L10*N10,0)</f>
        <v>0</v>
      </c>
      <c r="AE10">
        <f>AD10*F10</f>
        <v>0</v>
      </c>
      <c r="AF10">
        <f t="shared" si="11"/>
        <v>0</v>
      </c>
      <c r="AG10">
        <f>ROUND(Total_severe_cases_for_period*Q10*S10,0)</f>
        <v>2070</v>
      </c>
      <c r="AH10">
        <f>AG10*F10</f>
        <v>1293750</v>
      </c>
      <c r="AI10">
        <f t="shared" si="12"/>
        <v>0</v>
      </c>
      <c r="AJ10">
        <f>ROUND('[2]Weekly Summary'!$BF$45*V10*X10,0)</f>
        <v>2003</v>
      </c>
      <c r="AK10">
        <f t="shared" si="13"/>
        <v>1251875</v>
      </c>
      <c r="AL10">
        <f t="shared" si="14"/>
        <v>0</v>
      </c>
      <c r="AM10">
        <f>ROUND('[2]Weekly Summary'!$BF$44*AA10*AC10,0)</f>
        <v>0</v>
      </c>
      <c r="AN10">
        <f t="shared" si="4"/>
        <v>0</v>
      </c>
      <c r="AO10">
        <f t="shared" si="5"/>
        <v>0</v>
      </c>
      <c r="AP10">
        <f t="shared" si="6"/>
        <v>4073</v>
      </c>
      <c r="AQ10">
        <f t="shared" si="7"/>
        <v>2545625</v>
      </c>
      <c r="AR10">
        <f t="shared" si="17"/>
        <v>0</v>
      </c>
    </row>
    <row r="11" spans="1:44">
      <c r="A11" t="s">
        <v>593</v>
      </c>
      <c r="B11">
        <f t="shared" si="15"/>
        <v>10</v>
      </c>
      <c r="C11" t="s">
        <v>767</v>
      </c>
      <c r="D11" t="s">
        <v>768</v>
      </c>
      <c r="E11" t="s">
        <v>769</v>
      </c>
      <c r="F11">
        <v>50</v>
      </c>
      <c r="G11" t="s">
        <v>741</v>
      </c>
      <c r="H11" t="s">
        <v>742</v>
      </c>
      <c r="J11">
        <v>10</v>
      </c>
      <c r="K11">
        <v>2</v>
      </c>
      <c r="L11">
        <f t="shared" si="16"/>
        <v>20</v>
      </c>
      <c r="M11">
        <f t="shared" si="0"/>
        <v>1000</v>
      </c>
      <c r="N11">
        <v>1E-4</v>
      </c>
      <c r="O11">
        <v>10</v>
      </c>
      <c r="P11">
        <v>2</v>
      </c>
      <c r="Q11">
        <f t="shared" si="8"/>
        <v>20</v>
      </c>
      <c r="R11">
        <f t="shared" si="1"/>
        <v>1000</v>
      </c>
      <c r="S11">
        <v>1E-4</v>
      </c>
      <c r="T11">
        <v>0</v>
      </c>
      <c r="U11">
        <v>0</v>
      </c>
      <c r="V11">
        <f t="shared" si="9"/>
        <v>0</v>
      </c>
      <c r="W11">
        <f t="shared" si="2"/>
        <v>0</v>
      </c>
      <c r="Y11">
        <v>0</v>
      </c>
      <c r="Z11">
        <v>0</v>
      </c>
      <c r="AA11">
        <f t="shared" si="10"/>
        <v>0</v>
      </c>
      <c r="AB11">
        <f t="shared" si="3"/>
        <v>0</v>
      </c>
      <c r="AD11">
        <f>ROUND(Total_critical_cases_for_period*L11*N11,0)</f>
        <v>0</v>
      </c>
      <c r="AE11">
        <f>AD11*F11</f>
        <v>0</v>
      </c>
      <c r="AF11">
        <f t="shared" si="11"/>
        <v>0</v>
      </c>
      <c r="AG11">
        <f>ROUND(Total_severe_cases_for_period*Q11*S11,0)</f>
        <v>1</v>
      </c>
      <c r="AH11">
        <f>AG11*F11</f>
        <v>50</v>
      </c>
      <c r="AI11">
        <f t="shared" si="12"/>
        <v>0</v>
      </c>
      <c r="AJ11">
        <f>ROUND('[2]Weekly Summary'!$BF$45*V11*X11,0)</f>
        <v>0</v>
      </c>
      <c r="AK11">
        <f t="shared" si="13"/>
        <v>0</v>
      </c>
      <c r="AL11">
        <f t="shared" si="14"/>
        <v>0</v>
      </c>
      <c r="AM11">
        <f>ROUND('[2]Weekly Summary'!$BF$44*AA11*AC11,0)</f>
        <v>0</v>
      </c>
      <c r="AN11">
        <f t="shared" si="4"/>
        <v>0</v>
      </c>
      <c r="AO11">
        <f t="shared" si="5"/>
        <v>0</v>
      </c>
      <c r="AP11">
        <f t="shared" si="6"/>
        <v>1</v>
      </c>
      <c r="AQ11">
        <f t="shared" si="7"/>
        <v>50</v>
      </c>
      <c r="AR11">
        <f t="shared" si="17"/>
        <v>0</v>
      </c>
    </row>
    <row r="12" spans="1:44">
      <c r="A12" t="s">
        <v>593</v>
      </c>
      <c r="B12">
        <f t="shared" si="15"/>
        <v>11</v>
      </c>
      <c r="C12" t="s">
        <v>770</v>
      </c>
      <c r="D12" t="s">
        <v>756</v>
      </c>
      <c r="E12" t="s">
        <v>771</v>
      </c>
      <c r="F12">
        <v>1</v>
      </c>
      <c r="G12" t="s">
        <v>764</v>
      </c>
      <c r="H12" t="s">
        <v>772</v>
      </c>
      <c r="J12">
        <v>7</v>
      </c>
      <c r="K12">
        <v>2</v>
      </c>
      <c r="L12">
        <f t="shared" si="16"/>
        <v>14</v>
      </c>
      <c r="M12">
        <f t="shared" si="0"/>
        <v>14</v>
      </c>
      <c r="N12">
        <v>0.05</v>
      </c>
      <c r="O12">
        <v>10</v>
      </c>
      <c r="P12">
        <v>2</v>
      </c>
      <c r="Q12">
        <f t="shared" si="8"/>
        <v>20</v>
      </c>
      <c r="R12">
        <f t="shared" si="1"/>
        <v>20</v>
      </c>
      <c r="S12">
        <v>0.05</v>
      </c>
      <c r="T12">
        <v>0</v>
      </c>
      <c r="U12">
        <v>0</v>
      </c>
      <c r="V12">
        <f t="shared" si="9"/>
        <v>0</v>
      </c>
      <c r="W12">
        <f t="shared" si="2"/>
        <v>0</v>
      </c>
      <c r="Y12">
        <v>0</v>
      </c>
      <c r="Z12">
        <v>0</v>
      </c>
      <c r="AA12">
        <f t="shared" si="10"/>
        <v>0</v>
      </c>
      <c r="AB12">
        <f t="shared" si="3"/>
        <v>0</v>
      </c>
      <c r="AD12">
        <f>ROUND(Total_critical_cases_for_period*L12*N12,0)</f>
        <v>70</v>
      </c>
      <c r="AE12">
        <f>AD12*F12</f>
        <v>70</v>
      </c>
      <c r="AF12">
        <f t="shared" si="11"/>
        <v>0</v>
      </c>
      <c r="AG12">
        <f>ROUND(Total_severe_cases_for_period*Q12*S12,0)</f>
        <v>345</v>
      </c>
      <c r="AH12">
        <f>AG12*F12</f>
        <v>345</v>
      </c>
      <c r="AI12">
        <f t="shared" si="12"/>
        <v>0</v>
      </c>
      <c r="AJ12">
        <f>ROUND('[2]Weekly Summary'!$BF$45*V12*X12,0)</f>
        <v>0</v>
      </c>
      <c r="AK12">
        <f t="shared" si="13"/>
        <v>0</v>
      </c>
      <c r="AL12">
        <f t="shared" si="14"/>
        <v>0</v>
      </c>
      <c r="AM12">
        <f>ROUND('[2]Weekly Summary'!$BF$44*AA12*AC12,0)</f>
        <v>0</v>
      </c>
      <c r="AN12">
        <f t="shared" si="4"/>
        <v>0</v>
      </c>
      <c r="AO12">
        <f t="shared" si="5"/>
        <v>0</v>
      </c>
      <c r="AP12">
        <f t="shared" si="6"/>
        <v>415</v>
      </c>
      <c r="AQ12">
        <f t="shared" si="7"/>
        <v>415</v>
      </c>
      <c r="AR12">
        <f t="shared" si="17"/>
        <v>0</v>
      </c>
    </row>
    <row r="13" spans="1:44">
      <c r="A13" t="s">
        <v>593</v>
      </c>
      <c r="B13">
        <f t="shared" si="15"/>
        <v>12</v>
      </c>
      <c r="C13" t="s">
        <v>773</v>
      </c>
      <c r="D13" t="s">
        <v>756</v>
      </c>
      <c r="E13" t="s">
        <v>774</v>
      </c>
      <c r="F13">
        <v>500</v>
      </c>
      <c r="G13" t="s">
        <v>741</v>
      </c>
      <c r="H13" t="s">
        <v>772</v>
      </c>
      <c r="J13">
        <v>7</v>
      </c>
      <c r="K13">
        <v>2</v>
      </c>
      <c r="L13">
        <f t="shared" si="16"/>
        <v>14</v>
      </c>
      <c r="M13">
        <f t="shared" si="0"/>
        <v>7000</v>
      </c>
      <c r="N13">
        <v>0.1</v>
      </c>
      <c r="O13">
        <v>10</v>
      </c>
      <c r="P13">
        <v>2</v>
      </c>
      <c r="Q13">
        <f t="shared" si="8"/>
        <v>20</v>
      </c>
      <c r="R13">
        <f t="shared" si="1"/>
        <v>10000</v>
      </c>
      <c r="T13">
        <v>0</v>
      </c>
      <c r="U13">
        <v>0</v>
      </c>
      <c r="V13">
        <f t="shared" si="9"/>
        <v>0</v>
      </c>
      <c r="W13">
        <f t="shared" si="2"/>
        <v>0</v>
      </c>
      <c r="Y13">
        <v>0</v>
      </c>
      <c r="Z13">
        <v>0</v>
      </c>
      <c r="AA13">
        <f t="shared" si="10"/>
        <v>0</v>
      </c>
      <c r="AB13">
        <f t="shared" si="3"/>
        <v>0</v>
      </c>
      <c r="AD13">
        <f>ROUND(Total_critical_cases_for_period*L13*N13,0)</f>
        <v>140</v>
      </c>
      <c r="AE13">
        <f>AD13*F13</f>
        <v>70000</v>
      </c>
      <c r="AF13">
        <f t="shared" si="11"/>
        <v>0</v>
      </c>
      <c r="AG13">
        <f>ROUND(Total_severe_cases_for_period*Q13*S13,0)</f>
        <v>0</v>
      </c>
      <c r="AH13">
        <f>AG13*F13</f>
        <v>0</v>
      </c>
      <c r="AI13">
        <f t="shared" si="12"/>
        <v>0</v>
      </c>
      <c r="AJ13">
        <f>ROUND('[2]Weekly Summary'!$BF$45*V13*X13,0)</f>
        <v>0</v>
      </c>
      <c r="AK13">
        <f t="shared" si="13"/>
        <v>0</v>
      </c>
      <c r="AL13">
        <f t="shared" si="14"/>
        <v>0</v>
      </c>
      <c r="AM13">
        <f>ROUND('[2]Weekly Summary'!$BF$44*AA13*AC13,0)</f>
        <v>0</v>
      </c>
      <c r="AN13">
        <f t="shared" si="4"/>
        <v>0</v>
      </c>
      <c r="AO13">
        <f t="shared" si="5"/>
        <v>0</v>
      </c>
      <c r="AP13">
        <f t="shared" si="6"/>
        <v>140</v>
      </c>
      <c r="AQ13">
        <f t="shared" si="7"/>
        <v>70000</v>
      </c>
      <c r="AR13">
        <f t="shared" si="17"/>
        <v>0</v>
      </c>
    </row>
    <row r="14" spans="1:44">
      <c r="A14" t="s">
        <v>593</v>
      </c>
      <c r="B14">
        <f t="shared" si="15"/>
        <v>13</v>
      </c>
      <c r="C14" t="s">
        <v>775</v>
      </c>
      <c r="D14" t="s">
        <v>776</v>
      </c>
      <c r="E14" t="s">
        <v>777</v>
      </c>
      <c r="F14">
        <v>60</v>
      </c>
      <c r="G14" t="s">
        <v>741</v>
      </c>
      <c r="H14" t="s">
        <v>751</v>
      </c>
      <c r="J14">
        <v>2</v>
      </c>
      <c r="K14">
        <v>3</v>
      </c>
      <c r="L14">
        <f t="shared" si="16"/>
        <v>6</v>
      </c>
      <c r="M14">
        <f t="shared" si="0"/>
        <v>360</v>
      </c>
      <c r="O14">
        <v>0</v>
      </c>
      <c r="P14">
        <v>0</v>
      </c>
      <c r="Q14">
        <f t="shared" si="8"/>
        <v>0</v>
      </c>
      <c r="R14">
        <f t="shared" si="1"/>
        <v>0</v>
      </c>
      <c r="T14">
        <v>0</v>
      </c>
      <c r="U14">
        <v>0</v>
      </c>
      <c r="V14">
        <f t="shared" si="9"/>
        <v>0</v>
      </c>
      <c r="W14">
        <f t="shared" si="2"/>
        <v>0</v>
      </c>
      <c r="Y14">
        <v>0</v>
      </c>
      <c r="Z14">
        <v>0</v>
      </c>
      <c r="AA14">
        <f t="shared" si="10"/>
        <v>0</v>
      </c>
      <c r="AB14">
        <f t="shared" si="3"/>
        <v>0</v>
      </c>
      <c r="AD14">
        <f>ROUND(Total_critical_cases_for_period*L14*N14,0)</f>
        <v>0</v>
      </c>
      <c r="AE14">
        <f>AD14*F14</f>
        <v>0</v>
      </c>
      <c r="AF14">
        <f t="shared" si="11"/>
        <v>0</v>
      </c>
      <c r="AG14">
        <f>ROUND(Total_severe_cases_for_period*Q14*S14,0)</f>
        <v>0</v>
      </c>
      <c r="AH14">
        <f>AG14*F14</f>
        <v>0</v>
      </c>
      <c r="AI14">
        <f t="shared" si="12"/>
        <v>0</v>
      </c>
      <c r="AJ14">
        <f>ROUND('[2]Weekly Summary'!$BF$45*V14*X14,0)</f>
        <v>0</v>
      </c>
      <c r="AK14">
        <f t="shared" si="13"/>
        <v>0</v>
      </c>
      <c r="AL14">
        <f t="shared" si="14"/>
        <v>0</v>
      </c>
      <c r="AM14">
        <f>ROUND('[2]Weekly Summary'!$BF$44*AA14*AC14,0)</f>
        <v>0</v>
      </c>
      <c r="AN14">
        <f t="shared" si="4"/>
        <v>0</v>
      </c>
      <c r="AO14">
        <f t="shared" si="5"/>
        <v>0</v>
      </c>
      <c r="AP14">
        <f t="shared" si="6"/>
        <v>0</v>
      </c>
      <c r="AQ14">
        <f t="shared" si="7"/>
        <v>0</v>
      </c>
      <c r="AR14">
        <f t="shared" si="17"/>
        <v>0</v>
      </c>
    </row>
    <row r="15" spans="1:44">
      <c r="A15" t="s">
        <v>593</v>
      </c>
      <c r="B15">
        <f t="shared" si="15"/>
        <v>14</v>
      </c>
      <c r="C15" t="s">
        <v>778</v>
      </c>
      <c r="D15" t="s">
        <v>779</v>
      </c>
      <c r="E15" t="s">
        <v>780</v>
      </c>
      <c r="F15">
        <v>10</v>
      </c>
      <c r="G15" t="s">
        <v>741</v>
      </c>
      <c r="H15" t="s">
        <v>751</v>
      </c>
      <c r="J15">
        <v>10</v>
      </c>
      <c r="K15">
        <v>2</v>
      </c>
      <c r="L15">
        <f t="shared" si="16"/>
        <v>20</v>
      </c>
      <c r="M15">
        <f t="shared" si="0"/>
        <v>200</v>
      </c>
      <c r="N15">
        <v>0.2</v>
      </c>
      <c r="O15">
        <v>0</v>
      </c>
      <c r="P15">
        <v>0</v>
      </c>
      <c r="Q15">
        <f t="shared" si="8"/>
        <v>0</v>
      </c>
      <c r="R15">
        <f t="shared" si="1"/>
        <v>0</v>
      </c>
      <c r="T15">
        <v>0</v>
      </c>
      <c r="U15">
        <v>0</v>
      </c>
      <c r="V15">
        <f t="shared" si="9"/>
        <v>0</v>
      </c>
      <c r="W15">
        <f t="shared" si="2"/>
        <v>0</v>
      </c>
      <c r="Y15">
        <v>0</v>
      </c>
      <c r="Z15">
        <v>0</v>
      </c>
      <c r="AA15">
        <f t="shared" si="10"/>
        <v>0</v>
      </c>
      <c r="AB15">
        <f t="shared" si="3"/>
        <v>0</v>
      </c>
      <c r="AD15">
        <f>ROUND(Total_critical_cases_for_period*L15*N15,0)</f>
        <v>400</v>
      </c>
      <c r="AE15">
        <f>AD15*F15</f>
        <v>4000</v>
      </c>
      <c r="AF15">
        <f t="shared" si="11"/>
        <v>0</v>
      </c>
      <c r="AG15">
        <f>ROUND(Total_severe_cases_for_period*Q15*S15,0)</f>
        <v>0</v>
      </c>
      <c r="AH15">
        <f>AG15*F15</f>
        <v>0</v>
      </c>
      <c r="AI15">
        <f t="shared" si="12"/>
        <v>0</v>
      </c>
      <c r="AJ15">
        <f>ROUND('[2]Weekly Summary'!$BF$45*V15*X15,0)</f>
        <v>0</v>
      </c>
      <c r="AK15">
        <f t="shared" si="13"/>
        <v>0</v>
      </c>
      <c r="AL15">
        <f t="shared" si="14"/>
        <v>0</v>
      </c>
      <c r="AM15">
        <f>ROUND('[2]Weekly Summary'!$BF$44*AA15*AC15,0)</f>
        <v>0</v>
      </c>
      <c r="AN15">
        <f t="shared" si="4"/>
        <v>0</v>
      </c>
      <c r="AO15">
        <f t="shared" si="5"/>
        <v>0</v>
      </c>
      <c r="AP15">
        <f t="shared" si="6"/>
        <v>400</v>
      </c>
      <c r="AQ15">
        <f t="shared" si="7"/>
        <v>4000</v>
      </c>
      <c r="AR15">
        <f t="shared" si="17"/>
        <v>0</v>
      </c>
    </row>
    <row r="16" spans="1:44">
      <c r="A16" t="s">
        <v>593</v>
      </c>
      <c r="B16">
        <f t="shared" si="15"/>
        <v>15</v>
      </c>
      <c r="C16" t="s">
        <v>781</v>
      </c>
      <c r="D16" t="s">
        <v>782</v>
      </c>
      <c r="E16" t="s">
        <v>783</v>
      </c>
      <c r="F16">
        <v>1</v>
      </c>
      <c r="G16" t="s">
        <v>741</v>
      </c>
      <c r="H16" t="s">
        <v>751</v>
      </c>
      <c r="J16">
        <v>1</v>
      </c>
      <c r="K16">
        <v>4</v>
      </c>
      <c r="L16">
        <f t="shared" si="16"/>
        <v>4</v>
      </c>
      <c r="M16">
        <f t="shared" si="0"/>
        <v>4</v>
      </c>
      <c r="N16">
        <v>0.05</v>
      </c>
      <c r="O16">
        <v>0</v>
      </c>
      <c r="P16">
        <v>0</v>
      </c>
      <c r="Q16">
        <f t="shared" si="8"/>
        <v>0</v>
      </c>
      <c r="R16">
        <f t="shared" si="1"/>
        <v>0</v>
      </c>
      <c r="T16">
        <v>0</v>
      </c>
      <c r="U16">
        <v>0</v>
      </c>
      <c r="V16">
        <f t="shared" si="9"/>
        <v>0</v>
      </c>
      <c r="W16">
        <f t="shared" si="2"/>
        <v>0</v>
      </c>
      <c r="Y16">
        <v>0</v>
      </c>
      <c r="Z16">
        <v>0</v>
      </c>
      <c r="AA16">
        <f t="shared" si="10"/>
        <v>0</v>
      </c>
      <c r="AB16">
        <f t="shared" si="3"/>
        <v>0</v>
      </c>
      <c r="AD16">
        <f>ROUND(Total_critical_cases_for_period*L16*N16,0)</f>
        <v>20</v>
      </c>
      <c r="AE16">
        <f>AD16*F16</f>
        <v>20</v>
      </c>
      <c r="AF16">
        <f t="shared" si="11"/>
        <v>0</v>
      </c>
      <c r="AG16">
        <f>ROUND(Total_severe_cases_for_period*Q16*S16,0)</f>
        <v>0</v>
      </c>
      <c r="AH16">
        <f>AG16*F16</f>
        <v>0</v>
      </c>
      <c r="AI16">
        <f t="shared" si="12"/>
        <v>0</v>
      </c>
      <c r="AJ16">
        <f>ROUND('[2]Weekly Summary'!$BF$45*V16*X16,0)</f>
        <v>0</v>
      </c>
      <c r="AK16">
        <f t="shared" si="13"/>
        <v>0</v>
      </c>
      <c r="AL16">
        <f t="shared" si="14"/>
        <v>0</v>
      </c>
      <c r="AM16">
        <f>ROUND('[2]Weekly Summary'!$BF$44*AA16*AC16,0)</f>
        <v>0</v>
      </c>
      <c r="AN16">
        <f t="shared" si="4"/>
        <v>0</v>
      </c>
      <c r="AO16">
        <f t="shared" si="5"/>
        <v>0</v>
      </c>
      <c r="AP16">
        <f t="shared" si="6"/>
        <v>20</v>
      </c>
      <c r="AQ16">
        <f t="shared" si="7"/>
        <v>20</v>
      </c>
      <c r="AR16">
        <f t="shared" si="17"/>
        <v>0</v>
      </c>
    </row>
    <row r="17" spans="1:44">
      <c r="A17" t="s">
        <v>593</v>
      </c>
      <c r="B17">
        <f t="shared" si="15"/>
        <v>16</v>
      </c>
      <c r="C17" t="s">
        <v>784</v>
      </c>
      <c r="D17" t="s">
        <v>756</v>
      </c>
      <c r="E17" t="s">
        <v>785</v>
      </c>
      <c r="F17">
        <v>250</v>
      </c>
      <c r="G17" t="s">
        <v>741</v>
      </c>
      <c r="H17" t="s">
        <v>742</v>
      </c>
      <c r="J17">
        <v>5</v>
      </c>
      <c r="K17">
        <v>4</v>
      </c>
      <c r="L17">
        <f t="shared" si="16"/>
        <v>20</v>
      </c>
      <c r="M17">
        <f t="shared" si="0"/>
        <v>5000</v>
      </c>
      <c r="N17">
        <v>0.05</v>
      </c>
      <c r="O17">
        <v>5</v>
      </c>
      <c r="P17">
        <v>4</v>
      </c>
      <c r="Q17">
        <f t="shared" si="8"/>
        <v>20</v>
      </c>
      <c r="R17">
        <f t="shared" si="1"/>
        <v>5000</v>
      </c>
      <c r="S17">
        <v>0.3</v>
      </c>
      <c r="T17">
        <v>3</v>
      </c>
      <c r="U17">
        <v>4</v>
      </c>
      <c r="V17">
        <f t="shared" si="9"/>
        <v>12</v>
      </c>
      <c r="W17">
        <f t="shared" si="2"/>
        <v>3000</v>
      </c>
      <c r="X17">
        <v>0.05</v>
      </c>
      <c r="Y17">
        <v>0</v>
      </c>
      <c r="Z17">
        <v>0</v>
      </c>
      <c r="AA17">
        <f t="shared" si="10"/>
        <v>0</v>
      </c>
      <c r="AB17">
        <f t="shared" si="3"/>
        <v>0</v>
      </c>
      <c r="AD17">
        <f>ROUND(Total_critical_cases_for_period*L17*N17,0)</f>
        <v>100</v>
      </c>
      <c r="AE17">
        <f>AD17*F17</f>
        <v>25000</v>
      </c>
      <c r="AF17">
        <f t="shared" si="11"/>
        <v>0</v>
      </c>
      <c r="AG17">
        <f>ROUND(Total_severe_cases_for_period*Q17*S17,0)</f>
        <v>2070</v>
      </c>
      <c r="AH17">
        <f>AG17*F17</f>
        <v>517500</v>
      </c>
      <c r="AI17">
        <f t="shared" si="12"/>
        <v>0</v>
      </c>
      <c r="AJ17">
        <f>ROUND('[2]Weekly Summary'!$BF$45*V17*X17,0)</f>
        <v>534</v>
      </c>
      <c r="AK17">
        <f t="shared" si="13"/>
        <v>133500</v>
      </c>
      <c r="AL17">
        <f t="shared" si="14"/>
        <v>0</v>
      </c>
      <c r="AM17">
        <f>ROUND('[2]Weekly Summary'!$BF$44*AA17*AC17,0)</f>
        <v>0</v>
      </c>
      <c r="AN17">
        <f t="shared" si="4"/>
        <v>0</v>
      </c>
      <c r="AO17">
        <f t="shared" si="5"/>
        <v>0</v>
      </c>
      <c r="AP17">
        <f t="shared" si="6"/>
        <v>2704</v>
      </c>
      <c r="AQ17">
        <f t="shared" si="7"/>
        <v>676000</v>
      </c>
      <c r="AR17">
        <f t="shared" si="17"/>
        <v>0</v>
      </c>
    </row>
    <row r="18" spans="1:44">
      <c r="A18" t="s">
        <v>593</v>
      </c>
      <c r="B18">
        <f t="shared" si="15"/>
        <v>17</v>
      </c>
      <c r="C18" t="s">
        <v>786</v>
      </c>
      <c r="D18" t="s">
        <v>756</v>
      </c>
      <c r="E18" t="s">
        <v>787</v>
      </c>
      <c r="F18">
        <v>500</v>
      </c>
      <c r="G18" t="s">
        <v>741</v>
      </c>
      <c r="H18" t="s">
        <v>742</v>
      </c>
      <c r="J18">
        <v>0</v>
      </c>
      <c r="K18">
        <v>0</v>
      </c>
      <c r="L18">
        <f t="shared" si="16"/>
        <v>0</v>
      </c>
      <c r="M18">
        <f t="shared" si="0"/>
        <v>0</v>
      </c>
      <c r="N18">
        <v>0</v>
      </c>
      <c r="O18">
        <v>5</v>
      </c>
      <c r="P18">
        <v>4</v>
      </c>
      <c r="Q18">
        <f t="shared" si="8"/>
        <v>20</v>
      </c>
      <c r="R18">
        <f t="shared" si="1"/>
        <v>10000</v>
      </c>
      <c r="S18">
        <v>0.3</v>
      </c>
      <c r="T18">
        <v>3</v>
      </c>
      <c r="U18">
        <v>4</v>
      </c>
      <c r="V18">
        <f t="shared" si="9"/>
        <v>12</v>
      </c>
      <c r="W18">
        <f t="shared" si="2"/>
        <v>6000</v>
      </c>
      <c r="X18">
        <v>0.3</v>
      </c>
      <c r="Y18">
        <v>0</v>
      </c>
      <c r="Z18">
        <v>0</v>
      </c>
      <c r="AA18">
        <f t="shared" si="10"/>
        <v>0</v>
      </c>
      <c r="AB18">
        <f t="shared" si="3"/>
        <v>0</v>
      </c>
      <c r="AD18">
        <f>ROUND(Total_critical_cases_for_period*L18*N18,0)</f>
        <v>0</v>
      </c>
      <c r="AE18">
        <f>AD18*F18</f>
        <v>0</v>
      </c>
      <c r="AF18">
        <f t="shared" si="11"/>
        <v>0</v>
      </c>
      <c r="AG18">
        <f>ROUND(Total_severe_cases_for_period*Q18*S18,0)</f>
        <v>2070</v>
      </c>
      <c r="AH18">
        <f>AG18*F18</f>
        <v>1035000</v>
      </c>
      <c r="AI18">
        <f t="shared" si="12"/>
        <v>0</v>
      </c>
      <c r="AJ18">
        <f>ROUND('[2]Weekly Summary'!$BF$45*V18*X18,0)</f>
        <v>3204</v>
      </c>
      <c r="AK18">
        <f t="shared" si="13"/>
        <v>1602000</v>
      </c>
      <c r="AL18">
        <f t="shared" si="14"/>
        <v>0</v>
      </c>
      <c r="AM18">
        <f>ROUND('[2]Weekly Summary'!$BF$44*AA18*AC18,0)</f>
        <v>0</v>
      </c>
      <c r="AN18">
        <f t="shared" si="4"/>
        <v>0</v>
      </c>
      <c r="AO18">
        <f t="shared" si="5"/>
        <v>0</v>
      </c>
      <c r="AP18">
        <f t="shared" si="6"/>
        <v>5274</v>
      </c>
      <c r="AQ18">
        <f t="shared" si="7"/>
        <v>2637000</v>
      </c>
      <c r="AR18">
        <f t="shared" si="17"/>
        <v>0</v>
      </c>
    </row>
    <row r="19" spans="1:44">
      <c r="A19" t="s">
        <v>593</v>
      </c>
      <c r="B19">
        <f t="shared" si="15"/>
        <v>18</v>
      </c>
      <c r="C19" t="s">
        <v>788</v>
      </c>
      <c r="D19" t="s">
        <v>756</v>
      </c>
      <c r="E19" t="s">
        <v>789</v>
      </c>
      <c r="F19">
        <v>500</v>
      </c>
      <c r="G19" t="s">
        <v>741</v>
      </c>
      <c r="H19" t="s">
        <v>772</v>
      </c>
      <c r="J19">
        <v>5</v>
      </c>
      <c r="K19">
        <v>1</v>
      </c>
      <c r="L19">
        <f t="shared" si="16"/>
        <v>5</v>
      </c>
      <c r="M19">
        <f t="shared" si="0"/>
        <v>2500</v>
      </c>
      <c r="N19">
        <v>0.6</v>
      </c>
      <c r="O19">
        <v>0</v>
      </c>
      <c r="P19">
        <v>0</v>
      </c>
      <c r="Q19">
        <f t="shared" si="8"/>
        <v>0</v>
      </c>
      <c r="R19">
        <f t="shared" si="1"/>
        <v>0</v>
      </c>
      <c r="T19">
        <v>0</v>
      </c>
      <c r="U19">
        <v>0</v>
      </c>
      <c r="V19">
        <f t="shared" si="9"/>
        <v>0</v>
      </c>
      <c r="W19">
        <f t="shared" si="2"/>
        <v>0</v>
      </c>
      <c r="Y19">
        <v>0</v>
      </c>
      <c r="Z19">
        <v>0</v>
      </c>
      <c r="AA19">
        <f t="shared" si="10"/>
        <v>0</v>
      </c>
      <c r="AB19">
        <f t="shared" si="3"/>
        <v>0</v>
      </c>
      <c r="AD19">
        <f>ROUND(Total_critical_cases_for_period*L19*N19,0)</f>
        <v>300</v>
      </c>
      <c r="AE19">
        <f>AD19*F19</f>
        <v>150000</v>
      </c>
      <c r="AF19">
        <f t="shared" si="11"/>
        <v>0</v>
      </c>
      <c r="AG19">
        <f>ROUND(Total_severe_cases_for_period*Q19*S19,0)</f>
        <v>0</v>
      </c>
      <c r="AH19">
        <f>AG19*F19</f>
        <v>0</v>
      </c>
      <c r="AI19">
        <f t="shared" si="12"/>
        <v>0</v>
      </c>
      <c r="AJ19">
        <f>ROUND('[2]Weekly Summary'!$BF$45*V19*X19,0)</f>
        <v>0</v>
      </c>
      <c r="AK19">
        <f t="shared" si="13"/>
        <v>0</v>
      </c>
      <c r="AL19">
        <f t="shared" si="14"/>
        <v>0</v>
      </c>
      <c r="AM19">
        <f>ROUND('[2]Weekly Summary'!$BF$44*AA19*AC19,0)</f>
        <v>0</v>
      </c>
      <c r="AN19">
        <f t="shared" si="4"/>
        <v>0</v>
      </c>
      <c r="AO19">
        <f t="shared" si="5"/>
        <v>0</v>
      </c>
      <c r="AP19">
        <f t="shared" si="6"/>
        <v>300</v>
      </c>
      <c r="AQ19">
        <f t="shared" si="7"/>
        <v>150000</v>
      </c>
      <c r="AR19">
        <f t="shared" si="17"/>
        <v>0</v>
      </c>
    </row>
    <row r="20" spans="1:44">
      <c r="A20" t="s">
        <v>593</v>
      </c>
      <c r="B20">
        <f t="shared" si="15"/>
        <v>19</v>
      </c>
      <c r="C20" t="s">
        <v>790</v>
      </c>
      <c r="D20" t="s">
        <v>756</v>
      </c>
      <c r="E20" t="s">
        <v>791</v>
      </c>
      <c r="F20">
        <v>200</v>
      </c>
      <c r="G20" t="s">
        <v>741</v>
      </c>
      <c r="H20" t="s">
        <v>747</v>
      </c>
      <c r="J20">
        <v>5</v>
      </c>
      <c r="K20">
        <v>2</v>
      </c>
      <c r="L20">
        <f t="shared" si="16"/>
        <v>10</v>
      </c>
      <c r="M20">
        <f t="shared" si="0"/>
        <v>2000</v>
      </c>
      <c r="N20">
        <v>0.01</v>
      </c>
      <c r="O20">
        <v>5</v>
      </c>
      <c r="P20">
        <v>1</v>
      </c>
      <c r="Q20">
        <f t="shared" si="8"/>
        <v>5</v>
      </c>
      <c r="R20">
        <f t="shared" si="1"/>
        <v>1000</v>
      </c>
      <c r="S20">
        <v>0.01</v>
      </c>
      <c r="T20">
        <v>3</v>
      </c>
      <c r="U20">
        <v>1</v>
      </c>
      <c r="V20">
        <f t="shared" si="9"/>
        <v>3</v>
      </c>
      <c r="W20">
        <f t="shared" si="2"/>
        <v>600</v>
      </c>
      <c r="X20">
        <v>0.01</v>
      </c>
      <c r="Y20">
        <v>0</v>
      </c>
      <c r="Z20">
        <v>0</v>
      </c>
      <c r="AA20">
        <f t="shared" si="10"/>
        <v>0</v>
      </c>
      <c r="AB20">
        <f t="shared" si="3"/>
        <v>0</v>
      </c>
      <c r="AD20">
        <f>ROUND(Total_critical_cases_for_period*L20*N20,0)</f>
        <v>10</v>
      </c>
      <c r="AE20">
        <f>AD20*F20</f>
        <v>2000</v>
      </c>
      <c r="AF20">
        <f t="shared" si="11"/>
        <v>0</v>
      </c>
      <c r="AG20">
        <f>ROUND(Total_severe_cases_for_period*Q20*S20,0)</f>
        <v>17</v>
      </c>
      <c r="AH20">
        <f>AG20*F20</f>
        <v>3400</v>
      </c>
      <c r="AI20">
        <f t="shared" si="12"/>
        <v>0</v>
      </c>
      <c r="AJ20">
        <f>ROUND('[2]Weekly Summary'!$BF$45*V20*X20,0)</f>
        <v>27</v>
      </c>
      <c r="AK20">
        <f t="shared" si="13"/>
        <v>5400</v>
      </c>
      <c r="AL20">
        <f t="shared" si="14"/>
        <v>0</v>
      </c>
      <c r="AM20">
        <f>ROUND('[2]Weekly Summary'!$BF$44*AA20*AC20,0)</f>
        <v>0</v>
      </c>
      <c r="AN20">
        <f t="shared" si="4"/>
        <v>0</v>
      </c>
      <c r="AO20">
        <f t="shared" si="5"/>
        <v>0</v>
      </c>
      <c r="AP20">
        <f t="shared" si="6"/>
        <v>54</v>
      </c>
      <c r="AQ20">
        <f t="shared" si="7"/>
        <v>10800</v>
      </c>
      <c r="AR20">
        <f t="shared" si="17"/>
        <v>0</v>
      </c>
    </row>
    <row r="21" spans="1:44">
      <c r="A21" t="s">
        <v>792</v>
      </c>
      <c r="B21">
        <f t="shared" si="15"/>
        <v>20</v>
      </c>
      <c r="C21" t="s">
        <v>793</v>
      </c>
      <c r="D21" t="s">
        <v>794</v>
      </c>
      <c r="E21" t="s">
        <v>795</v>
      </c>
      <c r="F21">
        <v>4</v>
      </c>
      <c r="G21" t="s">
        <v>741</v>
      </c>
      <c r="H21" t="s">
        <v>796</v>
      </c>
      <c r="I21">
        <v>23</v>
      </c>
      <c r="J21">
        <v>14</v>
      </c>
      <c r="K21">
        <v>1</v>
      </c>
      <c r="L21">
        <f t="shared" si="16"/>
        <v>14</v>
      </c>
      <c r="M21">
        <f t="shared" si="0"/>
        <v>56</v>
      </c>
      <c r="N21">
        <v>0.75</v>
      </c>
      <c r="O21">
        <v>14</v>
      </c>
      <c r="P21">
        <v>1</v>
      </c>
      <c r="Q21">
        <f t="shared" si="8"/>
        <v>14</v>
      </c>
      <c r="R21">
        <f t="shared" si="1"/>
        <v>56</v>
      </c>
      <c r="S21">
        <v>0.75</v>
      </c>
      <c r="V21">
        <f t="shared" si="9"/>
        <v>0</v>
      </c>
      <c r="Y21">
        <v>0</v>
      </c>
      <c r="Z21">
        <v>0</v>
      </c>
      <c r="AA21">
        <f t="shared" si="10"/>
        <v>0</v>
      </c>
      <c r="AD21">
        <f>ROUND(Total_critical_cases_for_period*L21*N21,0)</f>
        <v>1050</v>
      </c>
      <c r="AE21">
        <f>AD21*F21</f>
        <v>4200</v>
      </c>
      <c r="AF21">
        <f t="shared" si="11"/>
        <v>24150</v>
      </c>
      <c r="AG21">
        <f>ROUND(Total_severe_cases_for_period*Q21*S21,0)</f>
        <v>3623</v>
      </c>
      <c r="AH21">
        <f>AG21*F21</f>
        <v>14492</v>
      </c>
      <c r="AI21">
        <f t="shared" si="12"/>
        <v>83329</v>
      </c>
      <c r="AJ21">
        <f>ROUND('[2]Weekly Summary'!$BF$45*V21*X21,0)</f>
        <v>0</v>
      </c>
      <c r="AK21">
        <f t="shared" si="13"/>
        <v>0</v>
      </c>
      <c r="AL21">
        <f t="shared" si="14"/>
        <v>0</v>
      </c>
      <c r="AM21">
        <f>ROUND('[2]Weekly Summary'!$BF$44*AA21*AC21,0)</f>
        <v>0</v>
      </c>
      <c r="AN21">
        <f t="shared" si="4"/>
        <v>0</v>
      </c>
      <c r="AO21">
        <f t="shared" si="5"/>
        <v>0</v>
      </c>
      <c r="AP21">
        <f t="shared" si="6"/>
        <v>4673</v>
      </c>
      <c r="AQ21">
        <f t="shared" si="7"/>
        <v>18692</v>
      </c>
      <c r="AR21">
        <f t="shared" si="17"/>
        <v>107479</v>
      </c>
    </row>
    <row r="22" spans="1:44">
      <c r="A22" t="s">
        <v>593</v>
      </c>
      <c r="B22">
        <f t="shared" si="15"/>
        <v>21</v>
      </c>
      <c r="C22" t="s">
        <v>797</v>
      </c>
      <c r="D22" t="s">
        <v>798</v>
      </c>
      <c r="E22" t="s">
        <v>799</v>
      </c>
      <c r="F22">
        <v>1</v>
      </c>
      <c r="G22" t="s">
        <v>800</v>
      </c>
      <c r="H22" t="s">
        <v>800</v>
      </c>
      <c r="J22">
        <v>1</v>
      </c>
      <c r="K22">
        <v>1</v>
      </c>
      <c r="L22">
        <f t="shared" si="16"/>
        <v>1</v>
      </c>
      <c r="M22">
        <f t="shared" si="0"/>
        <v>1</v>
      </c>
      <c r="N22">
        <v>1</v>
      </c>
      <c r="O22">
        <v>0</v>
      </c>
      <c r="P22">
        <v>0</v>
      </c>
      <c r="Q22">
        <f t="shared" si="8"/>
        <v>0</v>
      </c>
      <c r="R22">
        <f t="shared" si="1"/>
        <v>0</v>
      </c>
      <c r="T22">
        <v>0</v>
      </c>
      <c r="U22">
        <v>0</v>
      </c>
      <c r="V22">
        <f t="shared" si="9"/>
        <v>0</v>
      </c>
      <c r="W22">
        <f t="shared" ref="W22:W85" si="18">V22*$F22</f>
        <v>0</v>
      </c>
      <c r="Y22">
        <v>0</v>
      </c>
      <c r="Z22">
        <v>0</v>
      </c>
      <c r="AA22">
        <f t="shared" si="10"/>
        <v>0</v>
      </c>
      <c r="AB22">
        <f t="shared" ref="AB22:AB85" si="19">AA22*$F22</f>
        <v>0</v>
      </c>
      <c r="AD22">
        <f>ROUND(Total_critical_cases_for_period*L22*N22,0)</f>
        <v>100</v>
      </c>
      <c r="AE22">
        <f>AD22*F22</f>
        <v>100</v>
      </c>
      <c r="AF22">
        <f t="shared" si="11"/>
        <v>0</v>
      </c>
      <c r="AG22">
        <f>ROUND(Total_severe_cases_for_period*Q22*S22,0)</f>
        <v>0</v>
      </c>
      <c r="AH22">
        <f>AG22*F22</f>
        <v>0</v>
      </c>
      <c r="AI22">
        <f t="shared" si="12"/>
        <v>0</v>
      </c>
      <c r="AJ22">
        <f>ROUND('[2]Weekly Summary'!$BF$45*V22*X22,0)</f>
        <v>0</v>
      </c>
      <c r="AK22">
        <f t="shared" si="13"/>
        <v>0</v>
      </c>
      <c r="AL22">
        <f t="shared" si="14"/>
        <v>0</v>
      </c>
      <c r="AM22">
        <f>ROUND('[2]Weekly Summary'!$BF$44*AA22*AC22,0)</f>
        <v>0</v>
      </c>
      <c r="AN22">
        <f t="shared" si="4"/>
        <v>0</v>
      </c>
      <c r="AO22">
        <f t="shared" si="5"/>
        <v>0</v>
      </c>
      <c r="AP22">
        <f t="shared" si="6"/>
        <v>100</v>
      </c>
      <c r="AQ22">
        <f t="shared" si="7"/>
        <v>100</v>
      </c>
      <c r="AR22">
        <f t="shared" si="17"/>
        <v>0</v>
      </c>
    </row>
    <row r="23" spans="1:44">
      <c r="A23" t="s">
        <v>593</v>
      </c>
      <c r="B23">
        <f t="shared" si="15"/>
        <v>22</v>
      </c>
      <c r="C23" t="s">
        <v>801</v>
      </c>
      <c r="D23" t="s">
        <v>802</v>
      </c>
      <c r="E23" t="s">
        <v>803</v>
      </c>
      <c r="F23">
        <v>5</v>
      </c>
      <c r="G23" t="s">
        <v>741</v>
      </c>
      <c r="H23" t="s">
        <v>742</v>
      </c>
      <c r="J23">
        <v>21</v>
      </c>
      <c r="K23">
        <v>1</v>
      </c>
      <c r="L23">
        <f t="shared" si="16"/>
        <v>21</v>
      </c>
      <c r="M23">
        <f t="shared" si="0"/>
        <v>105</v>
      </c>
      <c r="N23">
        <v>0.06</v>
      </c>
      <c r="O23">
        <v>14</v>
      </c>
      <c r="P23">
        <v>1</v>
      </c>
      <c r="Q23">
        <f t="shared" si="8"/>
        <v>14</v>
      </c>
      <c r="R23">
        <f t="shared" si="1"/>
        <v>70</v>
      </c>
      <c r="S23">
        <v>0.06</v>
      </c>
      <c r="T23">
        <v>4</v>
      </c>
      <c r="U23">
        <v>1</v>
      </c>
      <c r="V23">
        <f t="shared" si="9"/>
        <v>4</v>
      </c>
      <c r="W23">
        <f t="shared" si="18"/>
        <v>20</v>
      </c>
      <c r="X23">
        <v>0.06</v>
      </c>
      <c r="Y23">
        <v>0</v>
      </c>
      <c r="Z23">
        <v>0</v>
      </c>
      <c r="AA23">
        <f t="shared" si="10"/>
        <v>0</v>
      </c>
      <c r="AB23">
        <f t="shared" si="19"/>
        <v>0</v>
      </c>
      <c r="AD23">
        <f>ROUND(Total_critical_cases_for_period*L23*N23,0)</f>
        <v>126</v>
      </c>
      <c r="AE23">
        <f>AD23*F23</f>
        <v>630</v>
      </c>
      <c r="AF23">
        <f t="shared" si="11"/>
        <v>0</v>
      </c>
      <c r="AG23">
        <f>ROUND(Total_severe_cases_for_period*Q23*S23,0)</f>
        <v>290</v>
      </c>
      <c r="AH23">
        <f>AG23*F23</f>
        <v>1450</v>
      </c>
      <c r="AI23">
        <f t="shared" si="12"/>
        <v>0</v>
      </c>
      <c r="AJ23">
        <f>ROUND('[2]Weekly Summary'!$BF$45*V23*X23,0)</f>
        <v>214</v>
      </c>
      <c r="AK23">
        <f t="shared" si="13"/>
        <v>1070</v>
      </c>
      <c r="AL23">
        <f t="shared" si="14"/>
        <v>0</v>
      </c>
      <c r="AM23">
        <f>ROUND('[2]Weekly Summary'!$BF$44*AA23*AC23,0)</f>
        <v>0</v>
      </c>
      <c r="AN23">
        <f t="shared" si="4"/>
        <v>0</v>
      </c>
      <c r="AO23">
        <f t="shared" si="5"/>
        <v>0</v>
      </c>
      <c r="AP23">
        <f t="shared" si="6"/>
        <v>630</v>
      </c>
      <c r="AQ23">
        <f t="shared" si="7"/>
        <v>3150</v>
      </c>
      <c r="AR23">
        <f t="shared" si="17"/>
        <v>0</v>
      </c>
    </row>
    <row r="24" spans="1:44">
      <c r="A24" t="s">
        <v>593</v>
      </c>
      <c r="B24">
        <f t="shared" si="15"/>
        <v>23</v>
      </c>
      <c r="C24" t="s">
        <v>804</v>
      </c>
      <c r="D24" t="s">
        <v>802</v>
      </c>
      <c r="E24" t="s">
        <v>805</v>
      </c>
      <c r="F24">
        <v>1.25</v>
      </c>
      <c r="G24" t="s">
        <v>741</v>
      </c>
      <c r="H24" t="s">
        <v>742</v>
      </c>
      <c r="J24">
        <v>21</v>
      </c>
      <c r="K24">
        <v>2</v>
      </c>
      <c r="L24">
        <f t="shared" si="16"/>
        <v>42</v>
      </c>
      <c r="M24">
        <f t="shared" si="0"/>
        <v>52.5</v>
      </c>
      <c r="N24">
        <v>0.04</v>
      </c>
      <c r="O24">
        <v>14</v>
      </c>
      <c r="P24">
        <v>2</v>
      </c>
      <c r="Q24">
        <f t="shared" si="8"/>
        <v>28</v>
      </c>
      <c r="R24">
        <f t="shared" si="1"/>
        <v>35</v>
      </c>
      <c r="S24">
        <v>0.04</v>
      </c>
      <c r="T24">
        <v>4</v>
      </c>
      <c r="U24">
        <v>2</v>
      </c>
      <c r="V24">
        <f t="shared" si="9"/>
        <v>8</v>
      </c>
      <c r="W24">
        <f t="shared" si="18"/>
        <v>10</v>
      </c>
      <c r="X24">
        <v>0.04</v>
      </c>
      <c r="Y24">
        <v>0</v>
      </c>
      <c r="Z24">
        <v>0</v>
      </c>
      <c r="AA24">
        <f t="shared" si="10"/>
        <v>0</v>
      </c>
      <c r="AB24">
        <f t="shared" si="19"/>
        <v>0</v>
      </c>
      <c r="AD24">
        <f>ROUND(Total_critical_cases_for_period*L24*N24,0)</f>
        <v>168</v>
      </c>
      <c r="AE24">
        <f>AD24*F24</f>
        <v>210</v>
      </c>
      <c r="AF24">
        <f t="shared" si="11"/>
        <v>0</v>
      </c>
      <c r="AG24">
        <f>ROUND(Total_severe_cases_for_period*Q24*S24,0)</f>
        <v>386</v>
      </c>
      <c r="AH24">
        <f>AG24*F24</f>
        <v>482.5</v>
      </c>
      <c r="AI24">
        <f t="shared" si="12"/>
        <v>0</v>
      </c>
      <c r="AJ24">
        <f>ROUND('[2]Weekly Summary'!$BF$45*V24*X24,0)</f>
        <v>285</v>
      </c>
      <c r="AK24">
        <f t="shared" si="13"/>
        <v>356.25</v>
      </c>
      <c r="AL24">
        <f t="shared" si="14"/>
        <v>0</v>
      </c>
      <c r="AM24">
        <f>ROUND('[2]Weekly Summary'!$BF$44*AA24*AC24,0)</f>
        <v>0</v>
      </c>
      <c r="AN24">
        <f t="shared" si="4"/>
        <v>0</v>
      </c>
      <c r="AO24">
        <f t="shared" si="5"/>
        <v>0</v>
      </c>
      <c r="AP24">
        <f t="shared" si="6"/>
        <v>839</v>
      </c>
      <c r="AQ24">
        <f t="shared" si="7"/>
        <v>1048.75</v>
      </c>
      <c r="AR24">
        <f t="shared" si="17"/>
        <v>0</v>
      </c>
    </row>
    <row r="25" spans="1:44">
      <c r="A25" t="s">
        <v>593</v>
      </c>
      <c r="B25">
        <f t="shared" si="15"/>
        <v>24</v>
      </c>
      <c r="C25" t="s">
        <v>806</v>
      </c>
      <c r="D25" t="s">
        <v>807</v>
      </c>
      <c r="E25" t="s">
        <v>808</v>
      </c>
      <c r="F25">
        <v>100</v>
      </c>
      <c r="G25" t="s">
        <v>741</v>
      </c>
      <c r="H25" t="s">
        <v>751</v>
      </c>
      <c r="J25">
        <v>2</v>
      </c>
      <c r="K25">
        <v>3</v>
      </c>
      <c r="L25">
        <f t="shared" si="16"/>
        <v>6</v>
      </c>
      <c r="M25">
        <f t="shared" si="0"/>
        <v>600</v>
      </c>
      <c r="N25">
        <v>0.05</v>
      </c>
      <c r="O25">
        <v>2</v>
      </c>
      <c r="P25">
        <v>5</v>
      </c>
      <c r="Q25">
        <f t="shared" si="8"/>
        <v>10</v>
      </c>
      <c r="R25">
        <f t="shared" si="1"/>
        <v>1000</v>
      </c>
      <c r="S25">
        <v>0.05</v>
      </c>
      <c r="T25">
        <v>0</v>
      </c>
      <c r="U25">
        <v>0</v>
      </c>
      <c r="V25">
        <f t="shared" si="9"/>
        <v>0</v>
      </c>
      <c r="W25">
        <f t="shared" si="18"/>
        <v>0</v>
      </c>
      <c r="Y25">
        <v>0</v>
      </c>
      <c r="Z25">
        <v>0</v>
      </c>
      <c r="AA25">
        <f t="shared" si="10"/>
        <v>0</v>
      </c>
      <c r="AB25">
        <f t="shared" si="19"/>
        <v>0</v>
      </c>
      <c r="AD25">
        <f>ROUND(Total_critical_cases_for_period*L25*N25,0)</f>
        <v>30</v>
      </c>
      <c r="AE25">
        <f>AD25*F25</f>
        <v>3000</v>
      </c>
      <c r="AF25">
        <f t="shared" si="11"/>
        <v>0</v>
      </c>
      <c r="AG25">
        <f>ROUND(Total_severe_cases_for_period*Q25*S25,0)</f>
        <v>173</v>
      </c>
      <c r="AH25">
        <f>AG25*F25</f>
        <v>17300</v>
      </c>
      <c r="AI25">
        <f t="shared" si="12"/>
        <v>0</v>
      </c>
      <c r="AJ25">
        <f>ROUND('[2]Weekly Summary'!$BF$45*V25*X25,0)</f>
        <v>0</v>
      </c>
      <c r="AK25">
        <f t="shared" si="13"/>
        <v>0</v>
      </c>
      <c r="AL25">
        <f t="shared" si="14"/>
        <v>0</v>
      </c>
      <c r="AM25">
        <f>ROUND('[2]Weekly Summary'!$BF$44*AA25*AC25,0)</f>
        <v>0</v>
      </c>
      <c r="AN25">
        <f t="shared" si="4"/>
        <v>0</v>
      </c>
      <c r="AO25">
        <f t="shared" si="5"/>
        <v>0</v>
      </c>
      <c r="AP25">
        <f t="shared" si="6"/>
        <v>203</v>
      </c>
      <c r="AQ25">
        <f t="shared" si="7"/>
        <v>20300</v>
      </c>
      <c r="AR25">
        <f t="shared" si="17"/>
        <v>0</v>
      </c>
    </row>
    <row r="26" spans="1:44">
      <c r="A26" t="s">
        <v>593</v>
      </c>
      <c r="B26">
        <f t="shared" si="15"/>
        <v>25</v>
      </c>
      <c r="C26" t="s">
        <v>809</v>
      </c>
      <c r="D26" t="s">
        <v>810</v>
      </c>
      <c r="E26" t="s">
        <v>811</v>
      </c>
      <c r="F26">
        <v>200</v>
      </c>
      <c r="G26" t="s">
        <v>741</v>
      </c>
      <c r="H26" t="s">
        <v>742</v>
      </c>
      <c r="J26">
        <v>21</v>
      </c>
      <c r="K26">
        <v>8</v>
      </c>
      <c r="L26">
        <f t="shared" si="16"/>
        <v>168</v>
      </c>
      <c r="M26">
        <f t="shared" si="0"/>
        <v>33600</v>
      </c>
      <c r="N26">
        <v>2.7000000000000001E-3</v>
      </c>
      <c r="O26">
        <v>7</v>
      </c>
      <c r="P26">
        <v>8</v>
      </c>
      <c r="Q26">
        <f t="shared" si="8"/>
        <v>56</v>
      </c>
      <c r="R26">
        <f t="shared" si="1"/>
        <v>11200</v>
      </c>
      <c r="S26">
        <v>2.7000000000000001E-3</v>
      </c>
      <c r="T26">
        <v>4</v>
      </c>
      <c r="U26">
        <v>8</v>
      </c>
      <c r="V26">
        <f t="shared" si="9"/>
        <v>32</v>
      </c>
      <c r="W26">
        <f t="shared" si="18"/>
        <v>6400</v>
      </c>
      <c r="X26">
        <v>2.7000000000000001E-3</v>
      </c>
      <c r="Y26">
        <v>0</v>
      </c>
      <c r="Z26">
        <v>0</v>
      </c>
      <c r="AA26">
        <f t="shared" si="10"/>
        <v>0</v>
      </c>
      <c r="AB26">
        <f t="shared" si="19"/>
        <v>0</v>
      </c>
      <c r="AD26">
        <f>ROUND(Total_critical_cases_for_period*L26*N26,0)</f>
        <v>45</v>
      </c>
      <c r="AE26">
        <f>AD26*F26</f>
        <v>9000</v>
      </c>
      <c r="AF26">
        <f t="shared" si="11"/>
        <v>0</v>
      </c>
      <c r="AG26">
        <f>ROUND(Total_severe_cases_for_period*Q26*S26,0)</f>
        <v>52</v>
      </c>
      <c r="AH26">
        <f>AG26*F26</f>
        <v>10400</v>
      </c>
      <c r="AI26">
        <f t="shared" si="12"/>
        <v>0</v>
      </c>
      <c r="AJ26">
        <f>ROUND('[2]Weekly Summary'!$BF$45*V26*X26,0)</f>
        <v>77</v>
      </c>
      <c r="AK26">
        <f t="shared" si="13"/>
        <v>15400</v>
      </c>
      <c r="AL26">
        <f t="shared" si="14"/>
        <v>0</v>
      </c>
      <c r="AM26">
        <f>ROUND('[2]Weekly Summary'!$BF$44*AA26*AC26,0)</f>
        <v>0</v>
      </c>
      <c r="AN26">
        <f t="shared" si="4"/>
        <v>0</v>
      </c>
      <c r="AO26">
        <f t="shared" si="5"/>
        <v>0</v>
      </c>
      <c r="AP26">
        <f t="shared" si="6"/>
        <v>174</v>
      </c>
      <c r="AQ26">
        <f t="shared" si="7"/>
        <v>34800</v>
      </c>
      <c r="AR26">
        <f t="shared" si="17"/>
        <v>0</v>
      </c>
    </row>
    <row r="27" spans="1:44">
      <c r="A27" t="s">
        <v>593</v>
      </c>
      <c r="B27">
        <f t="shared" si="15"/>
        <v>26</v>
      </c>
      <c r="C27" t="s">
        <v>812</v>
      </c>
      <c r="D27" t="s">
        <v>810</v>
      </c>
      <c r="E27" t="s">
        <v>813</v>
      </c>
      <c r="F27">
        <v>100</v>
      </c>
      <c r="G27" t="s">
        <v>741</v>
      </c>
      <c r="H27" t="s">
        <v>747</v>
      </c>
      <c r="J27">
        <v>21</v>
      </c>
      <c r="K27">
        <v>1</v>
      </c>
      <c r="L27">
        <f t="shared" si="16"/>
        <v>21</v>
      </c>
      <c r="M27">
        <f t="shared" si="0"/>
        <v>2100</v>
      </c>
      <c r="N27">
        <v>2.7000000000000001E-3</v>
      </c>
      <c r="O27">
        <v>21</v>
      </c>
      <c r="P27">
        <v>1</v>
      </c>
      <c r="Q27">
        <f t="shared" si="8"/>
        <v>21</v>
      </c>
      <c r="R27">
        <f t="shared" si="1"/>
        <v>2100</v>
      </c>
      <c r="S27">
        <v>2.7000000000000001E-3</v>
      </c>
      <c r="T27">
        <v>4</v>
      </c>
      <c r="U27">
        <v>1</v>
      </c>
      <c r="V27">
        <f t="shared" si="9"/>
        <v>4</v>
      </c>
      <c r="W27">
        <f t="shared" si="18"/>
        <v>400</v>
      </c>
      <c r="X27">
        <v>2.7000000000000001E-3</v>
      </c>
      <c r="Y27">
        <v>0</v>
      </c>
      <c r="Z27">
        <v>0</v>
      </c>
      <c r="AA27">
        <f t="shared" si="10"/>
        <v>0</v>
      </c>
      <c r="AB27">
        <f t="shared" si="19"/>
        <v>0</v>
      </c>
      <c r="AD27">
        <f>ROUND(Total_critical_cases_for_period*L27*N27,0)</f>
        <v>6</v>
      </c>
      <c r="AE27">
        <f>AD27*F27</f>
        <v>600</v>
      </c>
      <c r="AF27">
        <f t="shared" si="11"/>
        <v>0</v>
      </c>
      <c r="AG27">
        <f>ROUND(Total_severe_cases_for_period*Q27*S27,0)</f>
        <v>20</v>
      </c>
      <c r="AH27">
        <f>AG27*F27</f>
        <v>2000</v>
      </c>
      <c r="AI27">
        <f t="shared" si="12"/>
        <v>0</v>
      </c>
      <c r="AJ27">
        <f>ROUND('[2]Weekly Summary'!$BF$45*V27*X27,0)</f>
        <v>10</v>
      </c>
      <c r="AK27">
        <f t="shared" si="13"/>
        <v>1000</v>
      </c>
      <c r="AL27">
        <f t="shared" si="14"/>
        <v>0</v>
      </c>
      <c r="AM27">
        <f>ROUND('[2]Weekly Summary'!$BF$44*AA27*AC27,0)</f>
        <v>0</v>
      </c>
      <c r="AN27">
        <f t="shared" si="4"/>
        <v>0</v>
      </c>
      <c r="AO27">
        <f t="shared" si="5"/>
        <v>0</v>
      </c>
      <c r="AP27">
        <f t="shared" si="6"/>
        <v>36</v>
      </c>
      <c r="AQ27">
        <f t="shared" si="7"/>
        <v>3600</v>
      </c>
      <c r="AR27">
        <f t="shared" si="17"/>
        <v>0</v>
      </c>
    </row>
    <row r="28" spans="1:44">
      <c r="A28" t="s">
        <v>814</v>
      </c>
      <c r="B28">
        <f t="shared" si="15"/>
        <v>27</v>
      </c>
      <c r="C28" t="s">
        <v>815</v>
      </c>
      <c r="D28" t="s">
        <v>816</v>
      </c>
      <c r="E28" t="s">
        <v>817</v>
      </c>
      <c r="F28">
        <v>2400</v>
      </c>
      <c r="G28" t="s">
        <v>741</v>
      </c>
      <c r="H28" t="s">
        <v>737</v>
      </c>
      <c r="I28">
        <v>900</v>
      </c>
      <c r="J28">
        <v>1</v>
      </c>
      <c r="K28">
        <v>1</v>
      </c>
      <c r="L28">
        <f t="shared" si="16"/>
        <v>1</v>
      </c>
      <c r="M28">
        <f t="shared" si="0"/>
        <v>2400</v>
      </c>
      <c r="N28">
        <v>0.5</v>
      </c>
      <c r="O28">
        <v>1</v>
      </c>
      <c r="P28">
        <v>1</v>
      </c>
      <c r="Q28">
        <f t="shared" si="8"/>
        <v>1</v>
      </c>
      <c r="R28">
        <f t="shared" si="1"/>
        <v>2400</v>
      </c>
      <c r="S28">
        <v>0.5</v>
      </c>
      <c r="T28">
        <v>0</v>
      </c>
      <c r="U28">
        <v>0</v>
      </c>
      <c r="V28">
        <f t="shared" si="9"/>
        <v>0</v>
      </c>
      <c r="W28">
        <f t="shared" si="18"/>
        <v>0</v>
      </c>
      <c r="X28">
        <v>0</v>
      </c>
      <c r="Y28">
        <v>0</v>
      </c>
      <c r="Z28">
        <v>0</v>
      </c>
      <c r="AA28">
        <f t="shared" si="10"/>
        <v>0</v>
      </c>
      <c r="AB28">
        <f t="shared" si="19"/>
        <v>0</v>
      </c>
      <c r="AD28">
        <f>ROUND(Total_critical_cases_for_period*L28*N28,0)</f>
        <v>50</v>
      </c>
      <c r="AE28">
        <f>AD28*F28</f>
        <v>120000</v>
      </c>
      <c r="AF28">
        <f t="shared" si="11"/>
        <v>45000</v>
      </c>
      <c r="AG28">
        <f>ROUND(Total_severe_cases_for_period*Q28*S28,0)</f>
        <v>173</v>
      </c>
      <c r="AH28">
        <f>AG28*F28</f>
        <v>415200</v>
      </c>
      <c r="AI28">
        <f t="shared" si="12"/>
        <v>155700</v>
      </c>
      <c r="AJ28">
        <f>ROUND('[2]Weekly Summary'!$BF$45*V28*X28,0)</f>
        <v>0</v>
      </c>
      <c r="AK28">
        <f t="shared" si="13"/>
        <v>0</v>
      </c>
      <c r="AL28">
        <f t="shared" si="14"/>
        <v>0</v>
      </c>
      <c r="AM28">
        <f>ROUND('[2]Weekly Summary'!$BF$44*AA28*AC28,0)</f>
        <v>0</v>
      </c>
      <c r="AN28">
        <f t="shared" si="4"/>
        <v>0</v>
      </c>
      <c r="AO28">
        <f t="shared" si="5"/>
        <v>0</v>
      </c>
      <c r="AP28">
        <f t="shared" si="6"/>
        <v>223</v>
      </c>
      <c r="AQ28">
        <f t="shared" si="7"/>
        <v>535200</v>
      </c>
      <c r="AR28">
        <f t="shared" si="17"/>
        <v>200700</v>
      </c>
    </row>
    <row r="29" spans="1:44">
      <c r="A29" t="s">
        <v>814</v>
      </c>
      <c r="B29">
        <f t="shared" si="15"/>
        <v>28</v>
      </c>
      <c r="C29" t="s">
        <v>818</v>
      </c>
      <c r="D29" t="s">
        <v>816</v>
      </c>
      <c r="E29" t="s">
        <v>819</v>
      </c>
      <c r="F29">
        <v>1200</v>
      </c>
      <c r="G29" t="s">
        <v>741</v>
      </c>
      <c r="H29" t="s">
        <v>737</v>
      </c>
      <c r="I29">
        <v>450</v>
      </c>
      <c r="L29">
        <f t="shared" si="16"/>
        <v>0</v>
      </c>
      <c r="N29">
        <v>0</v>
      </c>
      <c r="Q29">
        <f t="shared" si="8"/>
        <v>0</v>
      </c>
      <c r="S29">
        <v>0</v>
      </c>
      <c r="T29">
        <v>1</v>
      </c>
      <c r="U29">
        <v>1</v>
      </c>
      <c r="V29">
        <f t="shared" si="9"/>
        <v>1</v>
      </c>
      <c r="W29">
        <f t="shared" si="18"/>
        <v>1200</v>
      </c>
      <c r="X29">
        <v>0.25</v>
      </c>
      <c r="Y29">
        <v>0</v>
      </c>
      <c r="Z29">
        <v>0</v>
      </c>
      <c r="AA29">
        <f t="shared" si="10"/>
        <v>0</v>
      </c>
      <c r="AB29">
        <f t="shared" si="19"/>
        <v>0</v>
      </c>
      <c r="AD29">
        <f>ROUND(Total_critical_cases_for_period*L29*N29,0)</f>
        <v>0</v>
      </c>
      <c r="AE29">
        <f>AD29*F29</f>
        <v>0</v>
      </c>
      <c r="AF29">
        <f t="shared" si="11"/>
        <v>0</v>
      </c>
      <c r="AG29">
        <f>ROUND(Total_severe_cases_for_period*Q29*S29,0)</f>
        <v>0</v>
      </c>
      <c r="AH29">
        <f>AG29*F29</f>
        <v>0</v>
      </c>
      <c r="AI29">
        <f t="shared" si="12"/>
        <v>0</v>
      </c>
      <c r="AJ29">
        <f>ROUND('[2]Weekly Summary'!$BF$45*V29*X29,0)</f>
        <v>223</v>
      </c>
      <c r="AK29">
        <f t="shared" si="13"/>
        <v>267600</v>
      </c>
      <c r="AL29">
        <f t="shared" si="14"/>
        <v>100350</v>
      </c>
      <c r="AM29">
        <f>ROUND('[2]Weekly Summary'!$BF$44*AA29*AC29,0)</f>
        <v>0</v>
      </c>
      <c r="AN29">
        <f t="shared" si="4"/>
        <v>0</v>
      </c>
      <c r="AO29">
        <f t="shared" si="5"/>
        <v>0</v>
      </c>
      <c r="AP29">
        <f t="shared" si="6"/>
        <v>223</v>
      </c>
      <c r="AQ29">
        <f t="shared" si="7"/>
        <v>267600</v>
      </c>
      <c r="AR29">
        <f t="shared" si="17"/>
        <v>100350</v>
      </c>
    </row>
    <row r="30" spans="1:44">
      <c r="A30" t="s">
        <v>593</v>
      </c>
      <c r="B30">
        <f t="shared" si="15"/>
        <v>29</v>
      </c>
      <c r="C30" t="s">
        <v>820</v>
      </c>
      <c r="D30" t="s">
        <v>756</v>
      </c>
      <c r="E30" t="s">
        <v>821</v>
      </c>
      <c r="F30">
        <v>250</v>
      </c>
      <c r="G30" t="s">
        <v>741</v>
      </c>
      <c r="H30" t="s">
        <v>772</v>
      </c>
      <c r="J30">
        <v>5</v>
      </c>
      <c r="K30">
        <v>3</v>
      </c>
      <c r="L30">
        <f t="shared" si="16"/>
        <v>15</v>
      </c>
      <c r="M30">
        <f t="shared" ref="M30:M93" si="20">L30*$F30</f>
        <v>3750</v>
      </c>
      <c r="N30">
        <v>1E-3</v>
      </c>
      <c r="O30">
        <v>5</v>
      </c>
      <c r="P30">
        <v>3</v>
      </c>
      <c r="Q30">
        <f t="shared" si="8"/>
        <v>15</v>
      </c>
      <c r="R30">
        <f t="shared" ref="R30:R93" si="21">Q30*$F30</f>
        <v>3750</v>
      </c>
      <c r="S30">
        <v>1E-3</v>
      </c>
      <c r="T30">
        <v>0</v>
      </c>
      <c r="U30">
        <v>0</v>
      </c>
      <c r="V30">
        <f t="shared" si="9"/>
        <v>0</v>
      </c>
      <c r="W30">
        <f t="shared" si="18"/>
        <v>0</v>
      </c>
      <c r="Y30">
        <v>0</v>
      </c>
      <c r="Z30">
        <v>0</v>
      </c>
      <c r="AA30">
        <f t="shared" si="10"/>
        <v>0</v>
      </c>
      <c r="AB30">
        <f t="shared" si="19"/>
        <v>0</v>
      </c>
      <c r="AD30">
        <f>ROUND(Total_critical_cases_for_period*L30*N30,0)</f>
        <v>2</v>
      </c>
      <c r="AE30">
        <f>AD30*F30</f>
        <v>500</v>
      </c>
      <c r="AF30">
        <f t="shared" si="11"/>
        <v>0</v>
      </c>
      <c r="AG30">
        <f>ROUND(Total_severe_cases_for_period*Q30*S30,0)</f>
        <v>5</v>
      </c>
      <c r="AH30">
        <f>AG30*F30</f>
        <v>1250</v>
      </c>
      <c r="AI30">
        <f t="shared" si="12"/>
        <v>0</v>
      </c>
      <c r="AJ30">
        <f>ROUND('[2]Weekly Summary'!$BF$45*V30*X30,0)</f>
        <v>0</v>
      </c>
      <c r="AK30">
        <f t="shared" si="13"/>
        <v>0</v>
      </c>
      <c r="AL30">
        <f t="shared" si="14"/>
        <v>0</v>
      </c>
      <c r="AM30">
        <f>ROUND('[2]Weekly Summary'!$BF$44*AA30*AC30,0)</f>
        <v>0</v>
      </c>
      <c r="AN30">
        <f t="shared" si="4"/>
        <v>0</v>
      </c>
      <c r="AO30">
        <f t="shared" si="5"/>
        <v>0</v>
      </c>
      <c r="AP30">
        <f t="shared" si="6"/>
        <v>7</v>
      </c>
      <c r="AQ30">
        <f t="shared" si="7"/>
        <v>1750</v>
      </c>
      <c r="AR30">
        <f t="shared" si="17"/>
        <v>0</v>
      </c>
    </row>
    <row r="31" spans="1:44">
      <c r="A31" t="s">
        <v>593</v>
      </c>
      <c r="B31">
        <f t="shared" si="15"/>
        <v>30</v>
      </c>
      <c r="C31" t="s">
        <v>822</v>
      </c>
      <c r="D31" t="s">
        <v>756</v>
      </c>
      <c r="E31" t="s">
        <v>823</v>
      </c>
      <c r="F31">
        <v>250</v>
      </c>
      <c r="G31" t="s">
        <v>741</v>
      </c>
      <c r="H31" t="s">
        <v>772</v>
      </c>
      <c r="J31">
        <v>7</v>
      </c>
      <c r="K31">
        <v>2</v>
      </c>
      <c r="L31">
        <f t="shared" si="16"/>
        <v>14</v>
      </c>
      <c r="M31">
        <f t="shared" si="20"/>
        <v>3500</v>
      </c>
      <c r="N31">
        <v>0.05</v>
      </c>
      <c r="O31">
        <v>7</v>
      </c>
      <c r="P31">
        <v>4</v>
      </c>
      <c r="Q31">
        <f t="shared" si="8"/>
        <v>28</v>
      </c>
      <c r="R31">
        <f t="shared" si="21"/>
        <v>7000</v>
      </c>
      <c r="S31">
        <v>0.05</v>
      </c>
      <c r="T31">
        <v>0</v>
      </c>
      <c r="U31">
        <v>0</v>
      </c>
      <c r="V31">
        <f t="shared" si="9"/>
        <v>0</v>
      </c>
      <c r="W31">
        <f t="shared" si="18"/>
        <v>0</v>
      </c>
      <c r="Y31">
        <v>0</v>
      </c>
      <c r="Z31">
        <v>0</v>
      </c>
      <c r="AA31">
        <f t="shared" si="10"/>
        <v>0</v>
      </c>
      <c r="AB31">
        <f t="shared" si="19"/>
        <v>0</v>
      </c>
      <c r="AD31">
        <f>ROUND(Total_critical_cases_for_period*L31*N31,0)</f>
        <v>70</v>
      </c>
      <c r="AE31">
        <f>AD31*F31</f>
        <v>17500</v>
      </c>
      <c r="AF31">
        <f t="shared" si="11"/>
        <v>0</v>
      </c>
      <c r="AG31">
        <f>ROUND(Total_severe_cases_for_period*Q31*S31,0)</f>
        <v>483</v>
      </c>
      <c r="AH31">
        <f>AG31*F31</f>
        <v>120750</v>
      </c>
      <c r="AI31">
        <f t="shared" si="12"/>
        <v>0</v>
      </c>
      <c r="AJ31">
        <f>ROUND('[2]Weekly Summary'!$BF$45*V31*X31,0)</f>
        <v>0</v>
      </c>
      <c r="AK31">
        <f t="shared" si="13"/>
        <v>0</v>
      </c>
      <c r="AL31">
        <f t="shared" si="14"/>
        <v>0</v>
      </c>
      <c r="AM31">
        <f>ROUND('[2]Weekly Summary'!$BF$44*AA31*AC31,0)</f>
        <v>0</v>
      </c>
      <c r="AN31">
        <f t="shared" si="4"/>
        <v>0</v>
      </c>
      <c r="AO31">
        <f t="shared" si="5"/>
        <v>0</v>
      </c>
      <c r="AP31">
        <f t="shared" si="6"/>
        <v>553</v>
      </c>
      <c r="AQ31">
        <f t="shared" si="7"/>
        <v>138250</v>
      </c>
      <c r="AR31">
        <f t="shared" si="17"/>
        <v>0</v>
      </c>
    </row>
    <row r="32" spans="1:44">
      <c r="A32" t="s">
        <v>593</v>
      </c>
      <c r="B32">
        <f t="shared" si="15"/>
        <v>31</v>
      </c>
      <c r="C32" t="s">
        <v>824</v>
      </c>
      <c r="D32" t="s">
        <v>756</v>
      </c>
      <c r="E32" t="s">
        <v>825</v>
      </c>
      <c r="F32">
        <v>1</v>
      </c>
      <c r="G32" t="s">
        <v>764</v>
      </c>
      <c r="H32" t="s">
        <v>772</v>
      </c>
      <c r="J32">
        <v>7</v>
      </c>
      <c r="K32">
        <v>2</v>
      </c>
      <c r="L32">
        <f t="shared" si="16"/>
        <v>14</v>
      </c>
      <c r="M32">
        <f t="shared" si="20"/>
        <v>14</v>
      </c>
      <c r="N32">
        <v>0.75</v>
      </c>
      <c r="O32">
        <v>7</v>
      </c>
      <c r="P32">
        <v>8</v>
      </c>
      <c r="Q32">
        <f t="shared" si="8"/>
        <v>56</v>
      </c>
      <c r="R32">
        <f t="shared" si="21"/>
        <v>56</v>
      </c>
      <c r="S32">
        <v>0.25</v>
      </c>
      <c r="T32">
        <v>0</v>
      </c>
      <c r="U32">
        <v>0</v>
      </c>
      <c r="V32">
        <f t="shared" si="9"/>
        <v>0</v>
      </c>
      <c r="W32">
        <f t="shared" si="18"/>
        <v>0</v>
      </c>
      <c r="Y32">
        <v>0</v>
      </c>
      <c r="Z32">
        <v>0</v>
      </c>
      <c r="AA32">
        <f t="shared" si="10"/>
        <v>0</v>
      </c>
      <c r="AB32">
        <f t="shared" si="19"/>
        <v>0</v>
      </c>
      <c r="AD32">
        <f>ROUND(Total_critical_cases_for_period*L32*N32,0)</f>
        <v>1050</v>
      </c>
      <c r="AE32">
        <f>AD32*F32</f>
        <v>1050</v>
      </c>
      <c r="AF32">
        <f t="shared" si="11"/>
        <v>0</v>
      </c>
      <c r="AG32">
        <f>ROUND(Total_severe_cases_for_period*Q32*S32,0)</f>
        <v>4830</v>
      </c>
      <c r="AH32">
        <f>AG32*F32</f>
        <v>4830</v>
      </c>
      <c r="AI32">
        <f t="shared" si="12"/>
        <v>0</v>
      </c>
      <c r="AJ32">
        <f>ROUND('[2]Weekly Summary'!$BF$45*V32*X32,0)</f>
        <v>0</v>
      </c>
      <c r="AK32">
        <f t="shared" si="13"/>
        <v>0</v>
      </c>
      <c r="AL32">
        <f t="shared" si="14"/>
        <v>0</v>
      </c>
      <c r="AM32">
        <f>ROUND('[2]Weekly Summary'!$BF$44*AA32*AC32,0)</f>
        <v>0</v>
      </c>
      <c r="AN32">
        <f t="shared" si="4"/>
        <v>0</v>
      </c>
      <c r="AO32">
        <f t="shared" si="5"/>
        <v>0</v>
      </c>
      <c r="AP32">
        <f t="shared" si="6"/>
        <v>5880</v>
      </c>
      <c r="AQ32">
        <f t="shared" si="7"/>
        <v>5880</v>
      </c>
      <c r="AR32">
        <f t="shared" si="17"/>
        <v>0</v>
      </c>
    </row>
    <row r="33" spans="1:44">
      <c r="A33" t="s">
        <v>593</v>
      </c>
      <c r="B33">
        <f t="shared" si="15"/>
        <v>32</v>
      </c>
      <c r="C33" t="s">
        <v>826</v>
      </c>
      <c r="D33" t="s">
        <v>827</v>
      </c>
      <c r="E33" t="s">
        <v>828</v>
      </c>
      <c r="F33">
        <v>1000</v>
      </c>
      <c r="G33" t="s">
        <v>746</v>
      </c>
      <c r="H33" t="s">
        <v>747</v>
      </c>
      <c r="J33">
        <v>1</v>
      </c>
      <c r="K33">
        <v>20</v>
      </c>
      <c r="L33">
        <f t="shared" si="16"/>
        <v>20</v>
      </c>
      <c r="M33">
        <f t="shared" si="20"/>
        <v>20000</v>
      </c>
      <c r="N33">
        <v>1</v>
      </c>
      <c r="O33">
        <v>1</v>
      </c>
      <c r="P33">
        <v>20</v>
      </c>
      <c r="Q33">
        <f t="shared" si="8"/>
        <v>20</v>
      </c>
      <c r="R33">
        <f t="shared" si="21"/>
        <v>20000</v>
      </c>
      <c r="S33">
        <v>1</v>
      </c>
      <c r="T33">
        <v>0</v>
      </c>
      <c r="U33">
        <v>0</v>
      </c>
      <c r="V33">
        <f t="shared" si="9"/>
        <v>0</v>
      </c>
      <c r="W33">
        <f t="shared" si="18"/>
        <v>0</v>
      </c>
      <c r="Y33">
        <v>0</v>
      </c>
      <c r="Z33">
        <v>0</v>
      </c>
      <c r="AA33">
        <f t="shared" si="10"/>
        <v>0</v>
      </c>
      <c r="AB33">
        <f t="shared" si="19"/>
        <v>0</v>
      </c>
      <c r="AD33">
        <f>ROUND(Total_critical_cases_for_period*L33*N33,0)</f>
        <v>2000</v>
      </c>
      <c r="AE33">
        <f>AD33*F33</f>
        <v>2000000</v>
      </c>
      <c r="AF33">
        <f t="shared" si="11"/>
        <v>0</v>
      </c>
      <c r="AG33">
        <f>ROUND(Total_severe_cases_for_period*Q33*S33,0)</f>
        <v>6900</v>
      </c>
      <c r="AH33">
        <f>AG33*F33</f>
        <v>6900000</v>
      </c>
      <c r="AI33">
        <f t="shared" si="12"/>
        <v>0</v>
      </c>
      <c r="AJ33">
        <f>ROUND('[2]Weekly Summary'!$BF$45*V33*X33,0)</f>
        <v>0</v>
      </c>
      <c r="AK33">
        <f t="shared" si="13"/>
        <v>0</v>
      </c>
      <c r="AL33">
        <f t="shared" si="14"/>
        <v>0</v>
      </c>
      <c r="AM33">
        <f>ROUND('[2]Weekly Summary'!$BF$44*AA33*AC33,0)</f>
        <v>0</v>
      </c>
      <c r="AN33">
        <f t="shared" si="4"/>
        <v>0</v>
      </c>
      <c r="AO33">
        <f t="shared" si="5"/>
        <v>0</v>
      </c>
      <c r="AP33">
        <f t="shared" si="6"/>
        <v>8900</v>
      </c>
      <c r="AQ33">
        <f t="shared" si="7"/>
        <v>8900000</v>
      </c>
      <c r="AR33">
        <f t="shared" si="17"/>
        <v>0</v>
      </c>
    </row>
    <row r="34" spans="1:44">
      <c r="A34" t="s">
        <v>593</v>
      </c>
      <c r="B34">
        <f t="shared" si="15"/>
        <v>33</v>
      </c>
      <c r="C34" t="s">
        <v>829</v>
      </c>
      <c r="D34" t="s">
        <v>830</v>
      </c>
      <c r="E34" t="s">
        <v>831</v>
      </c>
      <c r="F34">
        <v>25</v>
      </c>
      <c r="G34" t="s">
        <v>741</v>
      </c>
      <c r="H34" t="s">
        <v>742</v>
      </c>
      <c r="J34">
        <v>5</v>
      </c>
      <c r="K34">
        <v>2</v>
      </c>
      <c r="L34">
        <f t="shared" si="16"/>
        <v>10</v>
      </c>
      <c r="M34">
        <f t="shared" si="20"/>
        <v>250</v>
      </c>
      <c r="N34">
        <v>0.1</v>
      </c>
      <c r="O34">
        <v>5</v>
      </c>
      <c r="P34">
        <v>2</v>
      </c>
      <c r="Q34">
        <f t="shared" si="8"/>
        <v>10</v>
      </c>
      <c r="R34">
        <f t="shared" si="21"/>
        <v>250</v>
      </c>
      <c r="S34">
        <v>0.05</v>
      </c>
      <c r="T34">
        <v>0</v>
      </c>
      <c r="U34">
        <v>0</v>
      </c>
      <c r="V34">
        <f t="shared" si="9"/>
        <v>0</v>
      </c>
      <c r="W34">
        <f t="shared" si="18"/>
        <v>0</v>
      </c>
      <c r="Y34">
        <v>0</v>
      </c>
      <c r="Z34">
        <v>0</v>
      </c>
      <c r="AA34">
        <f t="shared" si="10"/>
        <v>0</v>
      </c>
      <c r="AB34">
        <f t="shared" si="19"/>
        <v>0</v>
      </c>
      <c r="AD34">
        <f>ROUND(Total_critical_cases_for_period*L34*N34,0)</f>
        <v>100</v>
      </c>
      <c r="AE34">
        <f>AD34*F34</f>
        <v>2500</v>
      </c>
      <c r="AF34">
        <f t="shared" si="11"/>
        <v>0</v>
      </c>
      <c r="AG34">
        <f>ROUND(Total_severe_cases_for_period*Q34*S34,0)</f>
        <v>173</v>
      </c>
      <c r="AH34">
        <f>AG34*F34</f>
        <v>4325</v>
      </c>
      <c r="AI34">
        <f t="shared" si="12"/>
        <v>0</v>
      </c>
      <c r="AJ34">
        <f>ROUND('[2]Weekly Summary'!$BF$45*V34*X34,0)</f>
        <v>0</v>
      </c>
      <c r="AK34">
        <f t="shared" si="13"/>
        <v>0</v>
      </c>
      <c r="AL34">
        <f t="shared" si="14"/>
        <v>0</v>
      </c>
      <c r="AM34">
        <f>ROUND('[2]Weekly Summary'!$BF$44*AA34*AC34,0)</f>
        <v>0</v>
      </c>
      <c r="AN34">
        <f t="shared" si="4"/>
        <v>0</v>
      </c>
      <c r="AO34">
        <f t="shared" si="5"/>
        <v>0</v>
      </c>
      <c r="AP34">
        <f t="shared" si="6"/>
        <v>273</v>
      </c>
      <c r="AQ34">
        <f t="shared" si="7"/>
        <v>6825</v>
      </c>
      <c r="AR34">
        <f t="shared" si="17"/>
        <v>0</v>
      </c>
    </row>
    <row r="35" spans="1:44">
      <c r="A35" t="s">
        <v>593</v>
      </c>
      <c r="B35">
        <f t="shared" si="15"/>
        <v>34</v>
      </c>
      <c r="C35" t="s">
        <v>832</v>
      </c>
      <c r="D35" t="s">
        <v>756</v>
      </c>
      <c r="E35" t="s">
        <v>833</v>
      </c>
      <c r="F35">
        <v>2</v>
      </c>
      <c r="G35" t="s">
        <v>741</v>
      </c>
      <c r="H35" t="s">
        <v>751</v>
      </c>
      <c r="J35">
        <v>3</v>
      </c>
      <c r="K35">
        <v>5</v>
      </c>
      <c r="L35">
        <f t="shared" si="16"/>
        <v>15</v>
      </c>
      <c r="M35">
        <f t="shared" si="20"/>
        <v>30</v>
      </c>
      <c r="N35">
        <v>5.0000000000000001E-3</v>
      </c>
      <c r="O35">
        <v>0</v>
      </c>
      <c r="P35">
        <v>0</v>
      </c>
      <c r="Q35">
        <f t="shared" si="8"/>
        <v>0</v>
      </c>
      <c r="R35">
        <f t="shared" si="21"/>
        <v>0</v>
      </c>
      <c r="S35">
        <v>5.0000000000000001E-3</v>
      </c>
      <c r="T35">
        <v>0</v>
      </c>
      <c r="U35">
        <v>0</v>
      </c>
      <c r="V35">
        <f t="shared" si="9"/>
        <v>0</v>
      </c>
      <c r="W35">
        <f t="shared" si="18"/>
        <v>0</v>
      </c>
      <c r="X35">
        <v>5.0000000000000001E-3</v>
      </c>
      <c r="Y35">
        <v>0</v>
      </c>
      <c r="Z35">
        <v>0</v>
      </c>
      <c r="AA35">
        <f t="shared" si="10"/>
        <v>0</v>
      </c>
      <c r="AB35">
        <f t="shared" si="19"/>
        <v>0</v>
      </c>
      <c r="AD35">
        <f>ROUND(Total_critical_cases_for_period*L35*N35,0)</f>
        <v>8</v>
      </c>
      <c r="AE35">
        <f>AD35*F35</f>
        <v>16</v>
      </c>
      <c r="AF35">
        <f t="shared" si="11"/>
        <v>0</v>
      </c>
      <c r="AG35">
        <f>ROUND(Total_severe_cases_for_period*Q35*S35,0)</f>
        <v>0</v>
      </c>
      <c r="AH35">
        <f>AG35*F35</f>
        <v>0</v>
      </c>
      <c r="AI35">
        <f t="shared" si="12"/>
        <v>0</v>
      </c>
      <c r="AJ35">
        <f>ROUND('[2]Weekly Summary'!$BF$45*V35*X35,0)</f>
        <v>0</v>
      </c>
      <c r="AK35">
        <f t="shared" si="13"/>
        <v>0</v>
      </c>
      <c r="AL35">
        <f t="shared" si="14"/>
        <v>0</v>
      </c>
      <c r="AM35">
        <f>ROUND('[2]Weekly Summary'!$BF$44*AA35*AC35,0)</f>
        <v>0</v>
      </c>
      <c r="AN35">
        <f t="shared" si="4"/>
        <v>0</v>
      </c>
      <c r="AO35">
        <f t="shared" si="5"/>
        <v>0</v>
      </c>
      <c r="AP35">
        <f t="shared" si="6"/>
        <v>8</v>
      </c>
      <c r="AQ35">
        <f t="shared" si="7"/>
        <v>16</v>
      </c>
      <c r="AR35">
        <f t="shared" si="17"/>
        <v>0</v>
      </c>
    </row>
    <row r="36" spans="1:44">
      <c r="A36" t="s">
        <v>593</v>
      </c>
      <c r="B36">
        <f t="shared" si="15"/>
        <v>35</v>
      </c>
      <c r="C36" t="s">
        <v>834</v>
      </c>
      <c r="D36" t="s">
        <v>756</v>
      </c>
      <c r="E36" t="s">
        <v>835</v>
      </c>
      <c r="F36">
        <v>250</v>
      </c>
      <c r="G36" t="s">
        <v>741</v>
      </c>
      <c r="H36" t="s">
        <v>742</v>
      </c>
      <c r="J36">
        <v>0</v>
      </c>
      <c r="K36">
        <v>4</v>
      </c>
      <c r="L36">
        <f t="shared" si="16"/>
        <v>0</v>
      </c>
      <c r="M36">
        <f t="shared" si="20"/>
        <v>0</v>
      </c>
      <c r="N36">
        <v>5.0000000000000001E-3</v>
      </c>
      <c r="O36">
        <v>3</v>
      </c>
      <c r="P36">
        <v>4</v>
      </c>
      <c r="Q36">
        <f t="shared" si="8"/>
        <v>12</v>
      </c>
      <c r="R36">
        <f t="shared" si="21"/>
        <v>3000</v>
      </c>
      <c r="S36">
        <v>5.0000000000000001E-3</v>
      </c>
      <c r="T36">
        <v>3</v>
      </c>
      <c r="U36">
        <v>4</v>
      </c>
      <c r="V36">
        <f t="shared" si="9"/>
        <v>12</v>
      </c>
      <c r="W36">
        <f t="shared" si="18"/>
        <v>3000</v>
      </c>
      <c r="X36">
        <v>5.0000000000000001E-3</v>
      </c>
      <c r="Y36">
        <v>0</v>
      </c>
      <c r="Z36">
        <v>0</v>
      </c>
      <c r="AA36">
        <f t="shared" si="10"/>
        <v>0</v>
      </c>
      <c r="AB36">
        <f t="shared" si="19"/>
        <v>0</v>
      </c>
      <c r="AD36">
        <f>ROUND(Total_critical_cases_for_period*L36*N36,0)</f>
        <v>0</v>
      </c>
      <c r="AE36">
        <f>AD36*F36</f>
        <v>0</v>
      </c>
      <c r="AF36">
        <f t="shared" si="11"/>
        <v>0</v>
      </c>
      <c r="AG36">
        <f>ROUND(Total_severe_cases_for_period*Q36*S36,0)</f>
        <v>21</v>
      </c>
      <c r="AH36">
        <f>AG36*F36</f>
        <v>5250</v>
      </c>
      <c r="AI36">
        <f t="shared" si="12"/>
        <v>0</v>
      </c>
      <c r="AJ36">
        <f>ROUND('[2]Weekly Summary'!$BF$45*V36*X36,0)</f>
        <v>53</v>
      </c>
      <c r="AK36">
        <f t="shared" si="13"/>
        <v>13250</v>
      </c>
      <c r="AL36">
        <f t="shared" si="14"/>
        <v>0</v>
      </c>
      <c r="AM36">
        <f>ROUND('[2]Weekly Summary'!$BF$44*AA36*AC36,0)</f>
        <v>0</v>
      </c>
      <c r="AN36">
        <f t="shared" si="4"/>
        <v>0</v>
      </c>
      <c r="AO36">
        <f t="shared" si="5"/>
        <v>0</v>
      </c>
      <c r="AP36">
        <f t="shared" si="6"/>
        <v>74</v>
      </c>
      <c r="AQ36">
        <f t="shared" si="7"/>
        <v>18500</v>
      </c>
      <c r="AR36">
        <f t="shared" si="17"/>
        <v>0</v>
      </c>
    </row>
    <row r="37" spans="1:44">
      <c r="A37" t="s">
        <v>593</v>
      </c>
      <c r="B37">
        <f t="shared" si="15"/>
        <v>36</v>
      </c>
      <c r="C37" t="s">
        <v>836</v>
      </c>
      <c r="D37" t="s">
        <v>756</v>
      </c>
      <c r="E37" t="s">
        <v>837</v>
      </c>
      <c r="F37">
        <v>300</v>
      </c>
      <c r="G37" t="s">
        <v>741</v>
      </c>
      <c r="H37" t="s">
        <v>742</v>
      </c>
      <c r="J37">
        <v>0</v>
      </c>
      <c r="K37">
        <v>0</v>
      </c>
      <c r="L37">
        <f t="shared" si="16"/>
        <v>0</v>
      </c>
      <c r="M37">
        <f t="shared" si="20"/>
        <v>0</v>
      </c>
      <c r="O37">
        <v>10</v>
      </c>
      <c r="P37">
        <v>6</v>
      </c>
      <c r="Q37">
        <f t="shared" si="8"/>
        <v>60</v>
      </c>
      <c r="R37">
        <f t="shared" si="21"/>
        <v>18000</v>
      </c>
      <c r="S37">
        <v>8.0000000000000004E-4</v>
      </c>
      <c r="T37">
        <v>10</v>
      </c>
      <c r="U37">
        <v>6</v>
      </c>
      <c r="V37">
        <f t="shared" si="9"/>
        <v>60</v>
      </c>
      <c r="W37">
        <f t="shared" si="18"/>
        <v>18000</v>
      </c>
      <c r="X37">
        <v>8.0000000000000004E-4</v>
      </c>
      <c r="Y37">
        <v>0</v>
      </c>
      <c r="Z37">
        <v>0</v>
      </c>
      <c r="AA37">
        <f t="shared" si="10"/>
        <v>0</v>
      </c>
      <c r="AB37">
        <f t="shared" si="19"/>
        <v>0</v>
      </c>
      <c r="AD37">
        <f>ROUND(Total_critical_cases_for_period*L37*N37,0)</f>
        <v>0</v>
      </c>
      <c r="AE37">
        <f>AD37*F37</f>
        <v>0</v>
      </c>
      <c r="AF37">
        <f t="shared" si="11"/>
        <v>0</v>
      </c>
      <c r="AG37">
        <f>ROUND(Total_severe_cases_for_period*Q37*S37,0)</f>
        <v>17</v>
      </c>
      <c r="AH37">
        <f>AG37*F37</f>
        <v>5100</v>
      </c>
      <c r="AI37">
        <f t="shared" si="12"/>
        <v>0</v>
      </c>
      <c r="AJ37">
        <f>ROUND('[2]Weekly Summary'!$BF$45*V37*X37,0)</f>
        <v>43</v>
      </c>
      <c r="AK37">
        <f t="shared" si="13"/>
        <v>12900</v>
      </c>
      <c r="AL37">
        <f t="shared" si="14"/>
        <v>0</v>
      </c>
      <c r="AM37">
        <f>ROUND('[2]Weekly Summary'!$BF$44*AA37*AC37,0)</f>
        <v>0</v>
      </c>
      <c r="AN37">
        <f t="shared" si="4"/>
        <v>0</v>
      </c>
      <c r="AO37">
        <f t="shared" si="5"/>
        <v>0</v>
      </c>
      <c r="AP37">
        <f t="shared" si="6"/>
        <v>60</v>
      </c>
      <c r="AQ37">
        <f t="shared" si="7"/>
        <v>18000</v>
      </c>
      <c r="AR37">
        <f t="shared" si="17"/>
        <v>0</v>
      </c>
    </row>
    <row r="38" spans="1:44">
      <c r="A38" t="s">
        <v>593</v>
      </c>
      <c r="B38">
        <f t="shared" si="15"/>
        <v>37</v>
      </c>
      <c r="C38" t="s">
        <v>838</v>
      </c>
      <c r="D38" t="s">
        <v>756</v>
      </c>
      <c r="E38" t="s">
        <v>839</v>
      </c>
      <c r="F38">
        <v>150</v>
      </c>
      <c r="G38" t="s">
        <v>741</v>
      </c>
      <c r="H38" t="s">
        <v>751</v>
      </c>
      <c r="J38">
        <v>10</v>
      </c>
      <c r="K38">
        <v>6</v>
      </c>
      <c r="L38">
        <f t="shared" si="16"/>
        <v>60</v>
      </c>
      <c r="M38">
        <f t="shared" si="20"/>
        <v>9000</v>
      </c>
      <c r="N38">
        <v>5.0000000000000001E-3</v>
      </c>
      <c r="O38">
        <v>0</v>
      </c>
      <c r="P38">
        <v>0</v>
      </c>
      <c r="Q38">
        <f t="shared" si="8"/>
        <v>0</v>
      </c>
      <c r="R38">
        <f t="shared" si="21"/>
        <v>0</v>
      </c>
      <c r="T38">
        <v>0</v>
      </c>
      <c r="U38">
        <v>0</v>
      </c>
      <c r="V38">
        <f t="shared" si="9"/>
        <v>0</v>
      </c>
      <c r="W38">
        <f t="shared" si="18"/>
        <v>0</v>
      </c>
      <c r="Y38">
        <v>0</v>
      </c>
      <c r="Z38">
        <v>0</v>
      </c>
      <c r="AA38">
        <f t="shared" si="10"/>
        <v>0</v>
      </c>
      <c r="AB38">
        <f t="shared" si="19"/>
        <v>0</v>
      </c>
      <c r="AD38">
        <f>ROUND(Total_critical_cases_for_period*L38*N38,0)</f>
        <v>30</v>
      </c>
      <c r="AE38">
        <f>AD38*F38</f>
        <v>4500</v>
      </c>
      <c r="AF38">
        <f t="shared" si="11"/>
        <v>0</v>
      </c>
      <c r="AG38">
        <f>ROUND(Total_severe_cases_for_period*Q38*S38,0)</f>
        <v>0</v>
      </c>
      <c r="AH38">
        <f>AG38*F38</f>
        <v>0</v>
      </c>
      <c r="AI38">
        <f t="shared" si="12"/>
        <v>0</v>
      </c>
      <c r="AJ38">
        <f>ROUND('[2]Weekly Summary'!$BF$45*V38*X38,0)</f>
        <v>0</v>
      </c>
      <c r="AK38">
        <f t="shared" si="13"/>
        <v>0</v>
      </c>
      <c r="AL38">
        <f t="shared" si="14"/>
        <v>0</v>
      </c>
      <c r="AM38">
        <f>ROUND('[2]Weekly Summary'!$BF$44*AA38*AC38,0)</f>
        <v>0</v>
      </c>
      <c r="AN38">
        <f t="shared" si="4"/>
        <v>0</v>
      </c>
      <c r="AO38">
        <f t="shared" si="5"/>
        <v>0</v>
      </c>
      <c r="AP38">
        <f t="shared" si="6"/>
        <v>30</v>
      </c>
      <c r="AQ38">
        <f t="shared" si="7"/>
        <v>4500</v>
      </c>
      <c r="AR38">
        <f t="shared" si="17"/>
        <v>0</v>
      </c>
    </row>
    <row r="39" spans="1:44">
      <c r="A39" t="s">
        <v>593</v>
      </c>
      <c r="B39">
        <f t="shared" si="15"/>
        <v>38</v>
      </c>
      <c r="C39" t="s">
        <v>840</v>
      </c>
      <c r="D39" t="s">
        <v>768</v>
      </c>
      <c r="E39" t="s">
        <v>841</v>
      </c>
      <c r="F39">
        <v>500</v>
      </c>
      <c r="G39" t="s">
        <v>741</v>
      </c>
      <c r="H39" t="s">
        <v>742</v>
      </c>
      <c r="J39">
        <v>1</v>
      </c>
      <c r="K39">
        <v>1</v>
      </c>
      <c r="L39">
        <f t="shared" si="16"/>
        <v>1</v>
      </c>
      <c r="M39">
        <f t="shared" si="20"/>
        <v>500</v>
      </c>
      <c r="N39">
        <v>5.0000000000000001E-3</v>
      </c>
      <c r="O39">
        <v>1</v>
      </c>
      <c r="P39">
        <v>1</v>
      </c>
      <c r="Q39">
        <f t="shared" si="8"/>
        <v>1</v>
      </c>
      <c r="R39">
        <f t="shared" si="21"/>
        <v>500</v>
      </c>
      <c r="S39">
        <v>5.0000000000000001E-3</v>
      </c>
      <c r="T39">
        <v>1</v>
      </c>
      <c r="U39">
        <v>1</v>
      </c>
      <c r="V39">
        <f t="shared" si="9"/>
        <v>1</v>
      </c>
      <c r="W39">
        <f t="shared" si="18"/>
        <v>500</v>
      </c>
      <c r="X39">
        <v>5.0000000000000001E-3</v>
      </c>
      <c r="Y39">
        <v>0</v>
      </c>
      <c r="Z39">
        <v>0</v>
      </c>
      <c r="AA39">
        <f t="shared" si="10"/>
        <v>0</v>
      </c>
      <c r="AB39">
        <f t="shared" si="19"/>
        <v>0</v>
      </c>
      <c r="AD39">
        <f>ROUND(Total_critical_cases_for_period*L39*N39,0)</f>
        <v>1</v>
      </c>
      <c r="AE39">
        <f>AD39*F39</f>
        <v>500</v>
      </c>
      <c r="AF39">
        <f t="shared" si="11"/>
        <v>0</v>
      </c>
      <c r="AG39">
        <f>ROUND(Total_severe_cases_for_period*Q39*S39,0)</f>
        <v>2</v>
      </c>
      <c r="AH39">
        <f>AG39*F39</f>
        <v>1000</v>
      </c>
      <c r="AI39">
        <f t="shared" si="12"/>
        <v>0</v>
      </c>
      <c r="AJ39">
        <f>ROUND('[2]Weekly Summary'!$BF$45*V39*X39,0)</f>
        <v>4</v>
      </c>
      <c r="AK39">
        <f t="shared" si="13"/>
        <v>2000</v>
      </c>
      <c r="AL39">
        <f t="shared" si="14"/>
        <v>0</v>
      </c>
      <c r="AM39">
        <f>ROUND('[2]Weekly Summary'!$BF$44*AA39*AC39,0)</f>
        <v>0</v>
      </c>
      <c r="AN39">
        <f t="shared" si="4"/>
        <v>0</v>
      </c>
      <c r="AO39">
        <f t="shared" si="5"/>
        <v>0</v>
      </c>
      <c r="AP39">
        <f t="shared" si="6"/>
        <v>7</v>
      </c>
      <c r="AQ39">
        <f t="shared" si="7"/>
        <v>3500</v>
      </c>
      <c r="AR39">
        <f t="shared" si="17"/>
        <v>0</v>
      </c>
    </row>
    <row r="40" spans="1:44">
      <c r="A40" t="s">
        <v>593</v>
      </c>
      <c r="B40">
        <f t="shared" si="15"/>
        <v>39</v>
      </c>
      <c r="C40" t="s">
        <v>842</v>
      </c>
      <c r="D40" t="s">
        <v>756</v>
      </c>
      <c r="E40" t="s">
        <v>843</v>
      </c>
      <c r="F40">
        <v>250</v>
      </c>
      <c r="G40" t="s">
        <v>741</v>
      </c>
      <c r="H40" t="s">
        <v>742</v>
      </c>
      <c r="J40">
        <v>10</v>
      </c>
      <c r="K40">
        <v>4</v>
      </c>
      <c r="L40">
        <f t="shared" si="16"/>
        <v>40</v>
      </c>
      <c r="M40">
        <f t="shared" si="20"/>
        <v>10000</v>
      </c>
      <c r="N40">
        <v>0.05</v>
      </c>
      <c r="O40">
        <v>10</v>
      </c>
      <c r="P40">
        <v>4</v>
      </c>
      <c r="Q40">
        <f t="shared" si="8"/>
        <v>40</v>
      </c>
      <c r="R40">
        <f t="shared" si="21"/>
        <v>10000</v>
      </c>
      <c r="S40">
        <v>0.05</v>
      </c>
      <c r="T40">
        <v>0</v>
      </c>
      <c r="U40">
        <v>0</v>
      </c>
      <c r="V40">
        <f t="shared" si="9"/>
        <v>0</v>
      </c>
      <c r="W40">
        <f t="shared" si="18"/>
        <v>0</v>
      </c>
      <c r="Y40">
        <v>0</v>
      </c>
      <c r="Z40">
        <v>0</v>
      </c>
      <c r="AA40">
        <f t="shared" si="10"/>
        <v>0</v>
      </c>
      <c r="AB40">
        <f t="shared" si="19"/>
        <v>0</v>
      </c>
      <c r="AD40">
        <f>ROUND(Total_critical_cases_for_period*L40*N40,0)</f>
        <v>200</v>
      </c>
      <c r="AE40">
        <f>AD40*F40</f>
        <v>50000</v>
      </c>
      <c r="AF40">
        <f t="shared" si="11"/>
        <v>0</v>
      </c>
      <c r="AG40">
        <f>ROUND(Total_severe_cases_for_period*Q40*S40,0)</f>
        <v>690</v>
      </c>
      <c r="AH40">
        <f>AG40*F40</f>
        <v>172500</v>
      </c>
      <c r="AI40">
        <f t="shared" si="12"/>
        <v>0</v>
      </c>
      <c r="AJ40">
        <f>ROUND('[2]Weekly Summary'!$BF$45*V40*X40,0)</f>
        <v>0</v>
      </c>
      <c r="AK40">
        <f t="shared" si="13"/>
        <v>0</v>
      </c>
      <c r="AL40">
        <f t="shared" si="14"/>
        <v>0</v>
      </c>
      <c r="AM40">
        <f>ROUND('[2]Weekly Summary'!$BF$44*AA40*AC40,0)</f>
        <v>0</v>
      </c>
      <c r="AN40">
        <f t="shared" si="4"/>
        <v>0</v>
      </c>
      <c r="AO40">
        <f t="shared" si="5"/>
        <v>0</v>
      </c>
      <c r="AP40">
        <f t="shared" si="6"/>
        <v>890</v>
      </c>
      <c r="AQ40">
        <f t="shared" si="7"/>
        <v>222500</v>
      </c>
      <c r="AR40">
        <f t="shared" si="17"/>
        <v>0</v>
      </c>
    </row>
    <row r="41" spans="1:44">
      <c r="A41" t="s">
        <v>593</v>
      </c>
      <c r="B41">
        <f t="shared" si="15"/>
        <v>40</v>
      </c>
      <c r="C41" t="s">
        <v>844</v>
      </c>
      <c r="D41" t="s">
        <v>756</v>
      </c>
      <c r="E41" t="s">
        <v>845</v>
      </c>
      <c r="F41">
        <v>500</v>
      </c>
      <c r="G41" t="s">
        <v>741</v>
      </c>
      <c r="H41" t="s">
        <v>772</v>
      </c>
      <c r="J41">
        <v>10</v>
      </c>
      <c r="K41">
        <v>8</v>
      </c>
      <c r="L41">
        <f t="shared" si="16"/>
        <v>80</v>
      </c>
      <c r="M41">
        <f t="shared" si="20"/>
        <v>40000</v>
      </c>
      <c r="N41">
        <v>0.05</v>
      </c>
      <c r="O41">
        <v>10</v>
      </c>
      <c r="P41">
        <v>8</v>
      </c>
      <c r="Q41">
        <f t="shared" si="8"/>
        <v>80</v>
      </c>
      <c r="R41">
        <f t="shared" si="21"/>
        <v>40000</v>
      </c>
      <c r="S41">
        <v>0.05</v>
      </c>
      <c r="T41">
        <v>0</v>
      </c>
      <c r="U41">
        <v>0</v>
      </c>
      <c r="V41">
        <f t="shared" si="9"/>
        <v>0</v>
      </c>
      <c r="W41">
        <f t="shared" si="18"/>
        <v>0</v>
      </c>
      <c r="Y41">
        <v>0</v>
      </c>
      <c r="Z41">
        <v>0</v>
      </c>
      <c r="AA41">
        <f t="shared" si="10"/>
        <v>0</v>
      </c>
      <c r="AB41">
        <f t="shared" si="19"/>
        <v>0</v>
      </c>
      <c r="AD41">
        <f>ROUND(Total_critical_cases_for_period*L41*N41,0)</f>
        <v>400</v>
      </c>
      <c r="AE41">
        <f>AD41*F41</f>
        <v>200000</v>
      </c>
      <c r="AF41">
        <f t="shared" si="11"/>
        <v>0</v>
      </c>
      <c r="AG41">
        <f>ROUND(Total_severe_cases_for_period*Q41*S41,0)</f>
        <v>1380</v>
      </c>
      <c r="AH41">
        <f>AG41*F41</f>
        <v>690000</v>
      </c>
      <c r="AI41">
        <f t="shared" si="12"/>
        <v>0</v>
      </c>
      <c r="AJ41">
        <f>ROUND('[2]Weekly Summary'!$BF$45*V41*X41,0)</f>
        <v>0</v>
      </c>
      <c r="AK41">
        <f t="shared" si="13"/>
        <v>0</v>
      </c>
      <c r="AL41">
        <f t="shared" si="14"/>
        <v>0</v>
      </c>
      <c r="AM41">
        <f>ROUND('[2]Weekly Summary'!$BF$44*AA41*AC41,0)</f>
        <v>0</v>
      </c>
      <c r="AN41">
        <f t="shared" si="4"/>
        <v>0</v>
      </c>
      <c r="AO41">
        <f t="shared" si="5"/>
        <v>0</v>
      </c>
      <c r="AP41">
        <f t="shared" si="6"/>
        <v>1780</v>
      </c>
      <c r="AQ41">
        <f t="shared" si="7"/>
        <v>890000</v>
      </c>
      <c r="AR41">
        <f t="shared" si="17"/>
        <v>0</v>
      </c>
    </row>
    <row r="42" spans="1:44">
      <c r="A42" t="s">
        <v>593</v>
      </c>
      <c r="B42">
        <f t="shared" si="15"/>
        <v>41</v>
      </c>
      <c r="C42" t="s">
        <v>846</v>
      </c>
      <c r="D42" t="s">
        <v>756</v>
      </c>
      <c r="E42" t="s">
        <v>847</v>
      </c>
      <c r="F42">
        <v>96</v>
      </c>
      <c r="G42" t="s">
        <v>741</v>
      </c>
      <c r="H42" t="s">
        <v>751</v>
      </c>
      <c r="J42">
        <v>7</v>
      </c>
      <c r="K42">
        <v>4</v>
      </c>
      <c r="L42">
        <f t="shared" si="16"/>
        <v>28</v>
      </c>
      <c r="M42">
        <f t="shared" si="20"/>
        <v>2688</v>
      </c>
      <c r="N42">
        <v>0.02</v>
      </c>
      <c r="O42">
        <v>0</v>
      </c>
      <c r="P42">
        <v>0</v>
      </c>
      <c r="Q42">
        <f t="shared" si="8"/>
        <v>0</v>
      </c>
      <c r="R42">
        <f t="shared" si="21"/>
        <v>0</v>
      </c>
      <c r="S42">
        <v>0.02</v>
      </c>
      <c r="T42">
        <v>0</v>
      </c>
      <c r="U42">
        <v>0</v>
      </c>
      <c r="V42">
        <f t="shared" si="9"/>
        <v>0</v>
      </c>
      <c r="W42">
        <f t="shared" si="18"/>
        <v>0</v>
      </c>
      <c r="Y42">
        <v>0</v>
      </c>
      <c r="Z42">
        <v>0</v>
      </c>
      <c r="AA42">
        <f t="shared" si="10"/>
        <v>0</v>
      </c>
      <c r="AB42">
        <f t="shared" si="19"/>
        <v>0</v>
      </c>
      <c r="AD42">
        <f>ROUND(Total_critical_cases_for_period*L42*N42,0)</f>
        <v>56</v>
      </c>
      <c r="AE42">
        <f>AD42*F42</f>
        <v>5376</v>
      </c>
      <c r="AF42">
        <f t="shared" si="11"/>
        <v>0</v>
      </c>
      <c r="AG42">
        <f>ROUND(Total_severe_cases_for_period*Q42*S42,0)</f>
        <v>0</v>
      </c>
      <c r="AH42">
        <f>AG42*F42</f>
        <v>0</v>
      </c>
      <c r="AI42">
        <f t="shared" si="12"/>
        <v>0</v>
      </c>
      <c r="AJ42">
        <f>ROUND('[2]Weekly Summary'!$BF$45*V42*X42,0)</f>
        <v>0</v>
      </c>
      <c r="AK42">
        <f t="shared" si="13"/>
        <v>0</v>
      </c>
      <c r="AL42">
        <f t="shared" si="14"/>
        <v>0</v>
      </c>
      <c r="AM42">
        <f>ROUND('[2]Weekly Summary'!$BF$44*AA42*AC42,0)</f>
        <v>0</v>
      </c>
      <c r="AN42">
        <f t="shared" si="4"/>
        <v>0</v>
      </c>
      <c r="AO42">
        <f t="shared" si="5"/>
        <v>0</v>
      </c>
      <c r="AP42">
        <f t="shared" si="6"/>
        <v>56</v>
      </c>
      <c r="AQ42">
        <f t="shared" si="7"/>
        <v>5376</v>
      </c>
      <c r="AR42">
        <f t="shared" si="17"/>
        <v>0</v>
      </c>
    </row>
    <row r="43" spans="1:44">
      <c r="A43" t="s">
        <v>593</v>
      </c>
      <c r="B43">
        <f t="shared" si="15"/>
        <v>42</v>
      </c>
      <c r="C43" t="s">
        <v>848</v>
      </c>
      <c r="D43" t="s">
        <v>756</v>
      </c>
      <c r="E43" t="s">
        <v>849</v>
      </c>
      <c r="F43">
        <v>240</v>
      </c>
      <c r="G43" t="s">
        <v>741</v>
      </c>
      <c r="H43" t="s">
        <v>747</v>
      </c>
      <c r="J43">
        <v>7</v>
      </c>
      <c r="K43">
        <v>0.5</v>
      </c>
      <c r="L43">
        <f t="shared" si="16"/>
        <v>3.5</v>
      </c>
      <c r="M43">
        <f t="shared" si="20"/>
        <v>840</v>
      </c>
      <c r="N43">
        <v>5.0000000000000001E-3</v>
      </c>
      <c r="O43">
        <v>7</v>
      </c>
      <c r="P43">
        <v>0.5</v>
      </c>
      <c r="Q43">
        <f t="shared" si="8"/>
        <v>3.5</v>
      </c>
      <c r="R43">
        <f t="shared" si="21"/>
        <v>840</v>
      </c>
      <c r="S43">
        <v>5.0000000000000001E-3</v>
      </c>
      <c r="T43">
        <v>0</v>
      </c>
      <c r="U43">
        <v>0</v>
      </c>
      <c r="V43">
        <f t="shared" si="9"/>
        <v>0</v>
      </c>
      <c r="W43">
        <f t="shared" si="18"/>
        <v>0</v>
      </c>
      <c r="Y43">
        <v>0</v>
      </c>
      <c r="Z43">
        <v>0</v>
      </c>
      <c r="AA43">
        <f t="shared" si="10"/>
        <v>0</v>
      </c>
      <c r="AB43">
        <f t="shared" si="19"/>
        <v>0</v>
      </c>
      <c r="AD43">
        <f>ROUND(Total_critical_cases_for_period*L43*N43,0)</f>
        <v>2</v>
      </c>
      <c r="AE43">
        <f>AD43*F43</f>
        <v>480</v>
      </c>
      <c r="AF43">
        <f t="shared" si="11"/>
        <v>0</v>
      </c>
      <c r="AG43">
        <f>ROUND(Total_severe_cases_for_period*Q43*S43,0)</f>
        <v>6</v>
      </c>
      <c r="AH43">
        <f>AG43*F43</f>
        <v>1440</v>
      </c>
      <c r="AI43">
        <f t="shared" si="12"/>
        <v>0</v>
      </c>
      <c r="AJ43">
        <f>ROUND('[2]Weekly Summary'!$BF$45*V43*X43,0)</f>
        <v>0</v>
      </c>
      <c r="AK43">
        <f t="shared" si="13"/>
        <v>0</v>
      </c>
      <c r="AL43">
        <f t="shared" si="14"/>
        <v>0</v>
      </c>
      <c r="AM43">
        <f>ROUND('[2]Weekly Summary'!$BF$44*AA43*AC43,0)</f>
        <v>0</v>
      </c>
      <c r="AN43">
        <f t="shared" si="4"/>
        <v>0</v>
      </c>
      <c r="AO43">
        <f t="shared" si="5"/>
        <v>0</v>
      </c>
      <c r="AP43">
        <f t="shared" si="6"/>
        <v>8</v>
      </c>
      <c r="AQ43">
        <f t="shared" si="7"/>
        <v>1920</v>
      </c>
      <c r="AR43">
        <f t="shared" si="17"/>
        <v>0</v>
      </c>
    </row>
    <row r="44" spans="1:44">
      <c r="A44" t="s">
        <v>850</v>
      </c>
      <c r="B44">
        <f t="shared" si="15"/>
        <v>43</v>
      </c>
      <c r="C44" t="s">
        <v>851</v>
      </c>
      <c r="D44" t="s">
        <v>852</v>
      </c>
      <c r="E44" t="s">
        <v>853</v>
      </c>
      <c r="F44">
        <v>4</v>
      </c>
      <c r="G44" t="s">
        <v>741</v>
      </c>
      <c r="H44" t="s">
        <v>854</v>
      </c>
      <c r="I44">
        <v>0.35</v>
      </c>
      <c r="J44">
        <v>10</v>
      </c>
      <c r="K44">
        <v>1.5</v>
      </c>
      <c r="L44">
        <f t="shared" si="16"/>
        <v>15</v>
      </c>
      <c r="M44">
        <f t="shared" si="20"/>
        <v>60</v>
      </c>
      <c r="N44">
        <v>1</v>
      </c>
      <c r="O44">
        <v>4</v>
      </c>
      <c r="P44">
        <v>1.5</v>
      </c>
      <c r="Q44">
        <f>P44*O44</f>
        <v>6</v>
      </c>
      <c r="R44">
        <f t="shared" si="21"/>
        <v>24</v>
      </c>
      <c r="S44">
        <v>1</v>
      </c>
      <c r="T44">
        <v>0</v>
      </c>
      <c r="U44">
        <v>0</v>
      </c>
      <c r="V44">
        <f t="shared" si="9"/>
        <v>0</v>
      </c>
      <c r="W44">
        <f t="shared" si="18"/>
        <v>0</v>
      </c>
      <c r="Y44">
        <v>0</v>
      </c>
      <c r="Z44">
        <v>0</v>
      </c>
      <c r="AA44">
        <f t="shared" si="10"/>
        <v>0</v>
      </c>
      <c r="AB44">
        <f t="shared" si="19"/>
        <v>0</v>
      </c>
      <c r="AD44">
        <f>ROUND(Total_critical_cases_for_period*L44*N44,0)</f>
        <v>1500</v>
      </c>
      <c r="AE44">
        <f>AD44*F44</f>
        <v>6000</v>
      </c>
      <c r="AF44">
        <f t="shared" si="11"/>
        <v>525</v>
      </c>
      <c r="AG44">
        <f>ROUND(Total_severe_cases_for_period*Q44*S44,0)</f>
        <v>2070</v>
      </c>
      <c r="AH44">
        <f>AG44*F44</f>
        <v>8280</v>
      </c>
      <c r="AI44">
        <f t="shared" si="12"/>
        <v>724.5</v>
      </c>
      <c r="AJ44">
        <f>ROUND('[2]Weekly Summary'!$BF$45*V44*X44,0)</f>
        <v>0</v>
      </c>
      <c r="AK44">
        <f t="shared" si="13"/>
        <v>0</v>
      </c>
      <c r="AL44">
        <f t="shared" si="14"/>
        <v>0</v>
      </c>
      <c r="AM44">
        <f>ROUND('[2]Weekly Summary'!$BF$44*AA44*AC44,0)</f>
        <v>0</v>
      </c>
      <c r="AN44">
        <f t="shared" si="4"/>
        <v>0</v>
      </c>
      <c r="AO44">
        <f t="shared" si="5"/>
        <v>0</v>
      </c>
      <c r="AP44">
        <f t="shared" si="6"/>
        <v>3570</v>
      </c>
      <c r="AQ44">
        <f t="shared" si="7"/>
        <v>14280</v>
      </c>
      <c r="AR44">
        <f t="shared" si="17"/>
        <v>1249.5</v>
      </c>
    </row>
    <row r="45" spans="1:44">
      <c r="A45" t="s">
        <v>850</v>
      </c>
      <c r="B45">
        <f t="shared" si="15"/>
        <v>44</v>
      </c>
      <c r="C45" t="s">
        <v>855</v>
      </c>
      <c r="D45" t="s">
        <v>852</v>
      </c>
      <c r="E45" t="s">
        <v>856</v>
      </c>
      <c r="F45">
        <v>4</v>
      </c>
      <c r="G45" t="s">
        <v>741</v>
      </c>
      <c r="H45" t="s">
        <v>796</v>
      </c>
      <c r="I45">
        <v>0.153</v>
      </c>
      <c r="J45">
        <v>0</v>
      </c>
      <c r="K45">
        <v>0</v>
      </c>
      <c r="L45">
        <f t="shared" si="16"/>
        <v>0</v>
      </c>
      <c r="M45">
        <f t="shared" si="20"/>
        <v>0</v>
      </c>
      <c r="O45">
        <v>3</v>
      </c>
      <c r="P45">
        <v>1.5</v>
      </c>
      <c r="Q45">
        <f t="shared" si="8"/>
        <v>4.5</v>
      </c>
      <c r="R45">
        <f t="shared" si="21"/>
        <v>18</v>
      </c>
      <c r="S45">
        <v>1</v>
      </c>
      <c r="T45">
        <v>0</v>
      </c>
      <c r="U45">
        <v>0</v>
      </c>
      <c r="V45">
        <f t="shared" si="9"/>
        <v>0</v>
      </c>
      <c r="W45">
        <f t="shared" si="18"/>
        <v>0</v>
      </c>
      <c r="Y45">
        <v>0</v>
      </c>
      <c r="Z45">
        <v>0</v>
      </c>
      <c r="AA45">
        <f t="shared" si="10"/>
        <v>0</v>
      </c>
      <c r="AB45">
        <f t="shared" si="19"/>
        <v>0</v>
      </c>
      <c r="AD45">
        <f>ROUND(Total_critical_cases_for_period*L45*N45,0)</f>
        <v>0</v>
      </c>
      <c r="AE45">
        <f>AD45*F45</f>
        <v>0</v>
      </c>
      <c r="AF45">
        <f t="shared" si="11"/>
        <v>0</v>
      </c>
      <c r="AG45">
        <f>ROUND(Total_severe_cases_for_period*Q45*S45,0)</f>
        <v>1553</v>
      </c>
      <c r="AH45">
        <f>AG45*F45</f>
        <v>6212</v>
      </c>
      <c r="AI45">
        <f t="shared" si="12"/>
        <v>237.60900000000001</v>
      </c>
      <c r="AJ45">
        <f>ROUND('[2]Weekly Summary'!$BF$45*V45*X45,0)</f>
        <v>0</v>
      </c>
      <c r="AK45">
        <f t="shared" si="13"/>
        <v>0</v>
      </c>
      <c r="AL45">
        <f t="shared" si="14"/>
        <v>0</v>
      </c>
      <c r="AM45">
        <f>ROUND('[2]Weekly Summary'!$BF$44*AA45*AC45,0)</f>
        <v>0</v>
      </c>
      <c r="AN45">
        <f t="shared" si="4"/>
        <v>0</v>
      </c>
      <c r="AO45">
        <f t="shared" si="5"/>
        <v>0</v>
      </c>
      <c r="AP45">
        <f t="shared" si="6"/>
        <v>1553</v>
      </c>
      <c r="AQ45">
        <f t="shared" si="7"/>
        <v>6212</v>
      </c>
      <c r="AR45">
        <f t="shared" si="17"/>
        <v>237.60900000000001</v>
      </c>
    </row>
    <row r="46" spans="1:44">
      <c r="A46" t="s">
        <v>593</v>
      </c>
      <c r="B46">
        <f t="shared" si="15"/>
        <v>45</v>
      </c>
      <c r="C46" t="s">
        <v>857</v>
      </c>
      <c r="D46" t="s">
        <v>858</v>
      </c>
      <c r="E46" t="s">
        <v>859</v>
      </c>
      <c r="F46">
        <v>1</v>
      </c>
      <c r="G46" t="s">
        <v>860</v>
      </c>
      <c r="H46" t="s">
        <v>861</v>
      </c>
      <c r="J46">
        <v>5</v>
      </c>
      <c r="K46">
        <v>1</v>
      </c>
      <c r="L46">
        <f t="shared" si="16"/>
        <v>5</v>
      </c>
      <c r="M46">
        <f t="shared" si="20"/>
        <v>5</v>
      </c>
      <c r="N46">
        <v>0.2</v>
      </c>
      <c r="O46">
        <v>4</v>
      </c>
      <c r="P46">
        <v>1</v>
      </c>
      <c r="Q46">
        <f t="shared" si="8"/>
        <v>4</v>
      </c>
      <c r="R46">
        <f t="shared" si="21"/>
        <v>4</v>
      </c>
      <c r="S46">
        <v>0.1</v>
      </c>
      <c r="T46">
        <v>0</v>
      </c>
      <c r="U46">
        <v>0</v>
      </c>
      <c r="V46">
        <f t="shared" si="9"/>
        <v>0</v>
      </c>
      <c r="W46">
        <f t="shared" si="18"/>
        <v>0</v>
      </c>
      <c r="Y46">
        <v>0</v>
      </c>
      <c r="Z46">
        <v>0</v>
      </c>
      <c r="AA46">
        <f t="shared" si="10"/>
        <v>0</v>
      </c>
      <c r="AB46">
        <f t="shared" si="19"/>
        <v>0</v>
      </c>
      <c r="AD46">
        <f>ROUND(Total_critical_cases_for_period*L46*N46,0)</f>
        <v>100</v>
      </c>
      <c r="AE46">
        <f>AD46*F46</f>
        <v>100</v>
      </c>
      <c r="AF46">
        <f t="shared" si="11"/>
        <v>0</v>
      </c>
      <c r="AG46">
        <f>ROUND(Total_severe_cases_for_period*Q46*S46,0)</f>
        <v>138</v>
      </c>
      <c r="AH46">
        <f>AG46*F46</f>
        <v>138</v>
      </c>
      <c r="AI46">
        <f t="shared" si="12"/>
        <v>0</v>
      </c>
      <c r="AJ46">
        <f>ROUND('[2]Weekly Summary'!$BF$45*V46*X46,0)</f>
        <v>0</v>
      </c>
      <c r="AK46">
        <f t="shared" si="13"/>
        <v>0</v>
      </c>
      <c r="AL46">
        <f t="shared" si="14"/>
        <v>0</v>
      </c>
      <c r="AM46">
        <f>ROUND('[2]Weekly Summary'!$BF$44*AA46*AC46,0)</f>
        <v>0</v>
      </c>
      <c r="AN46">
        <f t="shared" si="4"/>
        <v>0</v>
      </c>
      <c r="AO46">
        <f t="shared" si="5"/>
        <v>0</v>
      </c>
      <c r="AP46">
        <f t="shared" si="6"/>
        <v>238</v>
      </c>
      <c r="AQ46">
        <f t="shared" si="7"/>
        <v>238</v>
      </c>
      <c r="AR46">
        <f t="shared" si="17"/>
        <v>0</v>
      </c>
    </row>
    <row r="47" spans="1:44">
      <c r="A47" t="s">
        <v>593</v>
      </c>
      <c r="B47">
        <f t="shared" si="15"/>
        <v>46</v>
      </c>
      <c r="C47" t="s">
        <v>862</v>
      </c>
      <c r="D47" t="s">
        <v>863</v>
      </c>
      <c r="E47" t="s">
        <v>864</v>
      </c>
      <c r="F47">
        <v>500</v>
      </c>
      <c r="G47" t="s">
        <v>746</v>
      </c>
      <c r="H47" t="s">
        <v>861</v>
      </c>
      <c r="J47">
        <v>14</v>
      </c>
      <c r="K47">
        <v>1</v>
      </c>
      <c r="L47">
        <f t="shared" si="16"/>
        <v>14</v>
      </c>
      <c r="M47">
        <f t="shared" si="20"/>
        <v>7000</v>
      </c>
      <c r="N47">
        <v>1</v>
      </c>
      <c r="O47">
        <v>4</v>
      </c>
      <c r="P47">
        <v>1</v>
      </c>
      <c r="Q47">
        <f t="shared" si="8"/>
        <v>4</v>
      </c>
      <c r="R47">
        <f t="shared" si="21"/>
        <v>2000</v>
      </c>
      <c r="S47">
        <v>0.5</v>
      </c>
      <c r="T47">
        <v>0</v>
      </c>
      <c r="U47">
        <v>0</v>
      </c>
      <c r="V47">
        <f t="shared" si="9"/>
        <v>0</v>
      </c>
      <c r="W47">
        <f t="shared" si="18"/>
        <v>0</v>
      </c>
      <c r="Y47">
        <v>0</v>
      </c>
      <c r="Z47">
        <v>0</v>
      </c>
      <c r="AA47">
        <f t="shared" si="10"/>
        <v>0</v>
      </c>
      <c r="AB47">
        <f t="shared" si="19"/>
        <v>0</v>
      </c>
      <c r="AD47">
        <f>ROUND(Total_critical_cases_for_period*L47*N47,0)</f>
        <v>1400</v>
      </c>
      <c r="AE47">
        <f>AD47*F47</f>
        <v>700000</v>
      </c>
      <c r="AF47">
        <f t="shared" si="11"/>
        <v>0</v>
      </c>
      <c r="AG47">
        <f>ROUND(Total_severe_cases_for_period*Q47*S47,0)</f>
        <v>690</v>
      </c>
      <c r="AH47">
        <f>AG47*F47</f>
        <v>345000</v>
      </c>
      <c r="AI47">
        <f t="shared" si="12"/>
        <v>0</v>
      </c>
      <c r="AJ47">
        <f>ROUND('[2]Weekly Summary'!$BF$45*V47*X47,0)</f>
        <v>0</v>
      </c>
      <c r="AK47">
        <f t="shared" si="13"/>
        <v>0</v>
      </c>
      <c r="AL47">
        <f t="shared" si="14"/>
        <v>0</v>
      </c>
      <c r="AM47">
        <f>ROUND('[2]Weekly Summary'!$BF$44*AA47*AC47,0)</f>
        <v>0</v>
      </c>
      <c r="AN47">
        <f t="shared" si="4"/>
        <v>0</v>
      </c>
      <c r="AO47">
        <f t="shared" si="5"/>
        <v>0</v>
      </c>
      <c r="AP47">
        <f t="shared" si="6"/>
        <v>2090</v>
      </c>
      <c r="AQ47">
        <f t="shared" si="7"/>
        <v>1045000</v>
      </c>
      <c r="AR47">
        <f t="shared" si="17"/>
        <v>0</v>
      </c>
    </row>
    <row r="48" spans="1:44">
      <c r="A48" t="s">
        <v>593</v>
      </c>
      <c r="B48">
        <f t="shared" si="15"/>
        <v>47</v>
      </c>
      <c r="C48" t="s">
        <v>865</v>
      </c>
      <c r="D48" t="s">
        <v>866</v>
      </c>
      <c r="E48" t="s">
        <v>867</v>
      </c>
      <c r="F48">
        <v>5</v>
      </c>
      <c r="G48" t="s">
        <v>741</v>
      </c>
      <c r="H48" t="s">
        <v>742</v>
      </c>
      <c r="J48">
        <v>0</v>
      </c>
      <c r="K48">
        <v>0</v>
      </c>
      <c r="L48">
        <f t="shared" si="16"/>
        <v>0</v>
      </c>
      <c r="M48">
        <f t="shared" si="20"/>
        <v>0</v>
      </c>
      <c r="O48">
        <v>2</v>
      </c>
      <c r="P48">
        <v>2</v>
      </c>
      <c r="Q48">
        <f t="shared" si="8"/>
        <v>4</v>
      </c>
      <c r="R48">
        <f t="shared" si="21"/>
        <v>20</v>
      </c>
      <c r="S48">
        <v>0.1</v>
      </c>
      <c r="T48">
        <v>0</v>
      </c>
      <c r="U48">
        <v>0</v>
      </c>
      <c r="V48">
        <f t="shared" si="9"/>
        <v>0</v>
      </c>
      <c r="W48">
        <f t="shared" si="18"/>
        <v>0</v>
      </c>
      <c r="Y48">
        <v>0</v>
      </c>
      <c r="Z48">
        <v>0</v>
      </c>
      <c r="AA48">
        <f t="shared" si="10"/>
        <v>0</v>
      </c>
      <c r="AB48">
        <f t="shared" si="19"/>
        <v>0</v>
      </c>
      <c r="AD48">
        <f>ROUND(Total_critical_cases_for_period*L48*N48,0)</f>
        <v>0</v>
      </c>
      <c r="AE48">
        <f>AD48*F48</f>
        <v>0</v>
      </c>
      <c r="AF48">
        <f t="shared" si="11"/>
        <v>0</v>
      </c>
      <c r="AG48">
        <f>ROUND(Total_severe_cases_for_period*Q48*S48,0)</f>
        <v>138</v>
      </c>
      <c r="AH48">
        <f>AG48*F48</f>
        <v>690</v>
      </c>
      <c r="AI48">
        <f t="shared" si="12"/>
        <v>0</v>
      </c>
      <c r="AJ48">
        <f>ROUND('[2]Weekly Summary'!$BF$45*V48*X48,0)</f>
        <v>0</v>
      </c>
      <c r="AK48">
        <f t="shared" si="13"/>
        <v>0</v>
      </c>
      <c r="AL48">
        <f t="shared" si="14"/>
        <v>0</v>
      </c>
      <c r="AM48">
        <f>ROUND('[2]Weekly Summary'!$BF$44*AA48*AC48,0)</f>
        <v>0</v>
      </c>
      <c r="AN48">
        <f t="shared" si="4"/>
        <v>0</v>
      </c>
      <c r="AO48">
        <f t="shared" si="5"/>
        <v>0</v>
      </c>
      <c r="AP48">
        <f t="shared" si="6"/>
        <v>138</v>
      </c>
      <c r="AQ48">
        <f t="shared" si="7"/>
        <v>690</v>
      </c>
      <c r="AR48">
        <f t="shared" si="17"/>
        <v>0</v>
      </c>
    </row>
    <row r="49" spans="1:44">
      <c r="A49" t="s">
        <v>593</v>
      </c>
      <c r="B49">
        <f t="shared" si="15"/>
        <v>48</v>
      </c>
      <c r="C49" t="s">
        <v>868</v>
      </c>
      <c r="D49" t="s">
        <v>869</v>
      </c>
      <c r="E49" t="s">
        <v>870</v>
      </c>
      <c r="F49">
        <v>5</v>
      </c>
      <c r="G49" t="s">
        <v>741</v>
      </c>
      <c r="H49" t="s">
        <v>751</v>
      </c>
      <c r="J49">
        <v>3</v>
      </c>
      <c r="K49">
        <v>4</v>
      </c>
      <c r="L49">
        <f t="shared" si="16"/>
        <v>12</v>
      </c>
      <c r="M49">
        <f t="shared" si="20"/>
        <v>60</v>
      </c>
      <c r="N49">
        <v>0.05</v>
      </c>
      <c r="O49">
        <v>0</v>
      </c>
      <c r="P49">
        <v>0</v>
      </c>
      <c r="Q49">
        <f t="shared" si="8"/>
        <v>0</v>
      </c>
      <c r="R49">
        <f t="shared" si="21"/>
        <v>0</v>
      </c>
      <c r="T49">
        <v>0</v>
      </c>
      <c r="U49">
        <v>0</v>
      </c>
      <c r="V49">
        <f t="shared" si="9"/>
        <v>0</v>
      </c>
      <c r="W49">
        <f t="shared" si="18"/>
        <v>0</v>
      </c>
      <c r="Y49">
        <v>0</v>
      </c>
      <c r="Z49">
        <v>0</v>
      </c>
      <c r="AA49">
        <f t="shared" si="10"/>
        <v>0</v>
      </c>
      <c r="AB49">
        <f t="shared" si="19"/>
        <v>0</v>
      </c>
      <c r="AD49">
        <f>ROUND(Total_critical_cases_for_period*L49*N49,0)</f>
        <v>60</v>
      </c>
      <c r="AE49">
        <f>AD49*F49</f>
        <v>300</v>
      </c>
      <c r="AF49">
        <f t="shared" si="11"/>
        <v>0</v>
      </c>
      <c r="AG49">
        <f>ROUND(Total_severe_cases_for_period*Q49*S49,0)</f>
        <v>0</v>
      </c>
      <c r="AH49">
        <f>AG49*F49</f>
        <v>0</v>
      </c>
      <c r="AI49">
        <f t="shared" si="12"/>
        <v>0</v>
      </c>
      <c r="AJ49">
        <f>ROUND('[2]Weekly Summary'!$BF$45*V49*X49,0)</f>
        <v>0</v>
      </c>
      <c r="AK49">
        <f t="shared" si="13"/>
        <v>0</v>
      </c>
      <c r="AL49">
        <f t="shared" si="14"/>
        <v>0</v>
      </c>
      <c r="AM49">
        <f>ROUND('[2]Weekly Summary'!$BF$44*AA49*AC49,0)</f>
        <v>0</v>
      </c>
      <c r="AN49">
        <f t="shared" si="4"/>
        <v>0</v>
      </c>
      <c r="AO49">
        <f t="shared" si="5"/>
        <v>0</v>
      </c>
      <c r="AP49">
        <f t="shared" si="6"/>
        <v>60</v>
      </c>
      <c r="AQ49">
        <f t="shared" si="7"/>
        <v>300</v>
      </c>
      <c r="AR49">
        <f t="shared" si="17"/>
        <v>0</v>
      </c>
    </row>
    <row r="50" spans="1:44">
      <c r="A50" t="s">
        <v>593</v>
      </c>
      <c r="B50">
        <f t="shared" si="15"/>
        <v>49</v>
      </c>
      <c r="C50" t="s">
        <v>871</v>
      </c>
      <c r="D50" t="s">
        <v>749</v>
      </c>
      <c r="E50" t="s">
        <v>872</v>
      </c>
      <c r="F50">
        <v>0.25</v>
      </c>
      <c r="G50" t="s">
        <v>741</v>
      </c>
      <c r="H50" t="s">
        <v>742</v>
      </c>
      <c r="J50">
        <v>14</v>
      </c>
      <c r="K50">
        <v>0.5</v>
      </c>
      <c r="L50">
        <f t="shared" si="16"/>
        <v>7</v>
      </c>
      <c r="M50">
        <f t="shared" si="20"/>
        <v>1.75</v>
      </c>
      <c r="N50">
        <v>1E-3</v>
      </c>
      <c r="O50">
        <v>7</v>
      </c>
      <c r="P50">
        <v>0.5</v>
      </c>
      <c r="Q50">
        <f t="shared" si="8"/>
        <v>3.5</v>
      </c>
      <c r="R50">
        <f t="shared" si="21"/>
        <v>0.875</v>
      </c>
      <c r="S50">
        <v>1E-3</v>
      </c>
      <c r="T50">
        <v>4</v>
      </c>
      <c r="U50">
        <v>0.5</v>
      </c>
      <c r="V50">
        <f t="shared" si="9"/>
        <v>2</v>
      </c>
      <c r="W50">
        <f t="shared" si="18"/>
        <v>0.5</v>
      </c>
      <c r="X50">
        <v>1E-4</v>
      </c>
      <c r="Y50">
        <v>0</v>
      </c>
      <c r="Z50">
        <v>0</v>
      </c>
      <c r="AA50">
        <f t="shared" si="10"/>
        <v>0</v>
      </c>
      <c r="AB50">
        <f t="shared" si="19"/>
        <v>0</v>
      </c>
      <c r="AD50">
        <f>ROUND(Total_critical_cases_for_period*L50*N50,0)</f>
        <v>1</v>
      </c>
      <c r="AE50">
        <f>AD50*F50</f>
        <v>0.25</v>
      </c>
      <c r="AF50">
        <f t="shared" si="11"/>
        <v>0</v>
      </c>
      <c r="AG50">
        <f>ROUND(Total_severe_cases_for_period*Q50*S50,0)</f>
        <v>1</v>
      </c>
      <c r="AH50">
        <f>AG50*F50</f>
        <v>0.25</v>
      </c>
      <c r="AI50">
        <f t="shared" si="12"/>
        <v>0</v>
      </c>
      <c r="AJ50">
        <f>ROUND('[2]Weekly Summary'!$BF$45*V50*X50,0)</f>
        <v>0</v>
      </c>
      <c r="AK50">
        <f t="shared" si="13"/>
        <v>0</v>
      </c>
      <c r="AL50">
        <f t="shared" si="14"/>
        <v>0</v>
      </c>
      <c r="AM50">
        <f>ROUND('[2]Weekly Summary'!$BF$44*AA50*AC50,0)</f>
        <v>0</v>
      </c>
      <c r="AN50">
        <f t="shared" si="4"/>
        <v>0</v>
      </c>
      <c r="AO50">
        <f t="shared" si="5"/>
        <v>0</v>
      </c>
      <c r="AP50">
        <f t="shared" si="6"/>
        <v>2</v>
      </c>
      <c r="AQ50">
        <f t="shared" si="7"/>
        <v>0.5</v>
      </c>
      <c r="AR50">
        <f t="shared" si="17"/>
        <v>0</v>
      </c>
    </row>
    <row r="51" spans="1:44">
      <c r="A51" t="s">
        <v>593</v>
      </c>
      <c r="B51">
        <f t="shared" si="15"/>
        <v>50</v>
      </c>
      <c r="C51" t="s">
        <v>873</v>
      </c>
      <c r="D51" t="s">
        <v>749</v>
      </c>
      <c r="E51" t="s">
        <v>874</v>
      </c>
      <c r="F51">
        <v>0.25</v>
      </c>
      <c r="G51" t="s">
        <v>875</v>
      </c>
      <c r="H51" t="s">
        <v>751</v>
      </c>
      <c r="J51">
        <v>3</v>
      </c>
      <c r="K51">
        <v>2</v>
      </c>
      <c r="L51">
        <f t="shared" si="16"/>
        <v>6</v>
      </c>
      <c r="M51">
        <f t="shared" si="20"/>
        <v>1.5</v>
      </c>
      <c r="N51">
        <v>1E-3</v>
      </c>
      <c r="O51">
        <v>0</v>
      </c>
      <c r="P51">
        <v>0</v>
      </c>
      <c r="Q51">
        <f t="shared" si="8"/>
        <v>0</v>
      </c>
      <c r="R51">
        <f t="shared" si="21"/>
        <v>0</v>
      </c>
      <c r="T51">
        <v>0</v>
      </c>
      <c r="U51">
        <v>0</v>
      </c>
      <c r="V51">
        <f t="shared" si="9"/>
        <v>0</v>
      </c>
      <c r="W51">
        <f t="shared" si="18"/>
        <v>0</v>
      </c>
      <c r="Y51">
        <v>0</v>
      </c>
      <c r="Z51">
        <v>0</v>
      </c>
      <c r="AA51">
        <f t="shared" si="10"/>
        <v>0</v>
      </c>
      <c r="AB51">
        <f t="shared" si="19"/>
        <v>0</v>
      </c>
      <c r="AD51">
        <f>ROUND(Total_critical_cases_for_period*L51*N51,0)</f>
        <v>1</v>
      </c>
      <c r="AE51">
        <f>AD51*F51</f>
        <v>0.25</v>
      </c>
      <c r="AF51">
        <f t="shared" si="11"/>
        <v>0</v>
      </c>
      <c r="AG51">
        <f>ROUND(Total_severe_cases_for_period*Q51*S51,0)</f>
        <v>0</v>
      </c>
      <c r="AH51">
        <f>AG51*F51</f>
        <v>0</v>
      </c>
      <c r="AI51">
        <f t="shared" si="12"/>
        <v>0</v>
      </c>
      <c r="AJ51">
        <f>ROUND('[2]Weekly Summary'!$BF$45*V51*X51,0)</f>
        <v>0</v>
      </c>
      <c r="AK51">
        <f t="shared" si="13"/>
        <v>0</v>
      </c>
      <c r="AL51">
        <f t="shared" si="14"/>
        <v>0</v>
      </c>
      <c r="AM51">
        <f>ROUND('[2]Weekly Summary'!$BF$44*AA51*AC51,0)</f>
        <v>0</v>
      </c>
      <c r="AN51">
        <f t="shared" si="4"/>
        <v>0</v>
      </c>
      <c r="AO51">
        <f t="shared" si="5"/>
        <v>0</v>
      </c>
      <c r="AP51">
        <f t="shared" si="6"/>
        <v>1</v>
      </c>
      <c r="AQ51">
        <f t="shared" si="7"/>
        <v>0.25</v>
      </c>
      <c r="AR51">
        <f t="shared" si="17"/>
        <v>0</v>
      </c>
    </row>
    <row r="52" spans="1:44">
      <c r="A52" t="s">
        <v>593</v>
      </c>
      <c r="B52">
        <f t="shared" si="15"/>
        <v>51</v>
      </c>
      <c r="C52" t="s">
        <v>876</v>
      </c>
      <c r="D52" t="s">
        <v>877</v>
      </c>
      <c r="E52" t="s">
        <v>878</v>
      </c>
      <c r="F52">
        <v>100</v>
      </c>
      <c r="G52" t="s">
        <v>741</v>
      </c>
      <c r="H52" t="s">
        <v>742</v>
      </c>
      <c r="J52">
        <v>14</v>
      </c>
      <c r="K52">
        <v>2</v>
      </c>
      <c r="L52">
        <f t="shared" si="16"/>
        <v>28</v>
      </c>
      <c r="M52">
        <f t="shared" si="20"/>
        <v>2800</v>
      </c>
      <c r="N52">
        <v>0.5</v>
      </c>
      <c r="O52">
        <v>7</v>
      </c>
      <c r="P52">
        <v>1</v>
      </c>
      <c r="Q52">
        <f t="shared" si="8"/>
        <v>7</v>
      </c>
      <c r="R52">
        <f t="shared" si="21"/>
        <v>700</v>
      </c>
      <c r="S52">
        <v>0.5</v>
      </c>
      <c r="T52">
        <v>4</v>
      </c>
      <c r="U52">
        <v>1</v>
      </c>
      <c r="V52">
        <f t="shared" si="9"/>
        <v>4</v>
      </c>
      <c r="W52">
        <f t="shared" si="18"/>
        <v>400</v>
      </c>
      <c r="X52">
        <v>0.3</v>
      </c>
      <c r="Y52">
        <v>0</v>
      </c>
      <c r="Z52">
        <v>0</v>
      </c>
      <c r="AA52">
        <f t="shared" si="10"/>
        <v>0</v>
      </c>
      <c r="AB52">
        <f t="shared" si="19"/>
        <v>0</v>
      </c>
      <c r="AD52">
        <f>ROUND(Total_critical_cases_for_period*L52*N52,0)</f>
        <v>1400</v>
      </c>
      <c r="AE52">
        <f>AD52*F52</f>
        <v>140000</v>
      </c>
      <c r="AF52">
        <f t="shared" si="11"/>
        <v>0</v>
      </c>
      <c r="AG52">
        <f>ROUND(Total_severe_cases_for_period*Q52*S52,0)</f>
        <v>1208</v>
      </c>
      <c r="AH52">
        <f>AG52*F52</f>
        <v>120800</v>
      </c>
      <c r="AI52">
        <f t="shared" si="12"/>
        <v>0</v>
      </c>
      <c r="AJ52">
        <f>ROUND('[2]Weekly Summary'!$BF$45*V52*X52,0)</f>
        <v>1068</v>
      </c>
      <c r="AK52">
        <f t="shared" si="13"/>
        <v>106800</v>
      </c>
      <c r="AL52">
        <f t="shared" si="14"/>
        <v>0</v>
      </c>
      <c r="AM52">
        <f>ROUND('[2]Weekly Summary'!$BF$44*AA52*AC52,0)</f>
        <v>0</v>
      </c>
      <c r="AN52">
        <f t="shared" si="4"/>
        <v>0</v>
      </c>
      <c r="AO52">
        <f t="shared" si="5"/>
        <v>0</v>
      </c>
      <c r="AP52">
        <f t="shared" si="6"/>
        <v>3676</v>
      </c>
      <c r="AQ52">
        <f t="shared" si="7"/>
        <v>367600</v>
      </c>
      <c r="AR52">
        <f t="shared" si="17"/>
        <v>0</v>
      </c>
    </row>
    <row r="53" spans="1:44">
      <c r="A53" t="s">
        <v>593</v>
      </c>
      <c r="B53">
        <f t="shared" si="15"/>
        <v>52</v>
      </c>
      <c r="C53" t="s">
        <v>879</v>
      </c>
      <c r="D53" t="s">
        <v>880</v>
      </c>
      <c r="E53" t="s">
        <v>881</v>
      </c>
      <c r="F53">
        <v>40</v>
      </c>
      <c r="G53" t="s">
        <v>741</v>
      </c>
      <c r="H53" t="s">
        <v>751</v>
      </c>
      <c r="J53">
        <v>7</v>
      </c>
      <c r="K53">
        <v>4</v>
      </c>
      <c r="L53">
        <f t="shared" si="16"/>
        <v>28</v>
      </c>
      <c r="M53">
        <f t="shared" si="20"/>
        <v>1120</v>
      </c>
      <c r="N53">
        <v>0.05</v>
      </c>
      <c r="O53">
        <v>0</v>
      </c>
      <c r="P53">
        <v>0</v>
      </c>
      <c r="Q53">
        <f t="shared" si="8"/>
        <v>0</v>
      </c>
      <c r="R53">
        <f t="shared" si="21"/>
        <v>0</v>
      </c>
      <c r="T53">
        <v>0</v>
      </c>
      <c r="U53">
        <v>0</v>
      </c>
      <c r="V53">
        <f t="shared" si="9"/>
        <v>0</v>
      </c>
      <c r="W53">
        <f t="shared" si="18"/>
        <v>0</v>
      </c>
      <c r="Y53">
        <v>0</v>
      </c>
      <c r="Z53">
        <v>0</v>
      </c>
      <c r="AA53">
        <f t="shared" si="10"/>
        <v>0</v>
      </c>
      <c r="AB53">
        <f t="shared" si="19"/>
        <v>0</v>
      </c>
      <c r="AD53">
        <f>ROUND(Total_critical_cases_for_period*L53*N53,0)</f>
        <v>140</v>
      </c>
      <c r="AE53">
        <f>AD53*F53</f>
        <v>5600</v>
      </c>
      <c r="AF53">
        <f t="shared" si="11"/>
        <v>0</v>
      </c>
      <c r="AG53">
        <f>ROUND(Total_severe_cases_for_period*Q53*S53,0)</f>
        <v>0</v>
      </c>
      <c r="AH53">
        <f>AG53*F53</f>
        <v>0</v>
      </c>
      <c r="AI53">
        <f t="shared" si="12"/>
        <v>0</v>
      </c>
      <c r="AJ53">
        <f>ROUND('[2]Weekly Summary'!$BF$45*V53*X53,0)</f>
        <v>0</v>
      </c>
      <c r="AK53">
        <f t="shared" si="13"/>
        <v>0</v>
      </c>
      <c r="AL53">
        <f t="shared" si="14"/>
        <v>0</v>
      </c>
      <c r="AM53">
        <f>ROUND('[2]Weekly Summary'!$BF$44*AA53*AC53,0)</f>
        <v>0</v>
      </c>
      <c r="AN53">
        <f t="shared" si="4"/>
        <v>0</v>
      </c>
      <c r="AO53">
        <f t="shared" si="5"/>
        <v>0</v>
      </c>
      <c r="AP53">
        <f t="shared" si="6"/>
        <v>140</v>
      </c>
      <c r="AQ53">
        <f t="shared" si="7"/>
        <v>5600</v>
      </c>
      <c r="AR53">
        <f t="shared" si="17"/>
        <v>0</v>
      </c>
    </row>
    <row r="54" spans="1:44">
      <c r="A54" t="s">
        <v>593</v>
      </c>
      <c r="B54">
        <f t="shared" si="15"/>
        <v>53</v>
      </c>
      <c r="C54" t="s">
        <v>882</v>
      </c>
      <c r="D54" t="s">
        <v>756</v>
      </c>
      <c r="E54" t="s">
        <v>883</v>
      </c>
      <c r="F54">
        <v>100</v>
      </c>
      <c r="G54" t="s">
        <v>741</v>
      </c>
      <c r="H54" t="s">
        <v>742</v>
      </c>
      <c r="J54">
        <v>0</v>
      </c>
      <c r="K54">
        <v>0</v>
      </c>
      <c r="L54">
        <f t="shared" si="16"/>
        <v>0</v>
      </c>
      <c r="M54">
        <f t="shared" si="20"/>
        <v>0</v>
      </c>
      <c r="O54">
        <v>10</v>
      </c>
      <c r="P54">
        <v>2</v>
      </c>
      <c r="Q54">
        <f t="shared" si="8"/>
        <v>20</v>
      </c>
      <c r="R54">
        <f t="shared" si="21"/>
        <v>2000</v>
      </c>
      <c r="S54">
        <v>0.05</v>
      </c>
      <c r="T54">
        <v>10</v>
      </c>
      <c r="U54">
        <v>2</v>
      </c>
      <c r="V54">
        <f t="shared" si="9"/>
        <v>20</v>
      </c>
      <c r="W54">
        <f t="shared" si="18"/>
        <v>2000</v>
      </c>
      <c r="X54">
        <v>0.05</v>
      </c>
      <c r="Y54">
        <v>0</v>
      </c>
      <c r="Z54">
        <v>0</v>
      </c>
      <c r="AA54">
        <f t="shared" si="10"/>
        <v>0</v>
      </c>
      <c r="AB54">
        <f t="shared" si="19"/>
        <v>0</v>
      </c>
      <c r="AD54">
        <f>ROUND(Total_critical_cases_for_period*L54*N54,0)</f>
        <v>0</v>
      </c>
      <c r="AE54">
        <f>AD54*F54</f>
        <v>0</v>
      </c>
      <c r="AF54">
        <f t="shared" si="11"/>
        <v>0</v>
      </c>
      <c r="AG54">
        <f>ROUND(Total_severe_cases_for_period*Q54*S54,0)</f>
        <v>345</v>
      </c>
      <c r="AH54">
        <f>AG54*F54</f>
        <v>34500</v>
      </c>
      <c r="AI54">
        <f t="shared" si="12"/>
        <v>0</v>
      </c>
      <c r="AJ54">
        <f>ROUND('[2]Weekly Summary'!$BF$45*V54*X54,0)</f>
        <v>890</v>
      </c>
      <c r="AK54">
        <f t="shared" si="13"/>
        <v>89000</v>
      </c>
      <c r="AL54">
        <f t="shared" si="14"/>
        <v>0</v>
      </c>
      <c r="AM54">
        <f>ROUND('[2]Weekly Summary'!$BF$44*AA54*AC54,0)</f>
        <v>0</v>
      </c>
      <c r="AN54">
        <f t="shared" si="4"/>
        <v>0</v>
      </c>
      <c r="AO54">
        <f t="shared" si="5"/>
        <v>0</v>
      </c>
      <c r="AP54">
        <f t="shared" si="6"/>
        <v>1235</v>
      </c>
      <c r="AQ54">
        <f t="shared" si="7"/>
        <v>123500</v>
      </c>
      <c r="AR54">
        <f t="shared" si="17"/>
        <v>0</v>
      </c>
    </row>
    <row r="55" spans="1:44">
      <c r="A55" t="s">
        <v>593</v>
      </c>
      <c r="B55">
        <f t="shared" si="15"/>
        <v>54</v>
      </c>
      <c r="C55" t="s">
        <v>884</v>
      </c>
      <c r="D55" t="s">
        <v>885</v>
      </c>
      <c r="E55" t="s">
        <v>803</v>
      </c>
      <c r="F55">
        <v>5</v>
      </c>
      <c r="G55" t="s">
        <v>741</v>
      </c>
      <c r="H55" t="s">
        <v>742</v>
      </c>
      <c r="J55">
        <v>0</v>
      </c>
      <c r="K55">
        <v>0</v>
      </c>
      <c r="L55">
        <f t="shared" si="16"/>
        <v>0</v>
      </c>
      <c r="M55">
        <f t="shared" si="20"/>
        <v>0</v>
      </c>
      <c r="O55">
        <v>7</v>
      </c>
      <c r="P55">
        <v>1</v>
      </c>
      <c r="Q55">
        <f t="shared" si="8"/>
        <v>7</v>
      </c>
      <c r="R55">
        <f t="shared" si="21"/>
        <v>35</v>
      </c>
      <c r="S55">
        <v>0.3</v>
      </c>
      <c r="T55">
        <v>4</v>
      </c>
      <c r="U55">
        <v>1</v>
      </c>
      <c r="V55">
        <f t="shared" si="9"/>
        <v>4</v>
      </c>
      <c r="W55">
        <f t="shared" si="18"/>
        <v>20</v>
      </c>
      <c r="X55">
        <v>0.2</v>
      </c>
      <c r="Y55">
        <v>0</v>
      </c>
      <c r="Z55">
        <v>0</v>
      </c>
      <c r="AA55">
        <f t="shared" si="10"/>
        <v>0</v>
      </c>
      <c r="AB55">
        <f t="shared" si="19"/>
        <v>0</v>
      </c>
      <c r="AD55">
        <f>ROUND(Total_critical_cases_for_period*L55*N55,0)</f>
        <v>0</v>
      </c>
      <c r="AE55">
        <f>AD55*F55</f>
        <v>0</v>
      </c>
      <c r="AF55">
        <f t="shared" si="11"/>
        <v>0</v>
      </c>
      <c r="AG55">
        <f>ROUND(Total_severe_cases_for_period*Q55*S55,0)</f>
        <v>725</v>
      </c>
      <c r="AH55">
        <f>AG55*F55</f>
        <v>3625</v>
      </c>
      <c r="AI55">
        <f t="shared" si="12"/>
        <v>0</v>
      </c>
      <c r="AJ55">
        <f>ROUND('[2]Weekly Summary'!$BF$45*V55*X55,0)</f>
        <v>712</v>
      </c>
      <c r="AK55">
        <f t="shared" si="13"/>
        <v>3560</v>
      </c>
      <c r="AL55">
        <f t="shared" si="14"/>
        <v>0</v>
      </c>
      <c r="AM55">
        <f>ROUND('[2]Weekly Summary'!$BF$44*AA55*AC55,0)</f>
        <v>0</v>
      </c>
      <c r="AN55">
        <f t="shared" si="4"/>
        <v>0</v>
      </c>
      <c r="AO55">
        <f t="shared" si="5"/>
        <v>0</v>
      </c>
      <c r="AP55">
        <f t="shared" si="6"/>
        <v>1437</v>
      </c>
      <c r="AQ55">
        <f t="shared" si="7"/>
        <v>7185</v>
      </c>
      <c r="AR55">
        <f t="shared" si="17"/>
        <v>0</v>
      </c>
    </row>
    <row r="56" spans="1:44">
      <c r="A56" t="s">
        <v>886</v>
      </c>
      <c r="B56">
        <f t="shared" si="15"/>
        <v>55</v>
      </c>
      <c r="C56" t="s">
        <v>887</v>
      </c>
      <c r="D56" t="s">
        <v>888</v>
      </c>
      <c r="E56" t="s">
        <v>889</v>
      </c>
      <c r="F56">
        <v>120</v>
      </c>
      <c r="G56" t="s">
        <v>741</v>
      </c>
      <c r="H56" t="s">
        <v>890</v>
      </c>
      <c r="I56">
        <v>2.4</v>
      </c>
      <c r="J56">
        <v>21</v>
      </c>
      <c r="K56">
        <v>1</v>
      </c>
      <c r="L56">
        <f t="shared" si="16"/>
        <v>21</v>
      </c>
      <c r="M56">
        <f t="shared" si="20"/>
        <v>2520</v>
      </c>
      <c r="N56">
        <v>0.1</v>
      </c>
      <c r="O56">
        <v>14</v>
      </c>
      <c r="P56">
        <v>2</v>
      </c>
      <c r="Q56">
        <f t="shared" si="8"/>
        <v>28</v>
      </c>
      <c r="R56">
        <f t="shared" si="21"/>
        <v>3360</v>
      </c>
      <c r="S56">
        <v>0.1</v>
      </c>
      <c r="T56">
        <v>0</v>
      </c>
      <c r="U56">
        <v>0</v>
      </c>
      <c r="V56">
        <f t="shared" si="9"/>
        <v>0</v>
      </c>
      <c r="W56">
        <f t="shared" si="18"/>
        <v>0</v>
      </c>
      <c r="Y56">
        <v>0</v>
      </c>
      <c r="Z56">
        <v>0</v>
      </c>
      <c r="AA56">
        <f t="shared" si="10"/>
        <v>0</v>
      </c>
      <c r="AB56">
        <f t="shared" si="19"/>
        <v>0</v>
      </c>
      <c r="AD56">
        <f>ROUND(Total_critical_cases_for_period*L56*N56,0)</f>
        <v>210</v>
      </c>
      <c r="AE56">
        <f>AD56*F56</f>
        <v>25200</v>
      </c>
      <c r="AF56">
        <f t="shared" si="11"/>
        <v>504</v>
      </c>
      <c r="AG56">
        <f>ROUND(Total_severe_cases_for_period*Q56*S56,0)</f>
        <v>966</v>
      </c>
      <c r="AH56">
        <f>AG56*F56</f>
        <v>115920</v>
      </c>
      <c r="AI56">
        <f t="shared" si="12"/>
        <v>2318.4</v>
      </c>
      <c r="AJ56">
        <f>ROUND('[2]Weekly Summary'!$BF$45*V56*X56,0)</f>
        <v>0</v>
      </c>
      <c r="AK56">
        <f t="shared" si="13"/>
        <v>0</v>
      </c>
      <c r="AL56">
        <f t="shared" si="14"/>
        <v>0</v>
      </c>
      <c r="AM56">
        <f>ROUND('[2]Weekly Summary'!$BF$44*AA56*AC56,0)</f>
        <v>0</v>
      </c>
      <c r="AN56">
        <f t="shared" si="4"/>
        <v>0</v>
      </c>
      <c r="AO56">
        <f t="shared" si="5"/>
        <v>0</v>
      </c>
      <c r="AP56">
        <f t="shared" si="6"/>
        <v>1176</v>
      </c>
      <c r="AQ56">
        <f t="shared" si="7"/>
        <v>141120</v>
      </c>
      <c r="AR56">
        <f t="shared" si="17"/>
        <v>2822.4</v>
      </c>
    </row>
    <row r="57" spans="1:44">
      <c r="A57" t="s">
        <v>886</v>
      </c>
      <c r="B57">
        <f t="shared" si="15"/>
        <v>56</v>
      </c>
      <c r="C57" t="s">
        <v>887</v>
      </c>
      <c r="D57" t="s">
        <v>888</v>
      </c>
      <c r="E57" t="s">
        <v>891</v>
      </c>
      <c r="F57">
        <v>40</v>
      </c>
      <c r="G57" t="s">
        <v>741</v>
      </c>
      <c r="H57" t="s">
        <v>892</v>
      </c>
      <c r="I57">
        <v>2.4</v>
      </c>
      <c r="J57">
        <v>21</v>
      </c>
      <c r="K57">
        <v>1</v>
      </c>
      <c r="L57">
        <f t="shared" si="16"/>
        <v>21</v>
      </c>
      <c r="M57">
        <f t="shared" si="20"/>
        <v>840</v>
      </c>
      <c r="N57">
        <v>1</v>
      </c>
      <c r="O57">
        <v>14</v>
      </c>
      <c r="P57">
        <v>1</v>
      </c>
      <c r="Q57">
        <f t="shared" si="8"/>
        <v>14</v>
      </c>
      <c r="R57">
        <f t="shared" si="21"/>
        <v>560</v>
      </c>
      <c r="S57">
        <v>1</v>
      </c>
      <c r="T57">
        <v>4</v>
      </c>
      <c r="U57">
        <v>1</v>
      </c>
      <c r="V57">
        <f t="shared" si="9"/>
        <v>4</v>
      </c>
      <c r="W57">
        <f t="shared" si="18"/>
        <v>160</v>
      </c>
      <c r="X57">
        <v>1</v>
      </c>
      <c r="Y57">
        <v>0</v>
      </c>
      <c r="Z57">
        <v>0</v>
      </c>
      <c r="AA57">
        <f t="shared" si="10"/>
        <v>0</v>
      </c>
      <c r="AB57">
        <f t="shared" si="19"/>
        <v>0</v>
      </c>
      <c r="AD57">
        <f>ROUND(Total_critical_cases_for_period*L57*N57,0)</f>
        <v>2100</v>
      </c>
      <c r="AE57">
        <f>AD57*F57</f>
        <v>84000</v>
      </c>
      <c r="AF57">
        <f t="shared" si="11"/>
        <v>5040</v>
      </c>
      <c r="AG57">
        <f>ROUND(Total_severe_cases_for_period*Q57*S57,0)</f>
        <v>4830</v>
      </c>
      <c r="AH57">
        <f>AG57*F57</f>
        <v>193200</v>
      </c>
      <c r="AI57">
        <f t="shared" si="12"/>
        <v>11592</v>
      </c>
      <c r="AJ57">
        <f>ROUND('[2]Weekly Summary'!$BF$45*V57*X57,0)</f>
        <v>3560</v>
      </c>
      <c r="AK57">
        <f t="shared" si="13"/>
        <v>142400</v>
      </c>
      <c r="AL57">
        <f t="shared" si="14"/>
        <v>8544</v>
      </c>
      <c r="AM57">
        <f>ROUND('[2]Weekly Summary'!$BF$44*AA57*AC57,0)</f>
        <v>0</v>
      </c>
      <c r="AN57">
        <f t="shared" si="4"/>
        <v>0</v>
      </c>
      <c r="AO57">
        <f t="shared" si="5"/>
        <v>0</v>
      </c>
      <c r="AP57">
        <f t="shared" si="6"/>
        <v>10490</v>
      </c>
      <c r="AQ57">
        <f t="shared" si="7"/>
        <v>419600</v>
      </c>
      <c r="AR57">
        <f t="shared" si="17"/>
        <v>25176</v>
      </c>
    </row>
    <row r="58" spans="1:44">
      <c r="A58" t="s">
        <v>593</v>
      </c>
      <c r="B58">
        <f t="shared" si="15"/>
        <v>57</v>
      </c>
      <c r="C58" t="s">
        <v>893</v>
      </c>
      <c r="D58" t="s">
        <v>894</v>
      </c>
      <c r="E58" t="s">
        <v>895</v>
      </c>
      <c r="F58">
        <v>1</v>
      </c>
      <c r="G58" t="s">
        <v>741</v>
      </c>
      <c r="H58" t="s">
        <v>751</v>
      </c>
      <c r="J58">
        <v>4</v>
      </c>
      <c r="K58">
        <v>20</v>
      </c>
      <c r="L58">
        <f t="shared" si="16"/>
        <v>80</v>
      </c>
      <c r="M58">
        <f t="shared" si="20"/>
        <v>80</v>
      </c>
      <c r="N58">
        <v>0.2</v>
      </c>
      <c r="O58">
        <v>0</v>
      </c>
      <c r="P58">
        <v>0</v>
      </c>
      <c r="Q58">
        <f t="shared" si="8"/>
        <v>0</v>
      </c>
      <c r="R58">
        <f t="shared" si="21"/>
        <v>0</v>
      </c>
      <c r="T58">
        <v>0</v>
      </c>
      <c r="U58">
        <v>0</v>
      </c>
      <c r="V58">
        <f t="shared" si="9"/>
        <v>0</v>
      </c>
      <c r="W58">
        <f t="shared" si="18"/>
        <v>0</v>
      </c>
      <c r="Y58">
        <v>0</v>
      </c>
      <c r="Z58">
        <v>0</v>
      </c>
      <c r="AA58">
        <f t="shared" si="10"/>
        <v>0</v>
      </c>
      <c r="AB58">
        <f t="shared" si="19"/>
        <v>0</v>
      </c>
      <c r="AD58">
        <f>ROUND(Total_critical_cases_for_period*L58*N58,0)</f>
        <v>1600</v>
      </c>
      <c r="AE58">
        <f>AD58*F58</f>
        <v>1600</v>
      </c>
      <c r="AF58">
        <f t="shared" si="11"/>
        <v>0</v>
      </c>
      <c r="AG58">
        <f>ROUND(Total_severe_cases_for_period*Q58*S58,0)</f>
        <v>0</v>
      </c>
      <c r="AH58">
        <f>AG58*F58</f>
        <v>0</v>
      </c>
      <c r="AI58">
        <f t="shared" si="12"/>
        <v>0</v>
      </c>
      <c r="AJ58">
        <f>ROUND('[2]Weekly Summary'!$BF$45*V58*X58,0)</f>
        <v>0</v>
      </c>
      <c r="AK58">
        <f t="shared" si="13"/>
        <v>0</v>
      </c>
      <c r="AL58">
        <f t="shared" si="14"/>
        <v>0</v>
      </c>
      <c r="AM58">
        <f>ROUND('[2]Weekly Summary'!$BF$44*AA58*AC58,0)</f>
        <v>0</v>
      </c>
      <c r="AN58">
        <f t="shared" si="4"/>
        <v>0</v>
      </c>
      <c r="AO58">
        <f t="shared" si="5"/>
        <v>0</v>
      </c>
      <c r="AP58">
        <f t="shared" si="6"/>
        <v>1600</v>
      </c>
      <c r="AQ58">
        <f t="shared" si="7"/>
        <v>1600</v>
      </c>
      <c r="AR58">
        <f t="shared" si="17"/>
        <v>0</v>
      </c>
    </row>
    <row r="59" spans="1:44">
      <c r="A59" t="s">
        <v>593</v>
      </c>
      <c r="B59">
        <f t="shared" si="15"/>
        <v>58</v>
      </c>
      <c r="C59" t="s">
        <v>896</v>
      </c>
      <c r="D59" t="s">
        <v>897</v>
      </c>
      <c r="E59" t="s">
        <v>898</v>
      </c>
      <c r="F59">
        <v>0.2</v>
      </c>
      <c r="G59" t="s">
        <v>741</v>
      </c>
      <c r="H59" t="s">
        <v>751</v>
      </c>
      <c r="J59">
        <v>1</v>
      </c>
      <c r="K59">
        <v>1</v>
      </c>
      <c r="L59">
        <f t="shared" si="16"/>
        <v>1</v>
      </c>
      <c r="M59">
        <f t="shared" si="20"/>
        <v>0.2</v>
      </c>
      <c r="N59">
        <v>1E-3</v>
      </c>
      <c r="O59">
        <v>1</v>
      </c>
      <c r="P59">
        <v>1</v>
      </c>
      <c r="Q59">
        <f t="shared" si="8"/>
        <v>1</v>
      </c>
      <c r="R59">
        <f t="shared" si="21"/>
        <v>0.2</v>
      </c>
      <c r="S59">
        <v>1E-3</v>
      </c>
      <c r="T59">
        <v>1</v>
      </c>
      <c r="U59">
        <v>1</v>
      </c>
      <c r="V59">
        <f t="shared" si="9"/>
        <v>1</v>
      </c>
      <c r="W59">
        <f t="shared" si="18"/>
        <v>0.2</v>
      </c>
      <c r="X59">
        <v>1E-3</v>
      </c>
      <c r="Y59">
        <v>0</v>
      </c>
      <c r="Z59">
        <v>0</v>
      </c>
      <c r="AA59">
        <f t="shared" si="10"/>
        <v>0</v>
      </c>
      <c r="AB59">
        <f t="shared" si="19"/>
        <v>0</v>
      </c>
      <c r="AD59">
        <f>ROUND(Total_critical_cases_for_period*L59*N59,0)</f>
        <v>0</v>
      </c>
      <c r="AE59">
        <f>AD59*F59</f>
        <v>0</v>
      </c>
      <c r="AF59">
        <f t="shared" si="11"/>
        <v>0</v>
      </c>
      <c r="AG59">
        <f>ROUND(Total_severe_cases_for_period*Q59*S59,0)</f>
        <v>0</v>
      </c>
      <c r="AH59">
        <f>AG59*F59</f>
        <v>0</v>
      </c>
      <c r="AI59">
        <f t="shared" si="12"/>
        <v>0</v>
      </c>
      <c r="AJ59">
        <f>ROUND('[2]Weekly Summary'!$BF$45*V59*X59,0)</f>
        <v>1</v>
      </c>
      <c r="AK59">
        <f t="shared" si="13"/>
        <v>0.2</v>
      </c>
      <c r="AL59">
        <f t="shared" si="14"/>
        <v>0</v>
      </c>
      <c r="AM59">
        <f>ROUND('[2]Weekly Summary'!$BF$44*AA59*AC59,0)</f>
        <v>0</v>
      </c>
      <c r="AN59">
        <f t="shared" si="4"/>
        <v>0</v>
      </c>
      <c r="AO59">
        <f t="shared" si="5"/>
        <v>0</v>
      </c>
      <c r="AP59">
        <f t="shared" si="6"/>
        <v>1</v>
      </c>
      <c r="AQ59">
        <f t="shared" si="7"/>
        <v>0.2</v>
      </c>
      <c r="AR59">
        <f t="shared" si="17"/>
        <v>0</v>
      </c>
    </row>
    <row r="60" spans="1:44">
      <c r="A60" t="s">
        <v>593</v>
      </c>
      <c r="B60">
        <f t="shared" si="15"/>
        <v>59</v>
      </c>
      <c r="C60" t="s">
        <v>899</v>
      </c>
      <c r="D60" t="s">
        <v>756</v>
      </c>
      <c r="E60" t="s">
        <v>900</v>
      </c>
      <c r="F60">
        <v>1</v>
      </c>
      <c r="G60" t="s">
        <v>764</v>
      </c>
      <c r="H60" t="s">
        <v>772</v>
      </c>
      <c r="J60">
        <v>3</v>
      </c>
      <c r="K60">
        <v>2</v>
      </c>
      <c r="L60">
        <f t="shared" si="16"/>
        <v>6</v>
      </c>
      <c r="M60">
        <f t="shared" si="20"/>
        <v>6</v>
      </c>
      <c r="N60">
        <v>0.4</v>
      </c>
      <c r="O60">
        <v>0</v>
      </c>
      <c r="P60">
        <v>0</v>
      </c>
      <c r="Q60">
        <f t="shared" si="8"/>
        <v>0</v>
      </c>
      <c r="R60">
        <f t="shared" si="21"/>
        <v>0</v>
      </c>
      <c r="T60">
        <v>0</v>
      </c>
      <c r="U60">
        <v>0</v>
      </c>
      <c r="V60">
        <f t="shared" si="9"/>
        <v>0</v>
      </c>
      <c r="W60">
        <f t="shared" si="18"/>
        <v>0</v>
      </c>
      <c r="Y60">
        <v>0</v>
      </c>
      <c r="Z60">
        <v>0</v>
      </c>
      <c r="AA60">
        <f t="shared" si="10"/>
        <v>0</v>
      </c>
      <c r="AB60">
        <f t="shared" si="19"/>
        <v>0</v>
      </c>
      <c r="AD60">
        <f>ROUND(Total_critical_cases_for_period*L60*N60,0)</f>
        <v>240</v>
      </c>
      <c r="AE60">
        <f>AD60*F60</f>
        <v>240</v>
      </c>
      <c r="AF60">
        <f t="shared" si="11"/>
        <v>0</v>
      </c>
      <c r="AG60">
        <f>ROUND(Total_severe_cases_for_period*Q60*S60,0)</f>
        <v>0</v>
      </c>
      <c r="AH60">
        <f>AG60*F60</f>
        <v>0</v>
      </c>
      <c r="AI60">
        <f t="shared" si="12"/>
        <v>0</v>
      </c>
      <c r="AJ60">
        <f>ROUND('[2]Weekly Summary'!$BF$45*V60*X60,0)</f>
        <v>0</v>
      </c>
      <c r="AK60">
        <f t="shared" si="13"/>
        <v>0</v>
      </c>
      <c r="AL60">
        <f t="shared" si="14"/>
        <v>0</v>
      </c>
      <c r="AM60">
        <f>ROUND('[2]Weekly Summary'!$BF$44*AA60*AC60,0)</f>
        <v>0</v>
      </c>
      <c r="AN60">
        <f t="shared" si="4"/>
        <v>0</v>
      </c>
      <c r="AO60">
        <f t="shared" si="5"/>
        <v>0</v>
      </c>
      <c r="AP60">
        <f t="shared" si="6"/>
        <v>240</v>
      </c>
      <c r="AQ60">
        <f t="shared" si="7"/>
        <v>240</v>
      </c>
      <c r="AR60">
        <f t="shared" si="17"/>
        <v>0</v>
      </c>
    </row>
    <row r="61" spans="1:44">
      <c r="A61" t="s">
        <v>593</v>
      </c>
      <c r="B61">
        <f t="shared" si="15"/>
        <v>60</v>
      </c>
      <c r="C61" t="s">
        <v>901</v>
      </c>
      <c r="D61" t="s">
        <v>756</v>
      </c>
      <c r="E61" t="s">
        <v>902</v>
      </c>
      <c r="F61">
        <v>500</v>
      </c>
      <c r="G61" t="s">
        <v>741</v>
      </c>
      <c r="H61" t="s">
        <v>742</v>
      </c>
      <c r="J61">
        <v>0</v>
      </c>
      <c r="K61">
        <v>0</v>
      </c>
      <c r="L61">
        <f t="shared" si="16"/>
        <v>0</v>
      </c>
      <c r="M61">
        <f t="shared" si="20"/>
        <v>0</v>
      </c>
      <c r="O61">
        <v>7</v>
      </c>
      <c r="P61">
        <v>4</v>
      </c>
      <c r="Q61">
        <f t="shared" si="8"/>
        <v>28</v>
      </c>
      <c r="R61">
        <f t="shared" si="21"/>
        <v>14000</v>
      </c>
      <c r="S61">
        <v>0.02</v>
      </c>
      <c r="T61">
        <v>7</v>
      </c>
      <c r="U61">
        <v>4</v>
      </c>
      <c r="V61">
        <f t="shared" si="9"/>
        <v>28</v>
      </c>
      <c r="W61">
        <f t="shared" si="18"/>
        <v>14000</v>
      </c>
      <c r="X61">
        <v>0.02</v>
      </c>
      <c r="Y61">
        <v>0</v>
      </c>
      <c r="Z61">
        <v>0</v>
      </c>
      <c r="AA61">
        <f t="shared" si="10"/>
        <v>0</v>
      </c>
      <c r="AB61">
        <f t="shared" si="19"/>
        <v>0</v>
      </c>
      <c r="AD61">
        <f>ROUND(Total_critical_cases_for_period*L61*N61,0)</f>
        <v>0</v>
      </c>
      <c r="AE61">
        <f>AD61*F61</f>
        <v>0</v>
      </c>
      <c r="AF61">
        <f t="shared" si="11"/>
        <v>0</v>
      </c>
      <c r="AG61">
        <f>ROUND(Total_severe_cases_for_period*Q61*S61,0)</f>
        <v>193</v>
      </c>
      <c r="AH61">
        <f>AG61*F61</f>
        <v>96500</v>
      </c>
      <c r="AI61">
        <f t="shared" si="12"/>
        <v>0</v>
      </c>
      <c r="AJ61">
        <f>ROUND('[2]Weekly Summary'!$BF$45*V61*X61,0)</f>
        <v>498</v>
      </c>
      <c r="AK61">
        <f t="shared" si="13"/>
        <v>249000</v>
      </c>
      <c r="AL61">
        <f t="shared" si="14"/>
        <v>0</v>
      </c>
      <c r="AM61">
        <f>ROUND('[2]Weekly Summary'!$BF$44*AA61*AC61,0)</f>
        <v>0</v>
      </c>
      <c r="AN61">
        <f t="shared" si="4"/>
        <v>0</v>
      </c>
      <c r="AO61">
        <f t="shared" si="5"/>
        <v>0</v>
      </c>
      <c r="AP61">
        <f t="shared" si="6"/>
        <v>691</v>
      </c>
      <c r="AQ61">
        <f t="shared" si="7"/>
        <v>345500</v>
      </c>
      <c r="AR61">
        <f t="shared" si="17"/>
        <v>0</v>
      </c>
    </row>
    <row r="62" spans="1:44">
      <c r="A62" t="s">
        <v>593</v>
      </c>
      <c r="B62">
        <f t="shared" si="15"/>
        <v>61</v>
      </c>
      <c r="C62" t="s">
        <v>903</v>
      </c>
      <c r="D62" t="s">
        <v>904</v>
      </c>
      <c r="E62" t="s">
        <v>905</v>
      </c>
      <c r="F62">
        <v>0.05</v>
      </c>
      <c r="G62" t="s">
        <v>741</v>
      </c>
      <c r="H62" t="s">
        <v>751</v>
      </c>
      <c r="J62">
        <v>14</v>
      </c>
      <c r="K62">
        <v>12</v>
      </c>
      <c r="L62">
        <f t="shared" si="16"/>
        <v>168</v>
      </c>
      <c r="M62">
        <f t="shared" si="20"/>
        <v>8.4</v>
      </c>
      <c r="N62">
        <v>0.2</v>
      </c>
      <c r="O62">
        <v>0</v>
      </c>
      <c r="P62">
        <v>0</v>
      </c>
      <c r="Q62">
        <f t="shared" si="8"/>
        <v>0</v>
      </c>
      <c r="R62">
        <f t="shared" si="21"/>
        <v>0</v>
      </c>
      <c r="T62">
        <v>0</v>
      </c>
      <c r="U62">
        <v>0</v>
      </c>
      <c r="V62">
        <f t="shared" si="9"/>
        <v>0</v>
      </c>
      <c r="W62">
        <f t="shared" si="18"/>
        <v>0</v>
      </c>
      <c r="Y62">
        <v>0</v>
      </c>
      <c r="Z62">
        <v>0</v>
      </c>
      <c r="AA62">
        <f t="shared" si="10"/>
        <v>0</v>
      </c>
      <c r="AB62">
        <f t="shared" si="19"/>
        <v>0</v>
      </c>
      <c r="AD62">
        <f>ROUND(Total_critical_cases_for_period*L62*N62,0)</f>
        <v>3360</v>
      </c>
      <c r="AE62">
        <f>AD62*F62</f>
        <v>168</v>
      </c>
      <c r="AF62">
        <f t="shared" si="11"/>
        <v>0</v>
      </c>
      <c r="AG62">
        <f>ROUND(Total_severe_cases_for_period*Q62*S62,0)</f>
        <v>0</v>
      </c>
      <c r="AH62">
        <f>AG62*F62</f>
        <v>0</v>
      </c>
      <c r="AI62">
        <f t="shared" si="12"/>
        <v>0</v>
      </c>
      <c r="AJ62">
        <f>ROUND('[2]Weekly Summary'!$BF$45*V62*X62,0)</f>
        <v>0</v>
      </c>
      <c r="AK62">
        <f t="shared" si="13"/>
        <v>0</v>
      </c>
      <c r="AL62">
        <f t="shared" si="14"/>
        <v>0</v>
      </c>
      <c r="AM62">
        <f>ROUND('[2]Weekly Summary'!$BF$44*AA62*AC62,0)</f>
        <v>0</v>
      </c>
      <c r="AN62">
        <f t="shared" si="4"/>
        <v>0</v>
      </c>
      <c r="AO62">
        <f t="shared" si="5"/>
        <v>0</v>
      </c>
      <c r="AP62">
        <f t="shared" si="6"/>
        <v>3360</v>
      </c>
      <c r="AQ62">
        <f t="shared" si="7"/>
        <v>168</v>
      </c>
      <c r="AR62">
        <f t="shared" si="17"/>
        <v>0</v>
      </c>
    </row>
    <row r="63" spans="1:44">
      <c r="A63" t="s">
        <v>593</v>
      </c>
      <c r="B63">
        <f t="shared" si="15"/>
        <v>62</v>
      </c>
      <c r="C63" t="s">
        <v>906</v>
      </c>
      <c r="D63" t="s">
        <v>768</v>
      </c>
      <c r="E63" t="s">
        <v>907</v>
      </c>
      <c r="F63">
        <v>50</v>
      </c>
      <c r="G63" t="s">
        <v>741</v>
      </c>
      <c r="H63" t="s">
        <v>742</v>
      </c>
      <c r="J63">
        <v>7</v>
      </c>
      <c r="K63">
        <v>24</v>
      </c>
      <c r="L63">
        <f t="shared" si="16"/>
        <v>168</v>
      </c>
      <c r="M63">
        <f t="shared" si="20"/>
        <v>8400</v>
      </c>
      <c r="N63">
        <v>1E-3</v>
      </c>
      <c r="O63">
        <v>14</v>
      </c>
      <c r="P63">
        <v>24</v>
      </c>
      <c r="Q63">
        <f t="shared" si="8"/>
        <v>336</v>
      </c>
      <c r="R63">
        <f t="shared" si="21"/>
        <v>16800</v>
      </c>
      <c r="T63">
        <v>0</v>
      </c>
      <c r="U63">
        <v>0</v>
      </c>
      <c r="V63">
        <f t="shared" si="9"/>
        <v>0</v>
      </c>
      <c r="W63">
        <f t="shared" si="18"/>
        <v>0</v>
      </c>
      <c r="Y63">
        <v>0</v>
      </c>
      <c r="Z63">
        <v>0</v>
      </c>
      <c r="AA63">
        <f t="shared" si="10"/>
        <v>0</v>
      </c>
      <c r="AB63">
        <f t="shared" si="19"/>
        <v>0</v>
      </c>
      <c r="AD63">
        <f>ROUND(Total_critical_cases_for_period*L63*N63,0)</f>
        <v>17</v>
      </c>
      <c r="AE63">
        <f>AD63*F63</f>
        <v>850</v>
      </c>
      <c r="AF63">
        <f t="shared" si="11"/>
        <v>0</v>
      </c>
      <c r="AG63">
        <f>ROUND(Total_severe_cases_for_period*Q63*S63,0)</f>
        <v>0</v>
      </c>
      <c r="AH63">
        <f>AG63*F63</f>
        <v>0</v>
      </c>
      <c r="AI63">
        <f t="shared" si="12"/>
        <v>0</v>
      </c>
      <c r="AJ63">
        <f>ROUND('[2]Weekly Summary'!$BF$45*V63*X63,0)</f>
        <v>0</v>
      </c>
      <c r="AK63">
        <f t="shared" si="13"/>
        <v>0</v>
      </c>
      <c r="AL63">
        <f t="shared" si="14"/>
        <v>0</v>
      </c>
      <c r="AM63">
        <f>ROUND('[2]Weekly Summary'!$BF$44*AA63*AC63,0)</f>
        <v>0</v>
      </c>
      <c r="AN63">
        <f t="shared" si="4"/>
        <v>0</v>
      </c>
      <c r="AO63">
        <f t="shared" si="5"/>
        <v>0</v>
      </c>
      <c r="AP63">
        <f t="shared" si="6"/>
        <v>17</v>
      </c>
      <c r="AQ63">
        <f t="shared" si="7"/>
        <v>850</v>
      </c>
      <c r="AR63">
        <f t="shared" si="17"/>
        <v>0</v>
      </c>
    </row>
    <row r="64" spans="1:44">
      <c r="A64" t="s">
        <v>593</v>
      </c>
      <c r="B64">
        <f t="shared" si="15"/>
        <v>63</v>
      </c>
      <c r="C64" t="s">
        <v>908</v>
      </c>
      <c r="D64" t="s">
        <v>768</v>
      </c>
      <c r="E64" t="s">
        <v>909</v>
      </c>
      <c r="F64">
        <v>200</v>
      </c>
      <c r="G64" t="s">
        <v>741</v>
      </c>
      <c r="H64" t="s">
        <v>751</v>
      </c>
      <c r="J64">
        <v>7</v>
      </c>
      <c r="K64">
        <v>6</v>
      </c>
      <c r="L64">
        <f t="shared" si="16"/>
        <v>42</v>
      </c>
      <c r="M64">
        <f t="shared" si="20"/>
        <v>8400</v>
      </c>
      <c r="N64">
        <v>1E-3</v>
      </c>
      <c r="O64">
        <v>0</v>
      </c>
      <c r="P64">
        <v>0</v>
      </c>
      <c r="Q64">
        <f t="shared" si="8"/>
        <v>0</v>
      </c>
      <c r="R64">
        <f t="shared" si="21"/>
        <v>0</v>
      </c>
      <c r="T64">
        <v>0</v>
      </c>
      <c r="U64">
        <v>0</v>
      </c>
      <c r="V64">
        <f t="shared" si="9"/>
        <v>0</v>
      </c>
      <c r="W64">
        <f t="shared" si="18"/>
        <v>0</v>
      </c>
      <c r="Y64">
        <v>0</v>
      </c>
      <c r="Z64">
        <v>0</v>
      </c>
      <c r="AA64">
        <f t="shared" si="10"/>
        <v>0</v>
      </c>
      <c r="AB64">
        <f t="shared" si="19"/>
        <v>0</v>
      </c>
      <c r="AD64">
        <f>ROUND(Total_critical_cases_for_period*L64*N64,0)</f>
        <v>4</v>
      </c>
      <c r="AE64">
        <f>AD64*F64</f>
        <v>800</v>
      </c>
      <c r="AF64">
        <f t="shared" si="11"/>
        <v>0</v>
      </c>
      <c r="AG64">
        <f>ROUND(Total_severe_cases_for_period*Q64*S64,0)</f>
        <v>0</v>
      </c>
      <c r="AH64">
        <f>AG64*F64</f>
        <v>0</v>
      </c>
      <c r="AI64">
        <f t="shared" si="12"/>
        <v>0</v>
      </c>
      <c r="AJ64">
        <f>ROUND('[2]Weekly Summary'!$BF$45*V64*X64,0)</f>
        <v>0</v>
      </c>
      <c r="AK64">
        <f t="shared" si="13"/>
        <v>0</v>
      </c>
      <c r="AL64">
        <f t="shared" si="14"/>
        <v>0</v>
      </c>
      <c r="AM64">
        <f>ROUND('[2]Weekly Summary'!$BF$44*AA64*AC64,0)</f>
        <v>0</v>
      </c>
      <c r="AN64">
        <f t="shared" si="4"/>
        <v>0</v>
      </c>
      <c r="AO64">
        <f t="shared" si="5"/>
        <v>0</v>
      </c>
      <c r="AP64">
        <f t="shared" si="6"/>
        <v>4</v>
      </c>
      <c r="AQ64">
        <f t="shared" si="7"/>
        <v>800</v>
      </c>
      <c r="AR64">
        <f t="shared" si="17"/>
        <v>0</v>
      </c>
    </row>
    <row r="65" spans="1:44">
      <c r="A65" t="s">
        <v>593</v>
      </c>
      <c r="B65">
        <f t="shared" si="15"/>
        <v>64</v>
      </c>
      <c r="C65" t="s">
        <v>910</v>
      </c>
      <c r="D65" t="s">
        <v>911</v>
      </c>
      <c r="E65" t="s">
        <v>912</v>
      </c>
      <c r="F65">
        <v>20</v>
      </c>
      <c r="G65" t="s">
        <v>741</v>
      </c>
      <c r="H65" t="s">
        <v>742</v>
      </c>
      <c r="J65">
        <v>21</v>
      </c>
      <c r="K65">
        <v>1</v>
      </c>
      <c r="L65">
        <f t="shared" si="16"/>
        <v>21</v>
      </c>
      <c r="M65">
        <f t="shared" si="20"/>
        <v>420</v>
      </c>
      <c r="N65">
        <v>5.0000000000000001E-3</v>
      </c>
      <c r="O65">
        <v>14</v>
      </c>
      <c r="P65">
        <v>1</v>
      </c>
      <c r="Q65">
        <f t="shared" si="8"/>
        <v>14</v>
      </c>
      <c r="R65">
        <f t="shared" si="21"/>
        <v>280</v>
      </c>
      <c r="S65">
        <v>5.0000000000000001E-3</v>
      </c>
      <c r="T65">
        <v>4</v>
      </c>
      <c r="U65">
        <v>1</v>
      </c>
      <c r="V65">
        <f t="shared" si="9"/>
        <v>4</v>
      </c>
      <c r="W65">
        <f t="shared" si="18"/>
        <v>80</v>
      </c>
      <c r="X65">
        <v>5.0000000000000001E-3</v>
      </c>
      <c r="Y65">
        <v>0</v>
      </c>
      <c r="Z65">
        <v>0</v>
      </c>
      <c r="AA65">
        <f t="shared" si="10"/>
        <v>0</v>
      </c>
      <c r="AB65">
        <f t="shared" si="19"/>
        <v>0</v>
      </c>
      <c r="AD65">
        <f>ROUND(Total_critical_cases_for_period*L65*N65,0)</f>
        <v>11</v>
      </c>
      <c r="AE65">
        <f>AD65*F65</f>
        <v>220</v>
      </c>
      <c r="AF65">
        <f t="shared" si="11"/>
        <v>0</v>
      </c>
      <c r="AG65">
        <f>ROUND(Total_severe_cases_for_period*Q65*S65,0)</f>
        <v>24</v>
      </c>
      <c r="AH65">
        <f>AG65*F65</f>
        <v>480</v>
      </c>
      <c r="AI65">
        <f t="shared" si="12"/>
        <v>0</v>
      </c>
      <c r="AJ65">
        <f>ROUND('[2]Weekly Summary'!$BF$45*V65*X65,0)</f>
        <v>18</v>
      </c>
      <c r="AK65">
        <f t="shared" si="13"/>
        <v>360</v>
      </c>
      <c r="AL65">
        <f t="shared" si="14"/>
        <v>0</v>
      </c>
      <c r="AM65">
        <f>ROUND('[2]Weekly Summary'!$BF$44*AA65*AC65,0)</f>
        <v>0</v>
      </c>
      <c r="AN65">
        <f t="shared" si="4"/>
        <v>0</v>
      </c>
      <c r="AO65">
        <f t="shared" si="5"/>
        <v>0</v>
      </c>
      <c r="AP65">
        <f t="shared" si="6"/>
        <v>53</v>
      </c>
      <c r="AQ65">
        <f t="shared" si="7"/>
        <v>1060</v>
      </c>
      <c r="AR65">
        <f t="shared" si="17"/>
        <v>0</v>
      </c>
    </row>
    <row r="66" spans="1:44">
      <c r="A66" t="s">
        <v>593</v>
      </c>
      <c r="B66">
        <f t="shared" si="15"/>
        <v>65</v>
      </c>
      <c r="C66" t="s">
        <v>913</v>
      </c>
      <c r="D66" t="s">
        <v>914</v>
      </c>
      <c r="E66" t="s">
        <v>915</v>
      </c>
      <c r="F66">
        <v>10</v>
      </c>
      <c r="G66" t="s">
        <v>741</v>
      </c>
      <c r="H66" t="s">
        <v>751</v>
      </c>
      <c r="J66">
        <v>7</v>
      </c>
      <c r="K66">
        <v>2</v>
      </c>
      <c r="L66">
        <f t="shared" si="16"/>
        <v>14</v>
      </c>
      <c r="M66">
        <f t="shared" si="20"/>
        <v>140</v>
      </c>
      <c r="N66">
        <v>0.5</v>
      </c>
      <c r="O66">
        <v>3</v>
      </c>
      <c r="P66">
        <v>2</v>
      </c>
      <c r="Q66">
        <f t="shared" si="8"/>
        <v>6</v>
      </c>
      <c r="R66">
        <f t="shared" si="21"/>
        <v>60</v>
      </c>
      <c r="S66">
        <v>0.1</v>
      </c>
      <c r="T66">
        <v>0</v>
      </c>
      <c r="U66">
        <v>0</v>
      </c>
      <c r="V66">
        <f t="shared" si="9"/>
        <v>0</v>
      </c>
      <c r="W66">
        <f t="shared" si="18"/>
        <v>0</v>
      </c>
      <c r="Y66">
        <v>0</v>
      </c>
      <c r="Z66">
        <v>0</v>
      </c>
      <c r="AA66">
        <f t="shared" si="10"/>
        <v>0</v>
      </c>
      <c r="AB66">
        <f t="shared" si="19"/>
        <v>0</v>
      </c>
      <c r="AD66">
        <f>ROUND(Total_critical_cases_for_period*L66*N66,0)</f>
        <v>700</v>
      </c>
      <c r="AE66">
        <f>AD66*F66</f>
        <v>7000</v>
      </c>
      <c r="AF66">
        <f t="shared" si="11"/>
        <v>0</v>
      </c>
      <c r="AG66">
        <f>ROUND(Total_severe_cases_for_period*Q66*S66,0)</f>
        <v>207</v>
      </c>
      <c r="AH66">
        <f>AG66*F66</f>
        <v>2070</v>
      </c>
      <c r="AI66">
        <f t="shared" si="12"/>
        <v>0</v>
      </c>
      <c r="AJ66">
        <f>ROUND('[2]Weekly Summary'!$BF$45*V66*X66,0)</f>
        <v>0</v>
      </c>
      <c r="AK66">
        <f t="shared" si="13"/>
        <v>0</v>
      </c>
      <c r="AL66">
        <f t="shared" si="14"/>
        <v>0</v>
      </c>
      <c r="AM66">
        <f>ROUND('[2]Weekly Summary'!$BF$44*AA66*AC66,0)</f>
        <v>0</v>
      </c>
      <c r="AN66">
        <f t="shared" ref="AN66:AN129" si="22">AM66*$F66</f>
        <v>0</v>
      </c>
      <c r="AO66">
        <f t="shared" ref="AO66:AO129" si="23">AM66*$I66</f>
        <v>0</v>
      </c>
      <c r="AP66">
        <f t="shared" ref="AP66:AP129" si="24">ROUND(SUM(AJ66,AG66,AD66,AM66),0)</f>
        <v>907</v>
      </c>
      <c r="AQ66">
        <f t="shared" ref="AQ66:AQ129" si="25">SUM(AE66,AH66,AK66)</f>
        <v>9070</v>
      </c>
      <c r="AR66">
        <f t="shared" si="17"/>
        <v>0</v>
      </c>
    </row>
    <row r="67" spans="1:44">
      <c r="A67" t="s">
        <v>593</v>
      </c>
      <c r="B67">
        <f t="shared" si="15"/>
        <v>66</v>
      </c>
      <c r="C67" t="s">
        <v>916</v>
      </c>
      <c r="D67" t="s">
        <v>914</v>
      </c>
      <c r="E67" t="s">
        <v>917</v>
      </c>
      <c r="F67">
        <v>40</v>
      </c>
      <c r="G67" t="s">
        <v>741</v>
      </c>
      <c r="H67" t="s">
        <v>742</v>
      </c>
      <c r="J67">
        <v>7</v>
      </c>
      <c r="K67">
        <v>2</v>
      </c>
      <c r="L67">
        <f t="shared" si="16"/>
        <v>14</v>
      </c>
      <c r="M67">
        <f t="shared" si="20"/>
        <v>560</v>
      </c>
      <c r="N67">
        <v>0.5</v>
      </c>
      <c r="O67">
        <v>7</v>
      </c>
      <c r="P67">
        <v>2</v>
      </c>
      <c r="Q67">
        <f t="shared" ref="Q67:Q130" si="26">P67*O67</f>
        <v>14</v>
      </c>
      <c r="R67">
        <f t="shared" si="21"/>
        <v>560</v>
      </c>
      <c r="S67">
        <v>0.1</v>
      </c>
      <c r="T67">
        <v>0</v>
      </c>
      <c r="U67">
        <v>0</v>
      </c>
      <c r="V67">
        <f t="shared" ref="V67:V130" si="27">U67*T67</f>
        <v>0</v>
      </c>
      <c r="W67">
        <f t="shared" si="18"/>
        <v>0</v>
      </c>
      <c r="Y67">
        <v>0</v>
      </c>
      <c r="Z67">
        <v>0</v>
      </c>
      <c r="AA67">
        <f t="shared" ref="AA67:AA130" si="28">Z67*Y67</f>
        <v>0</v>
      </c>
      <c r="AB67">
        <f t="shared" si="19"/>
        <v>0</v>
      </c>
      <c r="AD67">
        <f>ROUND(Total_critical_cases_for_period*L67*N67,0)</f>
        <v>700</v>
      </c>
      <c r="AE67">
        <f>AD67*F67</f>
        <v>28000</v>
      </c>
      <c r="AF67">
        <f t="shared" si="11"/>
        <v>0</v>
      </c>
      <c r="AG67">
        <f>ROUND(Total_severe_cases_for_period*Q67*S67,0)</f>
        <v>483</v>
      </c>
      <c r="AH67">
        <f>AG67*F67</f>
        <v>19320</v>
      </c>
      <c r="AI67">
        <f t="shared" si="12"/>
        <v>0</v>
      </c>
      <c r="AJ67">
        <f>ROUND('[2]Weekly Summary'!$BF$45*V67*X67,0)</f>
        <v>0</v>
      </c>
      <c r="AK67">
        <f t="shared" si="13"/>
        <v>0</v>
      </c>
      <c r="AL67">
        <f t="shared" si="14"/>
        <v>0</v>
      </c>
      <c r="AM67">
        <f>ROUND('[2]Weekly Summary'!$BF$44*AA67*AC67,0)</f>
        <v>0</v>
      </c>
      <c r="AN67">
        <f t="shared" si="22"/>
        <v>0</v>
      </c>
      <c r="AO67">
        <f t="shared" si="23"/>
        <v>0</v>
      </c>
      <c r="AP67">
        <f t="shared" si="24"/>
        <v>1183</v>
      </c>
      <c r="AQ67">
        <f t="shared" si="25"/>
        <v>47320</v>
      </c>
      <c r="AR67">
        <f t="shared" si="17"/>
        <v>0</v>
      </c>
    </row>
    <row r="68" spans="1:44">
      <c r="A68" t="s">
        <v>593</v>
      </c>
      <c r="B68">
        <f t="shared" ref="B68:B131" si="29">B67+1</f>
        <v>67</v>
      </c>
      <c r="C68" t="s">
        <v>918</v>
      </c>
      <c r="D68" t="s">
        <v>756</v>
      </c>
      <c r="E68" t="s">
        <v>919</v>
      </c>
      <c r="F68">
        <v>40</v>
      </c>
      <c r="G68" t="s">
        <v>741</v>
      </c>
      <c r="H68" t="s">
        <v>751</v>
      </c>
      <c r="J68">
        <v>5</v>
      </c>
      <c r="K68">
        <v>5</v>
      </c>
      <c r="L68">
        <f t="shared" ref="L68:L131" si="30">K68*J68</f>
        <v>25</v>
      </c>
      <c r="M68">
        <f t="shared" si="20"/>
        <v>1000</v>
      </c>
      <c r="N68">
        <v>0.2</v>
      </c>
      <c r="O68">
        <v>5</v>
      </c>
      <c r="P68">
        <v>5</v>
      </c>
      <c r="Q68">
        <f t="shared" si="26"/>
        <v>25</v>
      </c>
      <c r="R68">
        <f t="shared" si="21"/>
        <v>1000</v>
      </c>
      <c r="S68">
        <v>0.3</v>
      </c>
      <c r="T68">
        <v>0</v>
      </c>
      <c r="U68">
        <v>0</v>
      </c>
      <c r="V68">
        <f t="shared" si="27"/>
        <v>0</v>
      </c>
      <c r="W68">
        <f t="shared" si="18"/>
        <v>0</v>
      </c>
      <c r="Y68">
        <v>0</v>
      </c>
      <c r="Z68">
        <v>0</v>
      </c>
      <c r="AA68">
        <f t="shared" si="28"/>
        <v>0</v>
      </c>
      <c r="AB68">
        <f t="shared" si="19"/>
        <v>0</v>
      </c>
      <c r="AD68">
        <f>ROUND(Total_critical_cases_for_period*L68*N68,0)</f>
        <v>500</v>
      </c>
      <c r="AE68">
        <f>AD68*F68</f>
        <v>20000</v>
      </c>
      <c r="AF68">
        <f t="shared" si="11"/>
        <v>0</v>
      </c>
      <c r="AG68">
        <f>ROUND(Total_severe_cases_for_period*Q68*S68,0)</f>
        <v>2588</v>
      </c>
      <c r="AH68">
        <f>AG68*F68</f>
        <v>103520</v>
      </c>
      <c r="AI68">
        <f t="shared" si="12"/>
        <v>0</v>
      </c>
      <c r="AJ68">
        <f>ROUND('[2]Weekly Summary'!$BF$45*V68*X68,0)</f>
        <v>0</v>
      </c>
      <c r="AK68">
        <f t="shared" si="13"/>
        <v>0</v>
      </c>
      <c r="AL68">
        <f t="shared" si="14"/>
        <v>0</v>
      </c>
      <c r="AM68">
        <f>ROUND('[2]Weekly Summary'!$BF$44*AA68*AC68,0)</f>
        <v>0</v>
      </c>
      <c r="AN68">
        <f t="shared" si="22"/>
        <v>0</v>
      </c>
      <c r="AO68">
        <f t="shared" si="23"/>
        <v>0</v>
      </c>
      <c r="AP68">
        <f t="shared" si="24"/>
        <v>3088</v>
      </c>
      <c r="AQ68">
        <f t="shared" si="25"/>
        <v>123520</v>
      </c>
      <c r="AR68">
        <f t="shared" ref="AR68:AR131" si="31">AP68*$I68</f>
        <v>0</v>
      </c>
    </row>
    <row r="69" spans="1:44">
      <c r="A69" t="s">
        <v>593</v>
      </c>
      <c r="B69">
        <f t="shared" si="29"/>
        <v>68</v>
      </c>
      <c r="C69" t="s">
        <v>920</v>
      </c>
      <c r="D69" t="s">
        <v>921</v>
      </c>
      <c r="E69" t="s">
        <v>922</v>
      </c>
      <c r="F69">
        <v>50</v>
      </c>
      <c r="G69" t="s">
        <v>746</v>
      </c>
      <c r="H69" t="s">
        <v>772</v>
      </c>
      <c r="J69">
        <v>1</v>
      </c>
      <c r="K69">
        <v>2</v>
      </c>
      <c r="L69">
        <f t="shared" si="30"/>
        <v>2</v>
      </c>
      <c r="M69">
        <f t="shared" si="20"/>
        <v>100</v>
      </c>
      <c r="N69">
        <v>1</v>
      </c>
      <c r="O69">
        <v>1</v>
      </c>
      <c r="P69">
        <v>1</v>
      </c>
      <c r="Q69">
        <f t="shared" si="26"/>
        <v>1</v>
      </c>
      <c r="R69">
        <f t="shared" si="21"/>
        <v>50</v>
      </c>
      <c r="S69">
        <v>0.25</v>
      </c>
      <c r="T69">
        <v>0</v>
      </c>
      <c r="U69">
        <v>0</v>
      </c>
      <c r="V69">
        <f t="shared" si="27"/>
        <v>0</v>
      </c>
      <c r="W69">
        <f t="shared" si="18"/>
        <v>0</v>
      </c>
      <c r="Y69">
        <v>0</v>
      </c>
      <c r="Z69">
        <v>0</v>
      </c>
      <c r="AA69">
        <f t="shared" si="28"/>
        <v>0</v>
      </c>
      <c r="AB69">
        <f t="shared" si="19"/>
        <v>0</v>
      </c>
      <c r="AD69">
        <f>ROUND(Total_critical_cases_for_period*L69*N69,0)</f>
        <v>200</v>
      </c>
      <c r="AE69">
        <f>AD69*F69</f>
        <v>10000</v>
      </c>
      <c r="AF69">
        <f t="shared" si="11"/>
        <v>0</v>
      </c>
      <c r="AG69">
        <f>ROUND(Total_severe_cases_for_period*Q69*S69,0)</f>
        <v>86</v>
      </c>
      <c r="AH69">
        <f>AG69*F69</f>
        <v>4300</v>
      </c>
      <c r="AI69">
        <f t="shared" si="12"/>
        <v>0</v>
      </c>
      <c r="AJ69">
        <f>ROUND('[2]Weekly Summary'!$BF$45*V69*X69,0)</f>
        <v>0</v>
      </c>
      <c r="AK69">
        <f t="shared" si="13"/>
        <v>0</v>
      </c>
      <c r="AL69">
        <f t="shared" si="14"/>
        <v>0</v>
      </c>
      <c r="AM69">
        <f>ROUND('[2]Weekly Summary'!$BF$44*AA69*AC69,0)</f>
        <v>0</v>
      </c>
      <c r="AN69">
        <f t="shared" si="22"/>
        <v>0</v>
      </c>
      <c r="AO69">
        <f t="shared" si="23"/>
        <v>0</v>
      </c>
      <c r="AP69">
        <f t="shared" si="24"/>
        <v>286</v>
      </c>
      <c r="AQ69">
        <f t="shared" si="25"/>
        <v>14300</v>
      </c>
      <c r="AR69">
        <f t="shared" si="31"/>
        <v>0</v>
      </c>
    </row>
    <row r="70" spans="1:44">
      <c r="A70" t="s">
        <v>593</v>
      </c>
      <c r="B70">
        <f t="shared" si="29"/>
        <v>69</v>
      </c>
      <c r="C70" t="s">
        <v>923</v>
      </c>
      <c r="D70" t="s">
        <v>924</v>
      </c>
      <c r="E70" t="s">
        <v>925</v>
      </c>
      <c r="F70">
        <v>0.3</v>
      </c>
      <c r="G70" t="s">
        <v>741</v>
      </c>
      <c r="H70" t="s">
        <v>742</v>
      </c>
      <c r="J70">
        <v>0</v>
      </c>
      <c r="K70">
        <v>0</v>
      </c>
      <c r="L70">
        <f t="shared" si="30"/>
        <v>0</v>
      </c>
      <c r="M70">
        <f t="shared" si="20"/>
        <v>0</v>
      </c>
      <c r="O70">
        <v>2</v>
      </c>
      <c r="P70">
        <v>2</v>
      </c>
      <c r="Q70">
        <f t="shared" si="26"/>
        <v>4</v>
      </c>
      <c r="R70">
        <f t="shared" si="21"/>
        <v>1.2</v>
      </c>
      <c r="S70">
        <v>0.05</v>
      </c>
      <c r="T70">
        <v>0</v>
      </c>
      <c r="U70">
        <v>0</v>
      </c>
      <c r="V70">
        <f t="shared" si="27"/>
        <v>0</v>
      </c>
      <c r="W70">
        <f t="shared" si="18"/>
        <v>0</v>
      </c>
      <c r="Y70">
        <v>0</v>
      </c>
      <c r="Z70">
        <v>0</v>
      </c>
      <c r="AA70">
        <f t="shared" si="28"/>
        <v>0</v>
      </c>
      <c r="AB70">
        <f t="shared" si="19"/>
        <v>0</v>
      </c>
      <c r="AD70">
        <f>ROUND(Total_critical_cases_for_period*L70*N70,0)</f>
        <v>0</v>
      </c>
      <c r="AE70">
        <f>AD70*F70</f>
        <v>0</v>
      </c>
      <c r="AF70">
        <f t="shared" ref="AF70:AF136" si="32">AD70*$I70</f>
        <v>0</v>
      </c>
      <c r="AG70">
        <f>ROUND(Total_severe_cases_for_period*Q70*S70,0)</f>
        <v>69</v>
      </c>
      <c r="AH70">
        <f>AG70*F70</f>
        <v>20.7</v>
      </c>
      <c r="AI70">
        <f t="shared" ref="AI70:AI135" si="33">AG70*$I70</f>
        <v>0</v>
      </c>
      <c r="AJ70">
        <f>ROUND('[2]Weekly Summary'!$BF$45*V70*X70,0)</f>
        <v>0</v>
      </c>
      <c r="AK70">
        <f t="shared" ref="AK70:AK135" si="34">AJ70*$F70</f>
        <v>0</v>
      </c>
      <c r="AL70">
        <f t="shared" ref="AL70:AL135" si="35">AJ70*$I70</f>
        <v>0</v>
      </c>
      <c r="AM70">
        <f>ROUND('[2]Weekly Summary'!$BF$44*AA70*AC70,0)</f>
        <v>0</v>
      </c>
      <c r="AN70">
        <f t="shared" si="22"/>
        <v>0</v>
      </c>
      <c r="AO70">
        <f t="shared" si="23"/>
        <v>0</v>
      </c>
      <c r="AP70">
        <f t="shared" si="24"/>
        <v>69</v>
      </c>
      <c r="AQ70">
        <f t="shared" si="25"/>
        <v>20.7</v>
      </c>
      <c r="AR70">
        <f t="shared" si="31"/>
        <v>0</v>
      </c>
    </row>
    <row r="71" spans="1:44">
      <c r="A71" t="s">
        <v>593</v>
      </c>
      <c r="B71">
        <f t="shared" si="29"/>
        <v>70</v>
      </c>
      <c r="C71" t="s">
        <v>926</v>
      </c>
      <c r="D71" t="s">
        <v>830</v>
      </c>
      <c r="E71" t="s">
        <v>927</v>
      </c>
      <c r="F71">
        <v>5</v>
      </c>
      <c r="G71" t="s">
        <v>741</v>
      </c>
      <c r="H71" t="s">
        <v>751</v>
      </c>
      <c r="J71">
        <v>5</v>
      </c>
      <c r="K71">
        <v>4</v>
      </c>
      <c r="L71">
        <f t="shared" si="30"/>
        <v>20</v>
      </c>
      <c r="M71">
        <f t="shared" si="20"/>
        <v>100</v>
      </c>
      <c r="N71">
        <v>0.2</v>
      </c>
      <c r="O71">
        <v>0</v>
      </c>
      <c r="P71">
        <v>0</v>
      </c>
      <c r="Q71">
        <f t="shared" si="26"/>
        <v>0</v>
      </c>
      <c r="R71">
        <f t="shared" si="21"/>
        <v>0</v>
      </c>
      <c r="T71">
        <v>0</v>
      </c>
      <c r="U71">
        <v>0</v>
      </c>
      <c r="V71">
        <f t="shared" si="27"/>
        <v>0</v>
      </c>
      <c r="W71">
        <f t="shared" si="18"/>
        <v>0</v>
      </c>
      <c r="Y71">
        <v>0</v>
      </c>
      <c r="Z71">
        <v>0</v>
      </c>
      <c r="AA71">
        <f t="shared" si="28"/>
        <v>0</v>
      </c>
      <c r="AB71">
        <f t="shared" si="19"/>
        <v>0</v>
      </c>
      <c r="AD71">
        <f>ROUND(Total_critical_cases_for_period*L71*N71,0)</f>
        <v>400</v>
      </c>
      <c r="AE71">
        <f>AD71*F71</f>
        <v>2000</v>
      </c>
      <c r="AF71">
        <f t="shared" si="32"/>
        <v>0</v>
      </c>
      <c r="AG71">
        <f>ROUND(Total_severe_cases_for_period*Q71*S71,0)</f>
        <v>0</v>
      </c>
      <c r="AH71">
        <f>AG71*F71</f>
        <v>0</v>
      </c>
      <c r="AI71">
        <f t="shared" si="33"/>
        <v>0</v>
      </c>
      <c r="AJ71">
        <f>ROUND('[2]Weekly Summary'!$BF$45*V71*X71,0)</f>
        <v>0</v>
      </c>
      <c r="AK71">
        <f t="shared" si="34"/>
        <v>0</v>
      </c>
      <c r="AL71">
        <f t="shared" si="35"/>
        <v>0</v>
      </c>
      <c r="AM71">
        <f>ROUND('[2]Weekly Summary'!$BF$44*AA71*AC71,0)</f>
        <v>0</v>
      </c>
      <c r="AN71">
        <f t="shared" si="22"/>
        <v>0</v>
      </c>
      <c r="AO71">
        <f t="shared" si="23"/>
        <v>0</v>
      </c>
      <c r="AP71">
        <f t="shared" si="24"/>
        <v>400</v>
      </c>
      <c r="AQ71">
        <f t="shared" si="25"/>
        <v>2000</v>
      </c>
      <c r="AR71">
        <f t="shared" si="31"/>
        <v>0</v>
      </c>
    </row>
    <row r="72" spans="1:44">
      <c r="A72" t="s">
        <v>593</v>
      </c>
      <c r="B72">
        <f t="shared" si="29"/>
        <v>71</v>
      </c>
      <c r="C72" t="s">
        <v>928</v>
      </c>
      <c r="D72" t="s">
        <v>929</v>
      </c>
      <c r="E72" t="s">
        <v>930</v>
      </c>
      <c r="F72">
        <v>20</v>
      </c>
      <c r="G72" t="s">
        <v>741</v>
      </c>
      <c r="H72" t="s">
        <v>751</v>
      </c>
      <c r="J72">
        <v>3</v>
      </c>
      <c r="K72">
        <v>6</v>
      </c>
      <c r="L72">
        <f t="shared" si="30"/>
        <v>18</v>
      </c>
      <c r="M72">
        <f t="shared" si="20"/>
        <v>360</v>
      </c>
      <c r="N72">
        <v>0.1</v>
      </c>
      <c r="O72">
        <v>0</v>
      </c>
      <c r="P72">
        <v>0</v>
      </c>
      <c r="Q72">
        <f t="shared" si="26"/>
        <v>0</v>
      </c>
      <c r="R72">
        <f t="shared" si="21"/>
        <v>0</v>
      </c>
      <c r="T72">
        <v>0</v>
      </c>
      <c r="U72">
        <v>0</v>
      </c>
      <c r="V72">
        <f t="shared" si="27"/>
        <v>0</v>
      </c>
      <c r="W72">
        <f t="shared" si="18"/>
        <v>0</v>
      </c>
      <c r="Y72">
        <v>0</v>
      </c>
      <c r="Z72">
        <v>0</v>
      </c>
      <c r="AA72">
        <f t="shared" si="28"/>
        <v>0</v>
      </c>
      <c r="AB72">
        <f t="shared" si="19"/>
        <v>0</v>
      </c>
      <c r="AD72">
        <f>ROUND(Total_critical_cases_for_period*L72*N72,0)</f>
        <v>180</v>
      </c>
      <c r="AE72">
        <f>AD72*F72</f>
        <v>3600</v>
      </c>
      <c r="AF72">
        <f t="shared" si="32"/>
        <v>0</v>
      </c>
      <c r="AG72">
        <f>ROUND(Total_severe_cases_for_period*Q72*S72,0)</f>
        <v>0</v>
      </c>
      <c r="AH72">
        <f>AG72*F72</f>
        <v>0</v>
      </c>
      <c r="AI72">
        <f t="shared" si="33"/>
        <v>0</v>
      </c>
      <c r="AJ72">
        <f>ROUND('[2]Weekly Summary'!$BF$45*V72*X72,0)</f>
        <v>0</v>
      </c>
      <c r="AK72">
        <f t="shared" si="34"/>
        <v>0</v>
      </c>
      <c r="AL72">
        <f t="shared" si="35"/>
        <v>0</v>
      </c>
      <c r="AM72">
        <f>ROUND('[2]Weekly Summary'!$BF$44*AA72*AC72,0)</f>
        <v>0</v>
      </c>
      <c r="AN72">
        <f t="shared" si="22"/>
        <v>0</v>
      </c>
      <c r="AO72">
        <f t="shared" si="23"/>
        <v>0</v>
      </c>
      <c r="AP72">
        <f t="shared" si="24"/>
        <v>180</v>
      </c>
      <c r="AQ72">
        <f t="shared" si="25"/>
        <v>3600</v>
      </c>
      <c r="AR72">
        <f t="shared" si="31"/>
        <v>0</v>
      </c>
    </row>
    <row r="73" spans="1:44">
      <c r="A73" t="s">
        <v>593</v>
      </c>
      <c r="B73">
        <f t="shared" si="29"/>
        <v>72</v>
      </c>
      <c r="C73" t="s">
        <v>931</v>
      </c>
      <c r="D73" t="s">
        <v>932</v>
      </c>
      <c r="E73" t="s">
        <v>933</v>
      </c>
      <c r="F73">
        <v>25</v>
      </c>
      <c r="G73" t="s">
        <v>741</v>
      </c>
      <c r="H73" t="s">
        <v>742</v>
      </c>
      <c r="J73">
        <v>0</v>
      </c>
      <c r="K73">
        <v>1</v>
      </c>
      <c r="L73">
        <f t="shared" si="30"/>
        <v>0</v>
      </c>
      <c r="M73">
        <f t="shared" si="20"/>
        <v>0</v>
      </c>
      <c r="N73">
        <v>0</v>
      </c>
      <c r="O73">
        <v>10</v>
      </c>
      <c r="P73">
        <v>1</v>
      </c>
      <c r="Q73">
        <f t="shared" si="26"/>
        <v>10</v>
      </c>
      <c r="R73">
        <f t="shared" si="21"/>
        <v>250</v>
      </c>
      <c r="S73">
        <v>0.1</v>
      </c>
      <c r="T73">
        <v>4</v>
      </c>
      <c r="U73">
        <v>1</v>
      </c>
      <c r="V73">
        <f t="shared" si="27"/>
        <v>4</v>
      </c>
      <c r="W73">
        <f t="shared" si="18"/>
        <v>100</v>
      </c>
      <c r="X73">
        <v>0.1</v>
      </c>
      <c r="Y73">
        <v>0</v>
      </c>
      <c r="Z73">
        <v>0</v>
      </c>
      <c r="AA73">
        <f t="shared" si="28"/>
        <v>0</v>
      </c>
      <c r="AB73">
        <f t="shared" si="19"/>
        <v>0</v>
      </c>
      <c r="AD73">
        <f>ROUND(Total_critical_cases_for_period*L73*N73,0)</f>
        <v>0</v>
      </c>
      <c r="AE73">
        <f>AD73*F73</f>
        <v>0</v>
      </c>
      <c r="AF73">
        <f t="shared" si="32"/>
        <v>0</v>
      </c>
      <c r="AG73">
        <f>ROUND(Total_severe_cases_for_period*Q73*S73,0)</f>
        <v>345</v>
      </c>
      <c r="AH73">
        <f>AG73*F73</f>
        <v>8625</v>
      </c>
      <c r="AI73">
        <f t="shared" si="33"/>
        <v>0</v>
      </c>
      <c r="AJ73">
        <f>ROUND('[2]Weekly Summary'!$BF$45*V73*X73,0)</f>
        <v>356</v>
      </c>
      <c r="AK73">
        <f t="shared" si="34"/>
        <v>8900</v>
      </c>
      <c r="AL73">
        <f t="shared" si="35"/>
        <v>0</v>
      </c>
      <c r="AM73">
        <f>ROUND('[2]Weekly Summary'!$BF$44*AA73*AC73,0)</f>
        <v>0</v>
      </c>
      <c r="AN73">
        <f t="shared" si="22"/>
        <v>0</v>
      </c>
      <c r="AO73">
        <f t="shared" si="23"/>
        <v>0</v>
      </c>
      <c r="AP73">
        <f t="shared" si="24"/>
        <v>701</v>
      </c>
      <c r="AQ73">
        <f t="shared" si="25"/>
        <v>17525</v>
      </c>
      <c r="AR73">
        <f t="shared" si="31"/>
        <v>0</v>
      </c>
    </row>
    <row r="74" spans="1:44">
      <c r="A74" t="s">
        <v>850</v>
      </c>
      <c r="B74">
        <f t="shared" si="29"/>
        <v>73</v>
      </c>
      <c r="C74" t="s">
        <v>934</v>
      </c>
      <c r="D74" t="s">
        <v>852</v>
      </c>
      <c r="E74" t="s">
        <v>935</v>
      </c>
      <c r="F74">
        <v>100</v>
      </c>
      <c r="G74" t="s">
        <v>741</v>
      </c>
      <c r="H74" t="s">
        <v>936</v>
      </c>
      <c r="I74">
        <v>0.5</v>
      </c>
      <c r="J74">
        <v>5</v>
      </c>
      <c r="K74">
        <v>1.5</v>
      </c>
      <c r="L74">
        <f t="shared" si="30"/>
        <v>7.5</v>
      </c>
      <c r="M74">
        <f t="shared" si="20"/>
        <v>750</v>
      </c>
      <c r="N74">
        <v>0.1</v>
      </c>
      <c r="O74">
        <v>5</v>
      </c>
      <c r="P74">
        <v>1.5</v>
      </c>
      <c r="Q74">
        <f t="shared" si="26"/>
        <v>7.5</v>
      </c>
      <c r="R74">
        <f t="shared" si="21"/>
        <v>750</v>
      </c>
      <c r="S74">
        <v>0.05</v>
      </c>
      <c r="T74">
        <v>0</v>
      </c>
      <c r="U74">
        <v>0</v>
      </c>
      <c r="V74">
        <f t="shared" si="27"/>
        <v>0</v>
      </c>
      <c r="W74">
        <f t="shared" si="18"/>
        <v>0</v>
      </c>
      <c r="Y74">
        <v>0</v>
      </c>
      <c r="Z74">
        <v>0</v>
      </c>
      <c r="AA74">
        <f t="shared" si="28"/>
        <v>0</v>
      </c>
      <c r="AB74">
        <f t="shared" si="19"/>
        <v>0</v>
      </c>
      <c r="AD74">
        <f>ROUND(Total_critical_cases_for_period*L74*N74,0)</f>
        <v>75</v>
      </c>
      <c r="AE74">
        <f>AD74*F74</f>
        <v>7500</v>
      </c>
      <c r="AF74">
        <f t="shared" si="32"/>
        <v>37.5</v>
      </c>
      <c r="AG74">
        <f>ROUND(Total_severe_cases_for_period*Q74*S74,0)</f>
        <v>129</v>
      </c>
      <c r="AH74">
        <f>AG74*F74</f>
        <v>12900</v>
      </c>
      <c r="AI74">
        <f t="shared" si="33"/>
        <v>64.5</v>
      </c>
      <c r="AJ74">
        <f>ROUND('[2]Weekly Summary'!$BF$45*V74*X74,0)</f>
        <v>0</v>
      </c>
      <c r="AK74">
        <f t="shared" si="34"/>
        <v>0</v>
      </c>
      <c r="AL74">
        <f t="shared" si="35"/>
        <v>0</v>
      </c>
      <c r="AM74">
        <f>ROUND('[2]Weekly Summary'!$BF$44*AA74*AC74,0)</f>
        <v>0</v>
      </c>
      <c r="AN74">
        <f t="shared" si="22"/>
        <v>0</v>
      </c>
      <c r="AO74">
        <f t="shared" si="23"/>
        <v>0</v>
      </c>
      <c r="AP74">
        <f t="shared" si="24"/>
        <v>204</v>
      </c>
      <c r="AQ74">
        <f t="shared" si="25"/>
        <v>20400</v>
      </c>
      <c r="AR74">
        <f t="shared" si="31"/>
        <v>102</v>
      </c>
    </row>
    <row r="75" spans="1:44">
      <c r="A75" t="s">
        <v>593</v>
      </c>
      <c r="B75">
        <f t="shared" si="29"/>
        <v>74</v>
      </c>
      <c r="C75" t="s">
        <v>937</v>
      </c>
      <c r="D75" t="s">
        <v>938</v>
      </c>
      <c r="E75" t="s">
        <v>939</v>
      </c>
      <c r="F75">
        <v>20</v>
      </c>
      <c r="G75" t="s">
        <v>741</v>
      </c>
      <c r="H75" t="s">
        <v>751</v>
      </c>
      <c r="J75">
        <v>1</v>
      </c>
      <c r="K75">
        <v>6</v>
      </c>
      <c r="L75">
        <f t="shared" si="30"/>
        <v>6</v>
      </c>
      <c r="M75">
        <f t="shared" si="20"/>
        <v>120</v>
      </c>
      <c r="N75">
        <v>0.3</v>
      </c>
      <c r="O75">
        <v>0</v>
      </c>
      <c r="P75">
        <v>0</v>
      </c>
      <c r="Q75">
        <f t="shared" si="26"/>
        <v>0</v>
      </c>
      <c r="R75">
        <f t="shared" si="21"/>
        <v>0</v>
      </c>
      <c r="T75">
        <v>0</v>
      </c>
      <c r="U75">
        <v>0</v>
      </c>
      <c r="V75">
        <f t="shared" si="27"/>
        <v>0</v>
      </c>
      <c r="W75">
        <f t="shared" si="18"/>
        <v>0</v>
      </c>
      <c r="Y75">
        <v>0</v>
      </c>
      <c r="Z75">
        <v>0</v>
      </c>
      <c r="AA75">
        <f t="shared" si="28"/>
        <v>0</v>
      </c>
      <c r="AB75">
        <f t="shared" si="19"/>
        <v>0</v>
      </c>
      <c r="AD75">
        <f>ROUND(Total_critical_cases_for_period*L75*N75,0)</f>
        <v>180</v>
      </c>
      <c r="AE75">
        <f>AD75*F75</f>
        <v>3600</v>
      </c>
      <c r="AF75">
        <f t="shared" si="32"/>
        <v>0</v>
      </c>
      <c r="AG75">
        <f>ROUND(Total_severe_cases_for_period*Q75*S75,0)</f>
        <v>0</v>
      </c>
      <c r="AH75">
        <f>AG75*F75</f>
        <v>0</v>
      </c>
      <c r="AI75">
        <f t="shared" si="33"/>
        <v>0</v>
      </c>
      <c r="AJ75">
        <f>ROUND('[2]Weekly Summary'!$BF$45*V75*X75,0)</f>
        <v>0</v>
      </c>
      <c r="AK75">
        <f t="shared" si="34"/>
        <v>0</v>
      </c>
      <c r="AL75">
        <f t="shared" si="35"/>
        <v>0</v>
      </c>
      <c r="AM75">
        <f>ROUND('[2]Weekly Summary'!$BF$44*AA75*AC75,0)</f>
        <v>0</v>
      </c>
      <c r="AN75">
        <f t="shared" si="22"/>
        <v>0</v>
      </c>
      <c r="AO75">
        <f t="shared" si="23"/>
        <v>0</v>
      </c>
      <c r="AP75">
        <f t="shared" si="24"/>
        <v>180</v>
      </c>
      <c r="AQ75">
        <f t="shared" si="25"/>
        <v>3600</v>
      </c>
      <c r="AR75">
        <f t="shared" si="31"/>
        <v>0</v>
      </c>
    </row>
    <row r="76" spans="1:44">
      <c r="A76" t="s">
        <v>593</v>
      </c>
      <c r="B76">
        <f t="shared" si="29"/>
        <v>75</v>
      </c>
      <c r="C76" t="s">
        <v>940</v>
      </c>
      <c r="D76" t="s">
        <v>941</v>
      </c>
      <c r="E76" t="s">
        <v>942</v>
      </c>
      <c r="F76">
        <v>400</v>
      </c>
      <c r="G76" t="s">
        <v>741</v>
      </c>
      <c r="H76" t="s">
        <v>742</v>
      </c>
      <c r="J76">
        <v>0</v>
      </c>
      <c r="K76">
        <v>0</v>
      </c>
      <c r="L76">
        <f t="shared" si="30"/>
        <v>0</v>
      </c>
      <c r="M76">
        <f t="shared" si="20"/>
        <v>0</v>
      </c>
      <c r="O76">
        <v>0</v>
      </c>
      <c r="P76">
        <v>0</v>
      </c>
      <c r="Q76">
        <f t="shared" si="26"/>
        <v>0</v>
      </c>
      <c r="R76">
        <f t="shared" si="21"/>
        <v>0</v>
      </c>
      <c r="T76">
        <v>5</v>
      </c>
      <c r="U76">
        <v>3</v>
      </c>
      <c r="V76">
        <f t="shared" si="27"/>
        <v>15</v>
      </c>
      <c r="W76">
        <f t="shared" si="18"/>
        <v>6000</v>
      </c>
      <c r="X76">
        <v>0.1</v>
      </c>
      <c r="Y76">
        <v>0</v>
      </c>
      <c r="Z76">
        <v>0</v>
      </c>
      <c r="AA76">
        <f t="shared" si="28"/>
        <v>0</v>
      </c>
      <c r="AB76">
        <f t="shared" si="19"/>
        <v>0</v>
      </c>
      <c r="AD76">
        <f>ROUND(Total_critical_cases_for_period*L76*N76,0)</f>
        <v>0</v>
      </c>
      <c r="AE76">
        <f>AD76*F76</f>
        <v>0</v>
      </c>
      <c r="AF76">
        <f t="shared" si="32"/>
        <v>0</v>
      </c>
      <c r="AG76">
        <f>ROUND(Total_severe_cases_for_period*Q76*S76,0)</f>
        <v>0</v>
      </c>
      <c r="AH76">
        <f>AG76*F76</f>
        <v>0</v>
      </c>
      <c r="AI76">
        <f t="shared" si="33"/>
        <v>0</v>
      </c>
      <c r="AJ76">
        <f>ROUND('[2]Weekly Summary'!$BF$45*V76*X76,0)</f>
        <v>1335</v>
      </c>
      <c r="AK76">
        <f t="shared" si="34"/>
        <v>534000</v>
      </c>
      <c r="AL76">
        <f t="shared" si="35"/>
        <v>0</v>
      </c>
      <c r="AM76">
        <f>ROUND('[2]Weekly Summary'!$BF$44*AA76*AC76,0)</f>
        <v>0</v>
      </c>
      <c r="AN76">
        <f t="shared" si="22"/>
        <v>0</v>
      </c>
      <c r="AO76">
        <f t="shared" si="23"/>
        <v>0</v>
      </c>
      <c r="AP76">
        <f t="shared" si="24"/>
        <v>1335</v>
      </c>
      <c r="AQ76">
        <f t="shared" si="25"/>
        <v>534000</v>
      </c>
      <c r="AR76">
        <f t="shared" si="31"/>
        <v>0</v>
      </c>
    </row>
    <row r="77" spans="1:44">
      <c r="A77" t="s">
        <v>593</v>
      </c>
      <c r="B77">
        <f t="shared" si="29"/>
        <v>76</v>
      </c>
      <c r="C77" t="s">
        <v>943</v>
      </c>
      <c r="D77" t="s">
        <v>944</v>
      </c>
      <c r="E77" t="s">
        <v>945</v>
      </c>
      <c r="F77">
        <v>10</v>
      </c>
      <c r="G77" t="s">
        <v>746</v>
      </c>
      <c r="H77" t="s">
        <v>751</v>
      </c>
      <c r="J77">
        <v>0</v>
      </c>
      <c r="K77">
        <v>0</v>
      </c>
      <c r="L77">
        <f t="shared" si="30"/>
        <v>0</v>
      </c>
      <c r="M77">
        <f t="shared" si="20"/>
        <v>0</v>
      </c>
      <c r="N77">
        <v>2E-3</v>
      </c>
      <c r="O77">
        <v>0</v>
      </c>
      <c r="P77">
        <v>0</v>
      </c>
      <c r="Q77">
        <f t="shared" si="26"/>
        <v>0</v>
      </c>
      <c r="R77">
        <f t="shared" si="21"/>
        <v>0</v>
      </c>
      <c r="S77">
        <v>2E-3</v>
      </c>
      <c r="T77">
        <v>0</v>
      </c>
      <c r="U77">
        <v>0</v>
      </c>
      <c r="V77">
        <f t="shared" si="27"/>
        <v>0</v>
      </c>
      <c r="W77">
        <f t="shared" si="18"/>
        <v>0</v>
      </c>
      <c r="Y77">
        <v>0</v>
      </c>
      <c r="Z77">
        <v>0</v>
      </c>
      <c r="AA77">
        <f t="shared" si="28"/>
        <v>0</v>
      </c>
      <c r="AB77">
        <f t="shared" si="19"/>
        <v>0</v>
      </c>
      <c r="AD77">
        <f>ROUND(Total_critical_cases_for_period*L77*N77,0)</f>
        <v>0</v>
      </c>
      <c r="AE77">
        <f>AD77*F77</f>
        <v>0</v>
      </c>
      <c r="AF77">
        <f t="shared" si="32"/>
        <v>0</v>
      </c>
      <c r="AG77">
        <f>ROUND(Total_severe_cases_for_period*Q77*S77,0)</f>
        <v>0</v>
      </c>
      <c r="AH77">
        <f>AG77*F77</f>
        <v>0</v>
      </c>
      <c r="AI77">
        <f t="shared" si="33"/>
        <v>0</v>
      </c>
      <c r="AJ77">
        <f>ROUND('[2]Weekly Summary'!$BF$45*V77*X77,0)</f>
        <v>0</v>
      </c>
      <c r="AK77">
        <f t="shared" si="34"/>
        <v>0</v>
      </c>
      <c r="AL77">
        <f t="shared" si="35"/>
        <v>0</v>
      </c>
      <c r="AM77">
        <f>ROUND('[2]Weekly Summary'!$BF$44*AA77*AC77,0)</f>
        <v>0</v>
      </c>
      <c r="AN77">
        <f t="shared" si="22"/>
        <v>0</v>
      </c>
      <c r="AO77">
        <f t="shared" si="23"/>
        <v>0</v>
      </c>
      <c r="AP77">
        <f t="shared" si="24"/>
        <v>0</v>
      </c>
      <c r="AQ77">
        <f t="shared" si="25"/>
        <v>0</v>
      </c>
      <c r="AR77">
        <f t="shared" si="31"/>
        <v>0</v>
      </c>
    </row>
    <row r="78" spans="1:44">
      <c r="A78" t="s">
        <v>593</v>
      </c>
      <c r="B78">
        <f t="shared" si="29"/>
        <v>77</v>
      </c>
      <c r="C78" t="s">
        <v>946</v>
      </c>
      <c r="D78" t="s">
        <v>947</v>
      </c>
      <c r="E78" t="s">
        <v>948</v>
      </c>
      <c r="F78">
        <v>10</v>
      </c>
      <c r="G78" t="s">
        <v>746</v>
      </c>
      <c r="H78" t="s">
        <v>772</v>
      </c>
      <c r="J78">
        <v>3</v>
      </c>
      <c r="K78">
        <v>1</v>
      </c>
      <c r="L78">
        <f t="shared" si="30"/>
        <v>3</v>
      </c>
      <c r="M78">
        <f t="shared" si="20"/>
        <v>30</v>
      </c>
      <c r="N78">
        <v>0.5</v>
      </c>
      <c r="O78">
        <v>1</v>
      </c>
      <c r="P78">
        <v>1</v>
      </c>
      <c r="Q78">
        <f t="shared" si="26"/>
        <v>1</v>
      </c>
      <c r="R78">
        <f t="shared" si="21"/>
        <v>10</v>
      </c>
      <c r="S78">
        <v>0.05</v>
      </c>
      <c r="T78">
        <v>1</v>
      </c>
      <c r="U78">
        <v>1</v>
      </c>
      <c r="V78">
        <f t="shared" si="27"/>
        <v>1</v>
      </c>
      <c r="W78">
        <f t="shared" si="18"/>
        <v>10</v>
      </c>
      <c r="X78">
        <v>0.05</v>
      </c>
      <c r="Y78">
        <v>0</v>
      </c>
      <c r="Z78">
        <v>0</v>
      </c>
      <c r="AA78">
        <f t="shared" si="28"/>
        <v>0</v>
      </c>
      <c r="AB78">
        <f t="shared" si="19"/>
        <v>0</v>
      </c>
      <c r="AD78">
        <f>ROUND(Total_critical_cases_for_period*L78*N78,0)</f>
        <v>150</v>
      </c>
      <c r="AE78">
        <f>AD78*F78</f>
        <v>1500</v>
      </c>
      <c r="AF78">
        <f t="shared" si="32"/>
        <v>0</v>
      </c>
      <c r="AG78">
        <f>ROUND(Total_severe_cases_for_period*Q78*S78,0)</f>
        <v>17</v>
      </c>
      <c r="AH78">
        <f>AG78*F78</f>
        <v>170</v>
      </c>
      <c r="AI78">
        <f t="shared" si="33"/>
        <v>0</v>
      </c>
      <c r="AJ78">
        <f>ROUND('[2]Weekly Summary'!$BF$45*V78*X78,0)</f>
        <v>45</v>
      </c>
      <c r="AK78">
        <f t="shared" si="34"/>
        <v>450</v>
      </c>
      <c r="AL78">
        <f t="shared" si="35"/>
        <v>0</v>
      </c>
      <c r="AM78">
        <f>ROUND('[2]Weekly Summary'!$BF$44*AA78*AC78,0)</f>
        <v>0</v>
      </c>
      <c r="AN78">
        <f t="shared" si="22"/>
        <v>0</v>
      </c>
      <c r="AO78">
        <f t="shared" si="23"/>
        <v>0</v>
      </c>
      <c r="AP78">
        <f t="shared" si="24"/>
        <v>212</v>
      </c>
      <c r="AQ78">
        <f t="shared" si="25"/>
        <v>2120</v>
      </c>
      <c r="AR78">
        <f t="shared" si="31"/>
        <v>0</v>
      </c>
    </row>
    <row r="79" spans="1:44">
      <c r="A79" t="s">
        <v>593</v>
      </c>
      <c r="B79">
        <f t="shared" si="29"/>
        <v>78</v>
      </c>
      <c r="C79" t="s">
        <v>949</v>
      </c>
      <c r="D79" t="s">
        <v>950</v>
      </c>
      <c r="E79" t="s">
        <v>951</v>
      </c>
      <c r="F79">
        <v>250</v>
      </c>
      <c r="G79" t="s">
        <v>952</v>
      </c>
      <c r="H79" t="s">
        <v>953</v>
      </c>
      <c r="J79">
        <v>3</v>
      </c>
      <c r="K79">
        <v>4</v>
      </c>
      <c r="L79">
        <f t="shared" si="30"/>
        <v>12</v>
      </c>
      <c r="M79">
        <f t="shared" si="20"/>
        <v>3000</v>
      </c>
      <c r="N79">
        <v>0.2</v>
      </c>
      <c r="O79">
        <v>0</v>
      </c>
      <c r="P79">
        <v>0</v>
      </c>
      <c r="Q79">
        <f t="shared" si="26"/>
        <v>0</v>
      </c>
      <c r="R79">
        <f t="shared" si="21"/>
        <v>0</v>
      </c>
      <c r="T79">
        <v>0</v>
      </c>
      <c r="U79">
        <v>0</v>
      </c>
      <c r="V79">
        <f t="shared" si="27"/>
        <v>0</v>
      </c>
      <c r="W79">
        <f t="shared" si="18"/>
        <v>0</v>
      </c>
      <c r="Y79">
        <v>0</v>
      </c>
      <c r="Z79">
        <v>0</v>
      </c>
      <c r="AA79">
        <f t="shared" si="28"/>
        <v>0</v>
      </c>
      <c r="AB79">
        <f t="shared" si="19"/>
        <v>0</v>
      </c>
      <c r="AD79">
        <f>ROUND(Total_critical_cases_for_period*L79*N79,0)</f>
        <v>240</v>
      </c>
      <c r="AE79">
        <f>AD79*F79</f>
        <v>60000</v>
      </c>
      <c r="AF79">
        <f t="shared" si="32"/>
        <v>0</v>
      </c>
      <c r="AG79">
        <f>ROUND(Total_severe_cases_for_period*Q79*S79,0)</f>
        <v>0</v>
      </c>
      <c r="AH79">
        <f>AG79*F79</f>
        <v>0</v>
      </c>
      <c r="AI79">
        <f t="shared" si="33"/>
        <v>0</v>
      </c>
      <c r="AJ79">
        <f>ROUND('[2]Weekly Summary'!$BF$45*V79*X79,0)</f>
        <v>0</v>
      </c>
      <c r="AK79">
        <f t="shared" si="34"/>
        <v>0</v>
      </c>
      <c r="AL79">
        <f t="shared" si="35"/>
        <v>0</v>
      </c>
      <c r="AM79">
        <f>ROUND('[2]Weekly Summary'!$BF$44*AA79*AC79,0)</f>
        <v>0</v>
      </c>
      <c r="AN79">
        <f t="shared" si="22"/>
        <v>0</v>
      </c>
      <c r="AO79">
        <f t="shared" si="23"/>
        <v>0</v>
      </c>
      <c r="AP79">
        <f t="shared" si="24"/>
        <v>240</v>
      </c>
      <c r="AQ79">
        <f t="shared" si="25"/>
        <v>60000</v>
      </c>
      <c r="AR79">
        <f t="shared" si="31"/>
        <v>0</v>
      </c>
    </row>
    <row r="80" spans="1:44">
      <c r="A80" t="s">
        <v>593</v>
      </c>
      <c r="B80">
        <f t="shared" si="29"/>
        <v>79</v>
      </c>
      <c r="C80" t="s">
        <v>954</v>
      </c>
      <c r="D80" t="s">
        <v>955</v>
      </c>
      <c r="E80" t="s">
        <v>956</v>
      </c>
      <c r="F80">
        <v>50</v>
      </c>
      <c r="G80" t="s">
        <v>741</v>
      </c>
      <c r="H80" t="s">
        <v>772</v>
      </c>
      <c r="J80">
        <v>5</v>
      </c>
      <c r="K80">
        <v>4</v>
      </c>
      <c r="L80">
        <f t="shared" si="30"/>
        <v>20</v>
      </c>
      <c r="M80">
        <f t="shared" si="20"/>
        <v>1000</v>
      </c>
      <c r="N80">
        <v>0.05</v>
      </c>
      <c r="O80">
        <v>0</v>
      </c>
      <c r="P80">
        <v>0</v>
      </c>
      <c r="Q80">
        <f t="shared" si="26"/>
        <v>0</v>
      </c>
      <c r="R80">
        <f t="shared" si="21"/>
        <v>0</v>
      </c>
      <c r="T80">
        <v>0</v>
      </c>
      <c r="U80">
        <v>0</v>
      </c>
      <c r="V80">
        <f t="shared" si="27"/>
        <v>0</v>
      </c>
      <c r="W80">
        <f t="shared" si="18"/>
        <v>0</v>
      </c>
      <c r="Y80">
        <v>0</v>
      </c>
      <c r="Z80">
        <v>0</v>
      </c>
      <c r="AA80">
        <f t="shared" si="28"/>
        <v>0</v>
      </c>
      <c r="AB80">
        <f t="shared" si="19"/>
        <v>0</v>
      </c>
      <c r="AD80">
        <f>ROUND(Total_critical_cases_for_period*L80*N80,0)</f>
        <v>100</v>
      </c>
      <c r="AE80">
        <f>AD80*F80</f>
        <v>5000</v>
      </c>
      <c r="AF80">
        <f t="shared" si="32"/>
        <v>0</v>
      </c>
      <c r="AG80">
        <f>ROUND(Total_severe_cases_for_period*Q80*S80,0)</f>
        <v>0</v>
      </c>
      <c r="AH80">
        <f>AG80*F80</f>
        <v>0</v>
      </c>
      <c r="AI80">
        <f t="shared" si="33"/>
        <v>0</v>
      </c>
      <c r="AJ80">
        <f>ROUND('[2]Weekly Summary'!$BF$45*V80*X80,0)</f>
        <v>0</v>
      </c>
      <c r="AK80">
        <f t="shared" si="34"/>
        <v>0</v>
      </c>
      <c r="AL80">
        <f t="shared" si="35"/>
        <v>0</v>
      </c>
      <c r="AM80">
        <f>ROUND('[2]Weekly Summary'!$BF$44*AA80*AC80,0)</f>
        <v>0</v>
      </c>
      <c r="AN80">
        <f t="shared" si="22"/>
        <v>0</v>
      </c>
      <c r="AO80">
        <f t="shared" si="23"/>
        <v>0</v>
      </c>
      <c r="AP80">
        <f t="shared" si="24"/>
        <v>100</v>
      </c>
      <c r="AQ80">
        <f t="shared" si="25"/>
        <v>5000</v>
      </c>
      <c r="AR80">
        <f t="shared" si="31"/>
        <v>0</v>
      </c>
    </row>
    <row r="81" spans="1:44">
      <c r="A81" t="s">
        <v>593</v>
      </c>
      <c r="B81">
        <f t="shared" si="29"/>
        <v>80</v>
      </c>
      <c r="C81" t="s">
        <v>957</v>
      </c>
      <c r="D81" t="s">
        <v>958</v>
      </c>
      <c r="E81" t="s">
        <v>841</v>
      </c>
      <c r="F81">
        <v>500</v>
      </c>
      <c r="G81" t="s">
        <v>741</v>
      </c>
      <c r="H81" t="s">
        <v>742</v>
      </c>
      <c r="J81">
        <v>7</v>
      </c>
      <c r="K81">
        <v>2</v>
      </c>
      <c r="L81">
        <f t="shared" si="30"/>
        <v>14</v>
      </c>
      <c r="M81">
        <f t="shared" si="20"/>
        <v>7000</v>
      </c>
      <c r="N81">
        <v>0.3</v>
      </c>
      <c r="O81">
        <v>7</v>
      </c>
      <c r="P81">
        <v>2</v>
      </c>
      <c r="Q81">
        <f t="shared" si="26"/>
        <v>14</v>
      </c>
      <c r="R81">
        <f t="shared" si="21"/>
        <v>7000</v>
      </c>
      <c r="S81">
        <v>0.3</v>
      </c>
      <c r="T81">
        <v>0</v>
      </c>
      <c r="U81">
        <v>0</v>
      </c>
      <c r="V81">
        <f t="shared" si="27"/>
        <v>0</v>
      </c>
      <c r="W81">
        <f t="shared" si="18"/>
        <v>0</v>
      </c>
      <c r="Y81">
        <v>0</v>
      </c>
      <c r="Z81">
        <v>0</v>
      </c>
      <c r="AA81">
        <f t="shared" si="28"/>
        <v>0</v>
      </c>
      <c r="AB81">
        <f t="shared" si="19"/>
        <v>0</v>
      </c>
      <c r="AD81">
        <f>ROUND(Total_critical_cases_for_period*L81*N81,0)</f>
        <v>420</v>
      </c>
      <c r="AE81">
        <f>AD81*F81</f>
        <v>210000</v>
      </c>
      <c r="AF81">
        <f t="shared" si="32"/>
        <v>0</v>
      </c>
      <c r="AG81">
        <f>ROUND(Total_severe_cases_for_period*Q81*S81,0)</f>
        <v>1449</v>
      </c>
      <c r="AH81">
        <f>AG81*F81</f>
        <v>724500</v>
      </c>
      <c r="AI81">
        <f t="shared" si="33"/>
        <v>0</v>
      </c>
      <c r="AJ81">
        <f>ROUND('[2]Weekly Summary'!$BF$45*V81*X81,0)</f>
        <v>0</v>
      </c>
      <c r="AK81">
        <f t="shared" si="34"/>
        <v>0</v>
      </c>
      <c r="AL81">
        <f t="shared" si="35"/>
        <v>0</v>
      </c>
      <c r="AM81">
        <f>ROUND('[2]Weekly Summary'!$BF$44*AA81*AC81,0)</f>
        <v>0</v>
      </c>
      <c r="AN81">
        <f t="shared" si="22"/>
        <v>0</v>
      </c>
      <c r="AO81">
        <f t="shared" si="23"/>
        <v>0</v>
      </c>
      <c r="AP81">
        <f t="shared" si="24"/>
        <v>1869</v>
      </c>
      <c r="AQ81">
        <f t="shared" si="25"/>
        <v>934500</v>
      </c>
      <c r="AR81">
        <f t="shared" si="31"/>
        <v>0</v>
      </c>
    </row>
    <row r="82" spans="1:44">
      <c r="A82" t="s">
        <v>593</v>
      </c>
      <c r="B82">
        <f t="shared" si="29"/>
        <v>81</v>
      </c>
      <c r="C82" t="s">
        <v>959</v>
      </c>
      <c r="D82" t="s">
        <v>960</v>
      </c>
      <c r="E82" t="s">
        <v>961</v>
      </c>
      <c r="F82">
        <v>20</v>
      </c>
      <c r="G82" t="s">
        <v>746</v>
      </c>
      <c r="H82" t="s">
        <v>772</v>
      </c>
      <c r="J82">
        <v>1</v>
      </c>
      <c r="K82">
        <v>1</v>
      </c>
      <c r="L82">
        <f t="shared" si="30"/>
        <v>1</v>
      </c>
      <c r="M82">
        <f t="shared" si="20"/>
        <v>20</v>
      </c>
      <c r="N82">
        <v>6.0000000000000001E-3</v>
      </c>
      <c r="O82">
        <v>1</v>
      </c>
      <c r="P82">
        <v>1</v>
      </c>
      <c r="Q82">
        <f t="shared" si="26"/>
        <v>1</v>
      </c>
      <c r="R82">
        <f t="shared" si="21"/>
        <v>20</v>
      </c>
      <c r="S82">
        <v>6.0000000000000001E-3</v>
      </c>
      <c r="T82">
        <v>1</v>
      </c>
      <c r="U82">
        <v>1</v>
      </c>
      <c r="V82">
        <f t="shared" si="27"/>
        <v>1</v>
      </c>
      <c r="W82">
        <f t="shared" si="18"/>
        <v>20</v>
      </c>
      <c r="X82">
        <v>6.0000000000000001E-3</v>
      </c>
      <c r="Y82">
        <v>0</v>
      </c>
      <c r="Z82">
        <v>0</v>
      </c>
      <c r="AA82">
        <f t="shared" si="28"/>
        <v>0</v>
      </c>
      <c r="AB82">
        <f t="shared" si="19"/>
        <v>0</v>
      </c>
      <c r="AD82">
        <f>ROUND(Total_critical_cases_for_period*L82*N82,0)</f>
        <v>1</v>
      </c>
      <c r="AE82">
        <f>AD82*F82</f>
        <v>20</v>
      </c>
      <c r="AF82">
        <f t="shared" si="32"/>
        <v>0</v>
      </c>
      <c r="AG82">
        <f>ROUND(Total_severe_cases_for_period*Q82*S82,0)</f>
        <v>2</v>
      </c>
      <c r="AH82">
        <f>AG82*F82</f>
        <v>40</v>
      </c>
      <c r="AI82">
        <f t="shared" si="33"/>
        <v>0</v>
      </c>
      <c r="AJ82">
        <f>ROUND('[2]Weekly Summary'!$BF$45*V82*X82,0)</f>
        <v>5</v>
      </c>
      <c r="AK82">
        <f t="shared" si="34"/>
        <v>100</v>
      </c>
      <c r="AL82">
        <f t="shared" si="35"/>
        <v>0</v>
      </c>
      <c r="AM82">
        <f>ROUND('[2]Weekly Summary'!$BF$44*AA82*AC82,0)</f>
        <v>0</v>
      </c>
      <c r="AN82">
        <f t="shared" si="22"/>
        <v>0</v>
      </c>
      <c r="AO82">
        <f t="shared" si="23"/>
        <v>0</v>
      </c>
      <c r="AP82">
        <f t="shared" si="24"/>
        <v>8</v>
      </c>
      <c r="AQ82">
        <f t="shared" si="25"/>
        <v>160</v>
      </c>
      <c r="AR82">
        <f t="shared" si="31"/>
        <v>0</v>
      </c>
    </row>
    <row r="83" spans="1:44">
      <c r="A83" t="s">
        <v>593</v>
      </c>
      <c r="B83">
        <f t="shared" si="29"/>
        <v>82</v>
      </c>
      <c r="C83" t="s">
        <v>962</v>
      </c>
      <c r="D83" t="s">
        <v>960</v>
      </c>
      <c r="E83" t="s">
        <v>961</v>
      </c>
      <c r="F83">
        <v>20</v>
      </c>
      <c r="G83" t="s">
        <v>746</v>
      </c>
      <c r="H83" t="s">
        <v>772</v>
      </c>
      <c r="J83">
        <v>1</v>
      </c>
      <c r="K83">
        <v>1</v>
      </c>
      <c r="L83">
        <f t="shared" si="30"/>
        <v>1</v>
      </c>
      <c r="M83">
        <f t="shared" si="20"/>
        <v>20</v>
      </c>
      <c r="N83">
        <v>0.8</v>
      </c>
      <c r="O83">
        <v>0</v>
      </c>
      <c r="P83">
        <v>0</v>
      </c>
      <c r="Q83">
        <f t="shared" si="26"/>
        <v>0</v>
      </c>
      <c r="R83">
        <f t="shared" si="21"/>
        <v>0</v>
      </c>
      <c r="T83">
        <v>0</v>
      </c>
      <c r="U83">
        <v>0</v>
      </c>
      <c r="V83">
        <f t="shared" si="27"/>
        <v>0</v>
      </c>
      <c r="W83">
        <f t="shared" si="18"/>
        <v>0</v>
      </c>
      <c r="Y83">
        <v>0</v>
      </c>
      <c r="Z83">
        <v>0</v>
      </c>
      <c r="AA83">
        <f t="shared" si="28"/>
        <v>0</v>
      </c>
      <c r="AB83">
        <f t="shared" si="19"/>
        <v>0</v>
      </c>
      <c r="AD83">
        <f>ROUND(Total_critical_cases_for_period*L83*N83,0)</f>
        <v>80</v>
      </c>
      <c r="AE83">
        <f>AD83*F83</f>
        <v>1600</v>
      </c>
      <c r="AF83">
        <f t="shared" si="32"/>
        <v>0</v>
      </c>
      <c r="AG83">
        <f>ROUND(Total_severe_cases_for_period*Q83*S83,0)</f>
        <v>0</v>
      </c>
      <c r="AH83">
        <f>AG83*F83</f>
        <v>0</v>
      </c>
      <c r="AI83">
        <f t="shared" si="33"/>
        <v>0</v>
      </c>
      <c r="AJ83">
        <f>ROUND('[2]Weekly Summary'!$BF$45*V83*X83,0)</f>
        <v>0</v>
      </c>
      <c r="AK83">
        <f t="shared" si="34"/>
        <v>0</v>
      </c>
      <c r="AL83">
        <f t="shared" si="35"/>
        <v>0</v>
      </c>
      <c r="AM83">
        <f>ROUND('[2]Weekly Summary'!$BF$44*AA83*AC83,0)</f>
        <v>0</v>
      </c>
      <c r="AN83">
        <f t="shared" si="22"/>
        <v>0</v>
      </c>
      <c r="AO83">
        <f t="shared" si="23"/>
        <v>0</v>
      </c>
      <c r="AP83">
        <f t="shared" si="24"/>
        <v>80</v>
      </c>
      <c r="AQ83">
        <f t="shared" si="25"/>
        <v>1600</v>
      </c>
      <c r="AR83">
        <f t="shared" si="31"/>
        <v>0</v>
      </c>
    </row>
    <row r="84" spans="1:44">
      <c r="A84" t="s">
        <v>593</v>
      </c>
      <c r="B84">
        <f t="shared" si="29"/>
        <v>83</v>
      </c>
      <c r="C84" t="s">
        <v>963</v>
      </c>
      <c r="D84" t="s">
        <v>964</v>
      </c>
      <c r="E84" t="s">
        <v>965</v>
      </c>
      <c r="F84">
        <v>1</v>
      </c>
      <c r="G84" t="s">
        <v>741</v>
      </c>
      <c r="H84" t="s">
        <v>742</v>
      </c>
      <c r="J84">
        <v>4</v>
      </c>
      <c r="K84">
        <v>2</v>
      </c>
      <c r="L84">
        <f t="shared" si="30"/>
        <v>8</v>
      </c>
      <c r="M84">
        <f t="shared" si="20"/>
        <v>8</v>
      </c>
      <c r="N84">
        <v>0.2</v>
      </c>
      <c r="O84">
        <v>4</v>
      </c>
      <c r="P84">
        <v>2</v>
      </c>
      <c r="Q84">
        <f t="shared" si="26"/>
        <v>8</v>
      </c>
      <c r="R84">
        <f t="shared" si="21"/>
        <v>8</v>
      </c>
      <c r="S84">
        <v>0.2</v>
      </c>
      <c r="T84">
        <v>0</v>
      </c>
      <c r="U84">
        <v>0</v>
      </c>
      <c r="V84">
        <f t="shared" si="27"/>
        <v>0</v>
      </c>
      <c r="W84">
        <f t="shared" si="18"/>
        <v>0</v>
      </c>
      <c r="Y84">
        <v>0</v>
      </c>
      <c r="Z84">
        <v>0</v>
      </c>
      <c r="AA84">
        <f t="shared" si="28"/>
        <v>0</v>
      </c>
      <c r="AB84">
        <f t="shared" si="19"/>
        <v>0</v>
      </c>
      <c r="AD84">
        <f>ROUND(Total_critical_cases_for_period*L84*N84,0)</f>
        <v>160</v>
      </c>
      <c r="AE84">
        <f>AD84*F84</f>
        <v>160</v>
      </c>
      <c r="AF84">
        <f t="shared" si="32"/>
        <v>0</v>
      </c>
      <c r="AG84">
        <f>ROUND(Total_severe_cases_for_period*Q84*S84,0)</f>
        <v>552</v>
      </c>
      <c r="AH84">
        <f>AG84*F84</f>
        <v>552</v>
      </c>
      <c r="AI84">
        <f t="shared" si="33"/>
        <v>0</v>
      </c>
      <c r="AJ84">
        <f>ROUND('[2]Weekly Summary'!$BF$45*V84*X84,0)</f>
        <v>0</v>
      </c>
      <c r="AK84">
        <f t="shared" si="34"/>
        <v>0</v>
      </c>
      <c r="AL84">
        <f t="shared" si="35"/>
        <v>0</v>
      </c>
      <c r="AM84">
        <f>ROUND('[2]Weekly Summary'!$BF$44*AA84*AC84,0)</f>
        <v>0</v>
      </c>
      <c r="AN84">
        <f t="shared" si="22"/>
        <v>0</v>
      </c>
      <c r="AO84">
        <f t="shared" si="23"/>
        <v>0</v>
      </c>
      <c r="AP84">
        <f t="shared" si="24"/>
        <v>712</v>
      </c>
      <c r="AQ84">
        <f t="shared" si="25"/>
        <v>712</v>
      </c>
      <c r="AR84">
        <f t="shared" si="31"/>
        <v>0</v>
      </c>
    </row>
    <row r="85" spans="1:44">
      <c r="A85" t="s">
        <v>593</v>
      </c>
      <c r="B85">
        <f t="shared" si="29"/>
        <v>84</v>
      </c>
      <c r="C85" t="s">
        <v>966</v>
      </c>
      <c r="D85" t="s">
        <v>967</v>
      </c>
      <c r="E85" t="s">
        <v>800</v>
      </c>
      <c r="F85">
        <v>1</v>
      </c>
      <c r="G85" t="s">
        <v>800</v>
      </c>
      <c r="H85" t="s">
        <v>800</v>
      </c>
      <c r="K85">
        <v>1</v>
      </c>
      <c r="L85">
        <f t="shared" si="30"/>
        <v>0</v>
      </c>
      <c r="M85">
        <f t="shared" si="20"/>
        <v>0</v>
      </c>
      <c r="N85">
        <v>1</v>
      </c>
      <c r="P85">
        <v>1</v>
      </c>
      <c r="Q85">
        <f t="shared" si="26"/>
        <v>0</v>
      </c>
      <c r="R85">
        <f t="shared" si="21"/>
        <v>0</v>
      </c>
      <c r="S85">
        <v>0.15</v>
      </c>
      <c r="T85">
        <v>0</v>
      </c>
      <c r="U85">
        <v>0</v>
      </c>
      <c r="V85">
        <f t="shared" si="27"/>
        <v>0</v>
      </c>
      <c r="W85">
        <f t="shared" si="18"/>
        <v>0</v>
      </c>
      <c r="Y85">
        <v>0</v>
      </c>
      <c r="Z85">
        <v>0</v>
      </c>
      <c r="AA85">
        <f t="shared" si="28"/>
        <v>0</v>
      </c>
      <c r="AB85">
        <f t="shared" si="19"/>
        <v>0</v>
      </c>
      <c r="AD85">
        <f>ROUND(Total_critical_cases_for_period*L85*N85,0)</f>
        <v>0</v>
      </c>
      <c r="AE85">
        <f>AD85*F85</f>
        <v>0</v>
      </c>
      <c r="AF85">
        <f t="shared" si="32"/>
        <v>0</v>
      </c>
      <c r="AG85">
        <f>ROUND(Total_severe_cases_for_period*Q85*S85,0)</f>
        <v>0</v>
      </c>
      <c r="AH85">
        <f>AG85*F85</f>
        <v>0</v>
      </c>
      <c r="AI85">
        <f t="shared" si="33"/>
        <v>0</v>
      </c>
      <c r="AJ85">
        <f>ROUND('[2]Weekly Summary'!$BF$45*V85*X85,0)</f>
        <v>0</v>
      </c>
      <c r="AK85">
        <f t="shared" si="34"/>
        <v>0</v>
      </c>
      <c r="AL85">
        <f t="shared" si="35"/>
        <v>0</v>
      </c>
      <c r="AM85">
        <f>ROUND('[2]Weekly Summary'!$BF$44*AA85*AC85,0)</f>
        <v>0</v>
      </c>
      <c r="AN85">
        <f t="shared" si="22"/>
        <v>0</v>
      </c>
      <c r="AO85">
        <f t="shared" si="23"/>
        <v>0</v>
      </c>
      <c r="AP85">
        <f t="shared" si="24"/>
        <v>0</v>
      </c>
      <c r="AQ85">
        <f t="shared" si="25"/>
        <v>0</v>
      </c>
      <c r="AR85">
        <f t="shared" si="31"/>
        <v>0</v>
      </c>
    </row>
    <row r="86" spans="1:44">
      <c r="A86" t="s">
        <v>593</v>
      </c>
      <c r="B86">
        <f t="shared" si="29"/>
        <v>85</v>
      </c>
      <c r="C86" t="s">
        <v>968</v>
      </c>
      <c r="D86" t="s">
        <v>969</v>
      </c>
      <c r="E86" t="s">
        <v>970</v>
      </c>
      <c r="F86">
        <v>500</v>
      </c>
      <c r="G86" t="s">
        <v>741</v>
      </c>
      <c r="H86" t="s">
        <v>751</v>
      </c>
      <c r="J86">
        <v>5</v>
      </c>
      <c r="K86">
        <v>2</v>
      </c>
      <c r="L86">
        <f t="shared" si="30"/>
        <v>10</v>
      </c>
      <c r="M86">
        <f t="shared" si="20"/>
        <v>5000</v>
      </c>
      <c r="N86">
        <v>0.3</v>
      </c>
      <c r="O86">
        <v>0</v>
      </c>
      <c r="P86">
        <v>0</v>
      </c>
      <c r="Q86">
        <f t="shared" si="26"/>
        <v>0</v>
      </c>
      <c r="R86">
        <f t="shared" si="21"/>
        <v>0</v>
      </c>
      <c r="T86">
        <v>0</v>
      </c>
      <c r="U86">
        <v>0</v>
      </c>
      <c r="V86">
        <f t="shared" si="27"/>
        <v>0</v>
      </c>
      <c r="W86">
        <f t="shared" ref="W86:W135" si="36">V86*$F86</f>
        <v>0</v>
      </c>
      <c r="Y86">
        <v>0</v>
      </c>
      <c r="Z86">
        <v>0</v>
      </c>
      <c r="AA86">
        <f t="shared" si="28"/>
        <v>0</v>
      </c>
      <c r="AB86">
        <f t="shared" ref="AB86:AB135" si="37">AA86*$F86</f>
        <v>0</v>
      </c>
      <c r="AD86">
        <f>ROUND(Total_critical_cases_for_period*L86*N86,0)</f>
        <v>300</v>
      </c>
      <c r="AE86">
        <f>AD86*F86</f>
        <v>150000</v>
      </c>
      <c r="AF86">
        <f t="shared" si="32"/>
        <v>0</v>
      </c>
      <c r="AG86">
        <f>ROUND(Total_severe_cases_for_period*Q86*S86,0)</f>
        <v>0</v>
      </c>
      <c r="AH86">
        <f>AG86*F86</f>
        <v>0</v>
      </c>
      <c r="AI86">
        <f t="shared" si="33"/>
        <v>0</v>
      </c>
      <c r="AJ86">
        <f>ROUND('[2]Weekly Summary'!$BF$45*V86*X86,0)</f>
        <v>0</v>
      </c>
      <c r="AK86">
        <f t="shared" si="34"/>
        <v>0</v>
      </c>
      <c r="AL86">
        <f t="shared" si="35"/>
        <v>0</v>
      </c>
      <c r="AM86">
        <f>ROUND('[2]Weekly Summary'!$BF$44*AA86*AC86,0)</f>
        <v>0</v>
      </c>
      <c r="AN86">
        <f t="shared" si="22"/>
        <v>0</v>
      </c>
      <c r="AO86">
        <f t="shared" si="23"/>
        <v>0</v>
      </c>
      <c r="AP86">
        <f t="shared" si="24"/>
        <v>300</v>
      </c>
      <c r="AQ86">
        <f t="shared" si="25"/>
        <v>150000</v>
      </c>
      <c r="AR86">
        <f t="shared" si="31"/>
        <v>0</v>
      </c>
    </row>
    <row r="87" spans="1:44">
      <c r="A87" t="s">
        <v>593</v>
      </c>
      <c r="B87">
        <f t="shared" si="29"/>
        <v>86</v>
      </c>
      <c r="C87" t="s">
        <v>971</v>
      </c>
      <c r="D87" t="s">
        <v>756</v>
      </c>
      <c r="E87" t="s">
        <v>972</v>
      </c>
      <c r="F87">
        <v>1</v>
      </c>
      <c r="G87" t="s">
        <v>764</v>
      </c>
      <c r="H87" t="s">
        <v>751</v>
      </c>
      <c r="J87">
        <v>5</v>
      </c>
      <c r="K87">
        <v>3</v>
      </c>
      <c r="L87">
        <f t="shared" si="30"/>
        <v>15</v>
      </c>
      <c r="M87">
        <f t="shared" si="20"/>
        <v>15</v>
      </c>
      <c r="N87">
        <v>0.05</v>
      </c>
      <c r="O87">
        <v>0</v>
      </c>
      <c r="P87">
        <v>0</v>
      </c>
      <c r="Q87">
        <f t="shared" si="26"/>
        <v>0</v>
      </c>
      <c r="R87">
        <f t="shared" si="21"/>
        <v>0</v>
      </c>
      <c r="T87">
        <v>0</v>
      </c>
      <c r="U87">
        <v>0</v>
      </c>
      <c r="V87">
        <f t="shared" si="27"/>
        <v>0</v>
      </c>
      <c r="W87">
        <f t="shared" si="36"/>
        <v>0</v>
      </c>
      <c r="Y87">
        <v>0</v>
      </c>
      <c r="Z87">
        <v>0</v>
      </c>
      <c r="AA87">
        <f t="shared" si="28"/>
        <v>0</v>
      </c>
      <c r="AB87">
        <f t="shared" si="37"/>
        <v>0</v>
      </c>
      <c r="AD87">
        <f>ROUND(Total_critical_cases_for_period*L87*N87,0)</f>
        <v>75</v>
      </c>
      <c r="AE87">
        <f>AD87*F87</f>
        <v>75</v>
      </c>
      <c r="AF87">
        <f t="shared" si="32"/>
        <v>0</v>
      </c>
      <c r="AG87">
        <f>ROUND(Total_severe_cases_for_period*Q87*S87,0)</f>
        <v>0</v>
      </c>
      <c r="AH87">
        <f>AG87*F87</f>
        <v>0</v>
      </c>
      <c r="AI87">
        <f t="shared" si="33"/>
        <v>0</v>
      </c>
      <c r="AJ87">
        <f>ROUND('[2]Weekly Summary'!$BF$45*V87*X87,0)</f>
        <v>0</v>
      </c>
      <c r="AK87">
        <f t="shared" si="34"/>
        <v>0</v>
      </c>
      <c r="AL87">
        <f t="shared" si="35"/>
        <v>0</v>
      </c>
      <c r="AM87">
        <f>ROUND('[2]Weekly Summary'!$BF$44*AA87*AC87,0)</f>
        <v>0</v>
      </c>
      <c r="AN87">
        <f t="shared" si="22"/>
        <v>0</v>
      </c>
      <c r="AO87">
        <f t="shared" si="23"/>
        <v>0</v>
      </c>
      <c r="AP87">
        <f t="shared" si="24"/>
        <v>75</v>
      </c>
      <c r="AQ87">
        <f t="shared" si="25"/>
        <v>75</v>
      </c>
      <c r="AR87">
        <f t="shared" si="31"/>
        <v>0</v>
      </c>
    </row>
    <row r="88" spans="1:44">
      <c r="A88" t="s">
        <v>593</v>
      </c>
      <c r="B88">
        <f t="shared" si="29"/>
        <v>87</v>
      </c>
      <c r="C88" t="s">
        <v>973</v>
      </c>
      <c r="D88" t="s">
        <v>974</v>
      </c>
      <c r="E88" t="s">
        <v>975</v>
      </c>
      <c r="F88">
        <v>500</v>
      </c>
      <c r="G88" t="s">
        <v>741</v>
      </c>
      <c r="H88" t="s">
        <v>742</v>
      </c>
      <c r="J88">
        <v>0</v>
      </c>
      <c r="K88">
        <v>0</v>
      </c>
      <c r="L88">
        <f t="shared" si="30"/>
        <v>0</v>
      </c>
      <c r="M88">
        <f t="shared" si="20"/>
        <v>0</v>
      </c>
      <c r="O88">
        <v>7</v>
      </c>
      <c r="P88">
        <v>3</v>
      </c>
      <c r="Q88">
        <f t="shared" si="26"/>
        <v>21</v>
      </c>
      <c r="R88">
        <f t="shared" si="21"/>
        <v>10500</v>
      </c>
      <c r="S88">
        <v>0.05</v>
      </c>
      <c r="T88">
        <v>4</v>
      </c>
      <c r="U88">
        <v>3</v>
      </c>
      <c r="V88">
        <f t="shared" si="27"/>
        <v>12</v>
      </c>
      <c r="W88">
        <f t="shared" si="36"/>
        <v>6000</v>
      </c>
      <c r="X88">
        <v>0.05</v>
      </c>
      <c r="Y88">
        <v>0</v>
      </c>
      <c r="Z88">
        <v>0</v>
      </c>
      <c r="AA88">
        <f t="shared" si="28"/>
        <v>0</v>
      </c>
      <c r="AB88">
        <f t="shared" si="37"/>
        <v>0</v>
      </c>
      <c r="AD88">
        <f>ROUND(Total_critical_cases_for_period*L88*N88,0)</f>
        <v>0</v>
      </c>
      <c r="AE88">
        <f>AD88*F88</f>
        <v>0</v>
      </c>
      <c r="AF88">
        <f t="shared" si="32"/>
        <v>0</v>
      </c>
      <c r="AG88">
        <f>ROUND(Total_severe_cases_for_period*Q88*S88,0)</f>
        <v>362</v>
      </c>
      <c r="AH88">
        <f>AG88*F88</f>
        <v>181000</v>
      </c>
      <c r="AI88">
        <f t="shared" si="33"/>
        <v>0</v>
      </c>
      <c r="AJ88">
        <f>ROUND('[2]Weekly Summary'!$BF$45*V88*X88,0)</f>
        <v>534</v>
      </c>
      <c r="AK88">
        <f t="shared" si="34"/>
        <v>267000</v>
      </c>
      <c r="AL88">
        <f t="shared" si="35"/>
        <v>0</v>
      </c>
      <c r="AM88">
        <f>ROUND('[2]Weekly Summary'!$BF$44*AA88*AC88,0)</f>
        <v>0</v>
      </c>
      <c r="AN88">
        <f t="shared" si="22"/>
        <v>0</v>
      </c>
      <c r="AO88">
        <f t="shared" si="23"/>
        <v>0</v>
      </c>
      <c r="AP88">
        <f t="shared" si="24"/>
        <v>896</v>
      </c>
      <c r="AQ88">
        <f t="shared" si="25"/>
        <v>448000</v>
      </c>
      <c r="AR88">
        <f t="shared" si="31"/>
        <v>0</v>
      </c>
    </row>
    <row r="89" spans="1:44">
      <c r="A89" t="s">
        <v>593</v>
      </c>
      <c r="B89">
        <f t="shared" si="29"/>
        <v>88</v>
      </c>
      <c r="C89" t="s">
        <v>976</v>
      </c>
      <c r="D89" t="s">
        <v>977</v>
      </c>
      <c r="E89" t="s">
        <v>978</v>
      </c>
      <c r="F89">
        <v>5</v>
      </c>
      <c r="G89" t="s">
        <v>741</v>
      </c>
      <c r="H89" t="s">
        <v>751</v>
      </c>
      <c r="J89">
        <v>7</v>
      </c>
      <c r="K89">
        <v>3</v>
      </c>
      <c r="L89">
        <f t="shared" si="30"/>
        <v>21</v>
      </c>
      <c r="M89">
        <f t="shared" si="20"/>
        <v>105</v>
      </c>
      <c r="N89">
        <v>0.3</v>
      </c>
      <c r="O89">
        <v>3</v>
      </c>
      <c r="P89">
        <v>3</v>
      </c>
      <c r="Q89">
        <f t="shared" si="26"/>
        <v>9</v>
      </c>
      <c r="R89">
        <f t="shared" si="21"/>
        <v>45</v>
      </c>
      <c r="S89">
        <v>0.2</v>
      </c>
      <c r="T89">
        <v>1</v>
      </c>
      <c r="U89">
        <v>3</v>
      </c>
      <c r="V89">
        <f t="shared" si="27"/>
        <v>3</v>
      </c>
      <c r="W89">
        <f t="shared" si="36"/>
        <v>15</v>
      </c>
      <c r="X89">
        <v>0.1</v>
      </c>
      <c r="Y89">
        <v>0</v>
      </c>
      <c r="Z89">
        <v>0</v>
      </c>
      <c r="AA89">
        <f t="shared" si="28"/>
        <v>0</v>
      </c>
      <c r="AB89">
        <f t="shared" si="37"/>
        <v>0</v>
      </c>
      <c r="AD89">
        <f>ROUND(Total_critical_cases_for_period*L89*N89,0)</f>
        <v>630</v>
      </c>
      <c r="AE89">
        <f>AD89*F89</f>
        <v>3150</v>
      </c>
      <c r="AF89">
        <f t="shared" si="32"/>
        <v>0</v>
      </c>
      <c r="AG89">
        <f>ROUND(Total_severe_cases_for_period*Q89*S89,0)</f>
        <v>621</v>
      </c>
      <c r="AH89">
        <f>AG89*F89</f>
        <v>3105</v>
      </c>
      <c r="AI89">
        <f t="shared" si="33"/>
        <v>0</v>
      </c>
      <c r="AJ89">
        <f>ROUND('[2]Weekly Summary'!$BF$45*V89*X89,0)</f>
        <v>267</v>
      </c>
      <c r="AK89">
        <f t="shared" si="34"/>
        <v>1335</v>
      </c>
      <c r="AL89">
        <f t="shared" si="35"/>
        <v>0</v>
      </c>
      <c r="AM89">
        <f>ROUND('[2]Weekly Summary'!$BF$44*AA89*AC89,0)</f>
        <v>0</v>
      </c>
      <c r="AN89">
        <f t="shared" si="22"/>
        <v>0</v>
      </c>
      <c r="AO89">
        <f t="shared" si="23"/>
        <v>0</v>
      </c>
      <c r="AP89">
        <f t="shared" si="24"/>
        <v>1518</v>
      </c>
      <c r="AQ89">
        <f t="shared" si="25"/>
        <v>7590</v>
      </c>
      <c r="AR89">
        <f t="shared" si="31"/>
        <v>0</v>
      </c>
    </row>
    <row r="90" spans="1:44">
      <c r="A90" t="s">
        <v>593</v>
      </c>
      <c r="B90">
        <f t="shared" si="29"/>
        <v>89</v>
      </c>
      <c r="C90" t="s">
        <v>979</v>
      </c>
      <c r="D90" t="s">
        <v>756</v>
      </c>
      <c r="E90" t="s">
        <v>975</v>
      </c>
      <c r="F90">
        <v>500</v>
      </c>
      <c r="G90" t="s">
        <v>741</v>
      </c>
      <c r="H90" t="s">
        <v>742</v>
      </c>
      <c r="J90">
        <v>0</v>
      </c>
      <c r="K90">
        <v>0</v>
      </c>
      <c r="L90">
        <f t="shared" si="30"/>
        <v>0</v>
      </c>
      <c r="M90">
        <f t="shared" si="20"/>
        <v>0</v>
      </c>
      <c r="O90">
        <v>7</v>
      </c>
      <c r="P90">
        <v>3</v>
      </c>
      <c r="Q90">
        <f t="shared" si="26"/>
        <v>21</v>
      </c>
      <c r="R90">
        <f t="shared" si="21"/>
        <v>10500</v>
      </c>
      <c r="S90">
        <v>0.02</v>
      </c>
      <c r="T90">
        <v>7</v>
      </c>
      <c r="U90">
        <v>3</v>
      </c>
      <c r="V90">
        <f t="shared" si="27"/>
        <v>21</v>
      </c>
      <c r="W90">
        <f t="shared" si="36"/>
        <v>10500</v>
      </c>
      <c r="X90">
        <v>0.02</v>
      </c>
      <c r="Y90">
        <v>0</v>
      </c>
      <c r="Z90">
        <v>0</v>
      </c>
      <c r="AA90">
        <f t="shared" si="28"/>
        <v>0</v>
      </c>
      <c r="AB90">
        <f t="shared" si="37"/>
        <v>0</v>
      </c>
      <c r="AD90">
        <f>ROUND(Total_critical_cases_for_period*L90*N90,0)</f>
        <v>0</v>
      </c>
      <c r="AE90">
        <f>AD90*F90</f>
        <v>0</v>
      </c>
      <c r="AF90">
        <f t="shared" si="32"/>
        <v>0</v>
      </c>
      <c r="AG90">
        <f>ROUND(Total_severe_cases_for_period*Q90*S90,0)</f>
        <v>145</v>
      </c>
      <c r="AH90">
        <f>AG90*F90</f>
        <v>72500</v>
      </c>
      <c r="AI90">
        <f t="shared" si="33"/>
        <v>0</v>
      </c>
      <c r="AJ90">
        <f>ROUND('[2]Weekly Summary'!$BF$45*V90*X90,0)</f>
        <v>374</v>
      </c>
      <c r="AK90">
        <f t="shared" si="34"/>
        <v>187000</v>
      </c>
      <c r="AL90">
        <f t="shared" si="35"/>
        <v>0</v>
      </c>
      <c r="AM90">
        <f>ROUND('[2]Weekly Summary'!$BF$44*AA90*AC90,0)</f>
        <v>0</v>
      </c>
      <c r="AN90">
        <f t="shared" si="22"/>
        <v>0</v>
      </c>
      <c r="AO90">
        <f t="shared" si="23"/>
        <v>0</v>
      </c>
      <c r="AP90">
        <f t="shared" si="24"/>
        <v>519</v>
      </c>
      <c r="AQ90">
        <f t="shared" si="25"/>
        <v>259500</v>
      </c>
      <c r="AR90">
        <f t="shared" si="31"/>
        <v>0</v>
      </c>
    </row>
    <row r="91" spans="1:44">
      <c r="A91" t="s">
        <v>593</v>
      </c>
      <c r="B91">
        <f t="shared" si="29"/>
        <v>90</v>
      </c>
      <c r="C91" t="s">
        <v>980</v>
      </c>
      <c r="D91" t="s">
        <v>756</v>
      </c>
      <c r="E91" t="s">
        <v>981</v>
      </c>
      <c r="F91">
        <v>100</v>
      </c>
      <c r="G91" t="s">
        <v>746</v>
      </c>
      <c r="H91" t="s">
        <v>747</v>
      </c>
      <c r="J91">
        <v>5</v>
      </c>
      <c r="K91">
        <v>3</v>
      </c>
      <c r="L91">
        <f t="shared" si="30"/>
        <v>15</v>
      </c>
      <c r="M91">
        <f t="shared" si="20"/>
        <v>1500</v>
      </c>
      <c r="N91">
        <v>0.05</v>
      </c>
      <c r="O91">
        <v>0</v>
      </c>
      <c r="P91">
        <v>0</v>
      </c>
      <c r="Q91">
        <f t="shared" si="26"/>
        <v>0</v>
      </c>
      <c r="R91">
        <f t="shared" si="21"/>
        <v>0</v>
      </c>
      <c r="T91">
        <v>0</v>
      </c>
      <c r="U91">
        <v>0</v>
      </c>
      <c r="V91">
        <f t="shared" si="27"/>
        <v>0</v>
      </c>
      <c r="W91">
        <f t="shared" si="36"/>
        <v>0</v>
      </c>
      <c r="Y91">
        <v>0</v>
      </c>
      <c r="Z91">
        <v>0</v>
      </c>
      <c r="AA91">
        <f t="shared" si="28"/>
        <v>0</v>
      </c>
      <c r="AB91">
        <f t="shared" si="37"/>
        <v>0</v>
      </c>
      <c r="AD91">
        <f>ROUND(Total_critical_cases_for_period*L91*N91,0)</f>
        <v>75</v>
      </c>
      <c r="AE91">
        <f>AD91*F91</f>
        <v>7500</v>
      </c>
      <c r="AF91">
        <f t="shared" si="32"/>
        <v>0</v>
      </c>
      <c r="AG91">
        <f>ROUND(Total_severe_cases_for_period*Q91*S91,0)</f>
        <v>0</v>
      </c>
      <c r="AH91">
        <f>AG91*F91</f>
        <v>0</v>
      </c>
      <c r="AI91">
        <f t="shared" si="33"/>
        <v>0</v>
      </c>
      <c r="AJ91">
        <f>ROUND('[2]Weekly Summary'!$BF$45*V91*X91,0)</f>
        <v>0</v>
      </c>
      <c r="AK91">
        <f t="shared" si="34"/>
        <v>0</v>
      </c>
      <c r="AL91">
        <f t="shared" si="35"/>
        <v>0</v>
      </c>
      <c r="AM91">
        <f>ROUND('[2]Weekly Summary'!$BF$44*AA91*AC91,0)</f>
        <v>0</v>
      </c>
      <c r="AN91">
        <f t="shared" si="22"/>
        <v>0</v>
      </c>
      <c r="AO91">
        <f t="shared" si="23"/>
        <v>0</v>
      </c>
      <c r="AP91">
        <f t="shared" si="24"/>
        <v>75</v>
      </c>
      <c r="AQ91">
        <f t="shared" si="25"/>
        <v>7500</v>
      </c>
      <c r="AR91">
        <f t="shared" si="31"/>
        <v>0</v>
      </c>
    </row>
    <row r="92" spans="1:44">
      <c r="A92" t="s">
        <v>593</v>
      </c>
      <c r="B92">
        <f t="shared" si="29"/>
        <v>91</v>
      </c>
      <c r="C92" t="s">
        <v>982</v>
      </c>
      <c r="D92" t="s">
        <v>983</v>
      </c>
      <c r="E92" t="s">
        <v>984</v>
      </c>
      <c r="F92">
        <v>5</v>
      </c>
      <c r="G92" t="s">
        <v>741</v>
      </c>
      <c r="H92" t="s">
        <v>751</v>
      </c>
      <c r="J92">
        <v>14</v>
      </c>
      <c r="K92">
        <v>8</v>
      </c>
      <c r="L92">
        <f t="shared" si="30"/>
        <v>112</v>
      </c>
      <c r="M92">
        <f t="shared" si="20"/>
        <v>560</v>
      </c>
      <c r="N92">
        <v>0.8</v>
      </c>
      <c r="O92">
        <v>0</v>
      </c>
      <c r="P92">
        <v>0</v>
      </c>
      <c r="Q92">
        <f t="shared" si="26"/>
        <v>0</v>
      </c>
      <c r="R92">
        <f t="shared" si="21"/>
        <v>0</v>
      </c>
      <c r="T92">
        <v>0</v>
      </c>
      <c r="U92">
        <v>0</v>
      </c>
      <c r="V92">
        <f t="shared" si="27"/>
        <v>0</v>
      </c>
      <c r="W92">
        <f t="shared" si="36"/>
        <v>0</v>
      </c>
      <c r="Y92">
        <v>0</v>
      </c>
      <c r="Z92">
        <v>0</v>
      </c>
      <c r="AA92">
        <f t="shared" si="28"/>
        <v>0</v>
      </c>
      <c r="AB92">
        <f t="shared" si="37"/>
        <v>0</v>
      </c>
      <c r="AD92">
        <f>ROUND(Total_critical_cases_for_period*L92*N92,0)</f>
        <v>8960</v>
      </c>
      <c r="AE92">
        <f>AD92*F92</f>
        <v>44800</v>
      </c>
      <c r="AF92">
        <f t="shared" si="32"/>
        <v>0</v>
      </c>
      <c r="AG92">
        <f>ROUND(Total_severe_cases_for_period*Q92*S92,0)</f>
        <v>0</v>
      </c>
      <c r="AH92">
        <f>AG92*F92</f>
        <v>0</v>
      </c>
      <c r="AI92">
        <f t="shared" si="33"/>
        <v>0</v>
      </c>
      <c r="AJ92">
        <f>ROUND('[2]Weekly Summary'!$BF$45*V92*X92,0)</f>
        <v>0</v>
      </c>
      <c r="AK92">
        <f t="shared" si="34"/>
        <v>0</v>
      </c>
      <c r="AL92">
        <f t="shared" si="35"/>
        <v>0</v>
      </c>
      <c r="AM92">
        <f>ROUND('[2]Weekly Summary'!$BF$44*AA92*AC92,0)</f>
        <v>0</v>
      </c>
      <c r="AN92">
        <f t="shared" si="22"/>
        <v>0</v>
      </c>
      <c r="AO92">
        <f t="shared" si="23"/>
        <v>0</v>
      </c>
      <c r="AP92">
        <f t="shared" si="24"/>
        <v>8960</v>
      </c>
      <c r="AQ92">
        <f t="shared" si="25"/>
        <v>44800</v>
      </c>
      <c r="AR92">
        <f t="shared" si="31"/>
        <v>0</v>
      </c>
    </row>
    <row r="93" spans="1:44">
      <c r="A93" t="s">
        <v>593</v>
      </c>
      <c r="B93">
        <f t="shared" si="29"/>
        <v>92</v>
      </c>
      <c r="C93" t="s">
        <v>985</v>
      </c>
      <c r="D93" t="s">
        <v>986</v>
      </c>
      <c r="E93" t="s">
        <v>987</v>
      </c>
      <c r="F93">
        <v>0.2</v>
      </c>
      <c r="G93" t="s">
        <v>741</v>
      </c>
      <c r="H93" t="s">
        <v>742</v>
      </c>
      <c r="J93">
        <v>1</v>
      </c>
      <c r="K93">
        <v>1</v>
      </c>
      <c r="L93">
        <f t="shared" si="30"/>
        <v>1</v>
      </c>
      <c r="M93">
        <f t="shared" si="20"/>
        <v>0.2</v>
      </c>
      <c r="N93">
        <v>6.0000000000000001E-3</v>
      </c>
      <c r="O93">
        <v>1</v>
      </c>
      <c r="P93">
        <v>1</v>
      </c>
      <c r="Q93">
        <f t="shared" si="26"/>
        <v>1</v>
      </c>
      <c r="R93">
        <f t="shared" si="21"/>
        <v>0.2</v>
      </c>
      <c r="S93">
        <v>6.0000000000000001E-3</v>
      </c>
      <c r="T93">
        <v>1</v>
      </c>
      <c r="U93">
        <v>1</v>
      </c>
      <c r="V93">
        <f t="shared" si="27"/>
        <v>1</v>
      </c>
      <c r="W93">
        <f t="shared" si="36"/>
        <v>0.2</v>
      </c>
      <c r="X93">
        <v>6.0000000000000001E-3</v>
      </c>
      <c r="Y93">
        <v>0</v>
      </c>
      <c r="Z93">
        <v>0</v>
      </c>
      <c r="AA93">
        <f t="shared" si="28"/>
        <v>0</v>
      </c>
      <c r="AB93">
        <f t="shared" si="37"/>
        <v>0</v>
      </c>
      <c r="AD93">
        <f>ROUND(Total_critical_cases_for_period*L93*N93,0)</f>
        <v>1</v>
      </c>
      <c r="AE93">
        <f>AD93*F93</f>
        <v>0.2</v>
      </c>
      <c r="AF93">
        <f t="shared" si="32"/>
        <v>0</v>
      </c>
      <c r="AG93">
        <f>ROUND(Total_severe_cases_for_period*Q93*S93,0)</f>
        <v>2</v>
      </c>
      <c r="AH93">
        <f>AG93*F93</f>
        <v>0.4</v>
      </c>
      <c r="AI93">
        <f t="shared" si="33"/>
        <v>0</v>
      </c>
      <c r="AJ93">
        <f>ROUND('[2]Weekly Summary'!$BF$45*V93*X93,0)</f>
        <v>5</v>
      </c>
      <c r="AK93">
        <f t="shared" si="34"/>
        <v>1</v>
      </c>
      <c r="AL93">
        <f t="shared" si="35"/>
        <v>0</v>
      </c>
      <c r="AM93">
        <f>ROUND('[2]Weekly Summary'!$BF$44*AA93*AC93,0)</f>
        <v>0</v>
      </c>
      <c r="AN93">
        <f t="shared" si="22"/>
        <v>0</v>
      </c>
      <c r="AO93">
        <f t="shared" si="23"/>
        <v>0</v>
      </c>
      <c r="AP93">
        <f t="shared" si="24"/>
        <v>8</v>
      </c>
      <c r="AQ93">
        <f t="shared" si="25"/>
        <v>1.6</v>
      </c>
      <c r="AR93">
        <f t="shared" si="31"/>
        <v>0</v>
      </c>
    </row>
    <row r="94" spans="1:44">
      <c r="A94" t="s">
        <v>603</v>
      </c>
      <c r="B94">
        <f t="shared" si="29"/>
        <v>93</v>
      </c>
      <c r="C94" t="s">
        <v>988</v>
      </c>
      <c r="D94" t="s">
        <v>989</v>
      </c>
      <c r="E94" t="s">
        <v>990</v>
      </c>
      <c r="F94">
        <v>800</v>
      </c>
      <c r="G94" t="s">
        <v>741</v>
      </c>
      <c r="H94" t="s">
        <v>742</v>
      </c>
      <c r="J94">
        <v>0</v>
      </c>
      <c r="K94">
        <v>0</v>
      </c>
      <c r="L94">
        <f t="shared" si="30"/>
        <v>0</v>
      </c>
      <c r="M94">
        <f t="shared" ref="M94:M131" si="38">L94*$F94</f>
        <v>0</v>
      </c>
      <c r="N94">
        <v>0</v>
      </c>
      <c r="O94">
        <v>0</v>
      </c>
      <c r="P94">
        <v>0</v>
      </c>
      <c r="Q94">
        <f t="shared" si="26"/>
        <v>0</v>
      </c>
      <c r="R94">
        <f t="shared" ref="R94:R131" si="39">Q94*$F94</f>
        <v>0</v>
      </c>
      <c r="S94">
        <v>0</v>
      </c>
      <c r="T94">
        <v>5</v>
      </c>
      <c r="U94">
        <v>2</v>
      </c>
      <c r="V94">
        <f t="shared" si="27"/>
        <v>10</v>
      </c>
      <c r="W94">
        <f t="shared" si="36"/>
        <v>8000</v>
      </c>
      <c r="X94">
        <v>0.5</v>
      </c>
      <c r="Y94">
        <v>0</v>
      </c>
      <c r="Z94">
        <v>0</v>
      </c>
      <c r="AA94">
        <f t="shared" si="28"/>
        <v>0</v>
      </c>
      <c r="AB94">
        <f t="shared" si="37"/>
        <v>0</v>
      </c>
      <c r="AD94">
        <f>ROUND(Total_critical_cases_for_period*L94*N94,0)</f>
        <v>0</v>
      </c>
      <c r="AE94">
        <f>AD94*F94</f>
        <v>0</v>
      </c>
      <c r="AF94">
        <f t="shared" si="32"/>
        <v>0</v>
      </c>
      <c r="AG94">
        <f>ROUND(Total_severe_cases_for_period*Q94*S94,0)</f>
        <v>0</v>
      </c>
      <c r="AH94">
        <f>AG94*F94</f>
        <v>0</v>
      </c>
      <c r="AI94">
        <f t="shared" si="33"/>
        <v>0</v>
      </c>
      <c r="AJ94">
        <f>ROUND('[2]Weekly Summary'!$BF$45*V94*X94,0)</f>
        <v>4450</v>
      </c>
      <c r="AK94">
        <f t="shared" si="34"/>
        <v>3560000</v>
      </c>
      <c r="AL94">
        <f t="shared" si="35"/>
        <v>0</v>
      </c>
      <c r="AM94">
        <f>ROUND('[2]Weekly Summary'!$BF$44*AA94*AC94,0)</f>
        <v>0</v>
      </c>
      <c r="AN94">
        <f t="shared" si="22"/>
        <v>0</v>
      </c>
      <c r="AO94">
        <f t="shared" si="23"/>
        <v>0</v>
      </c>
      <c r="AP94">
        <f t="shared" si="24"/>
        <v>4450</v>
      </c>
      <c r="AQ94">
        <f t="shared" si="25"/>
        <v>3560000</v>
      </c>
      <c r="AR94">
        <f t="shared" si="31"/>
        <v>0</v>
      </c>
    </row>
    <row r="95" spans="1:44">
      <c r="A95" t="s">
        <v>593</v>
      </c>
      <c r="B95">
        <f t="shared" si="29"/>
        <v>94</v>
      </c>
      <c r="C95" t="s">
        <v>991</v>
      </c>
      <c r="D95" t="s">
        <v>904</v>
      </c>
      <c r="E95" t="s">
        <v>992</v>
      </c>
      <c r="F95">
        <v>10</v>
      </c>
      <c r="G95" t="s">
        <v>741</v>
      </c>
      <c r="H95" t="s">
        <v>751</v>
      </c>
      <c r="J95">
        <v>15</v>
      </c>
      <c r="K95">
        <v>24</v>
      </c>
      <c r="L95">
        <f t="shared" si="30"/>
        <v>360</v>
      </c>
      <c r="M95">
        <f t="shared" si="38"/>
        <v>3600</v>
      </c>
      <c r="N95">
        <v>0.8</v>
      </c>
      <c r="O95">
        <v>0</v>
      </c>
      <c r="P95">
        <v>0</v>
      </c>
      <c r="Q95">
        <f t="shared" si="26"/>
        <v>0</v>
      </c>
      <c r="R95">
        <f t="shared" si="39"/>
        <v>0</v>
      </c>
      <c r="T95">
        <v>0</v>
      </c>
      <c r="U95">
        <v>0</v>
      </c>
      <c r="V95">
        <f t="shared" si="27"/>
        <v>0</v>
      </c>
      <c r="W95">
        <f t="shared" si="36"/>
        <v>0</v>
      </c>
      <c r="Y95">
        <v>0</v>
      </c>
      <c r="Z95">
        <v>0</v>
      </c>
      <c r="AA95">
        <f t="shared" si="28"/>
        <v>0</v>
      </c>
      <c r="AB95">
        <f t="shared" si="37"/>
        <v>0</v>
      </c>
      <c r="AD95">
        <f>ROUND(Total_critical_cases_for_period*L95*N95,0)</f>
        <v>28800</v>
      </c>
      <c r="AE95">
        <f>AD95*F95</f>
        <v>288000</v>
      </c>
      <c r="AF95">
        <f t="shared" si="32"/>
        <v>0</v>
      </c>
      <c r="AG95">
        <f>ROUND(Total_severe_cases_for_period*Q95*S95,0)</f>
        <v>0</v>
      </c>
      <c r="AH95">
        <f>AG95*F95</f>
        <v>0</v>
      </c>
      <c r="AI95">
        <f t="shared" si="33"/>
        <v>0</v>
      </c>
      <c r="AJ95">
        <f>ROUND('[2]Weekly Summary'!$BF$45*V95*X95,0)</f>
        <v>0</v>
      </c>
      <c r="AK95">
        <f t="shared" si="34"/>
        <v>0</v>
      </c>
      <c r="AL95">
        <f t="shared" si="35"/>
        <v>0</v>
      </c>
      <c r="AM95">
        <f>ROUND('[2]Weekly Summary'!$BF$44*AA95*AC95,0)</f>
        <v>0</v>
      </c>
      <c r="AN95">
        <f t="shared" si="22"/>
        <v>0</v>
      </c>
      <c r="AO95">
        <f t="shared" si="23"/>
        <v>0</v>
      </c>
      <c r="AP95">
        <f t="shared" si="24"/>
        <v>28800</v>
      </c>
      <c r="AQ95">
        <f t="shared" si="25"/>
        <v>288000</v>
      </c>
      <c r="AR95">
        <f t="shared" si="31"/>
        <v>0</v>
      </c>
    </row>
    <row r="96" spans="1:44">
      <c r="A96" t="s">
        <v>593</v>
      </c>
      <c r="B96">
        <f t="shared" si="29"/>
        <v>95</v>
      </c>
      <c r="C96" t="s">
        <v>993</v>
      </c>
      <c r="D96" t="s">
        <v>994</v>
      </c>
      <c r="E96" t="s">
        <v>995</v>
      </c>
      <c r="F96">
        <v>0.4</v>
      </c>
      <c r="G96" t="s">
        <v>741</v>
      </c>
      <c r="H96" t="s">
        <v>751</v>
      </c>
      <c r="J96">
        <v>1</v>
      </c>
      <c r="K96">
        <v>3</v>
      </c>
      <c r="L96">
        <f t="shared" si="30"/>
        <v>3</v>
      </c>
      <c r="M96">
        <f t="shared" si="38"/>
        <v>1.2000000000000002</v>
      </c>
      <c r="N96">
        <v>0.05</v>
      </c>
      <c r="O96">
        <v>0</v>
      </c>
      <c r="P96">
        <v>0</v>
      </c>
      <c r="Q96">
        <f t="shared" si="26"/>
        <v>0</v>
      </c>
      <c r="R96">
        <f t="shared" si="39"/>
        <v>0</v>
      </c>
      <c r="T96">
        <v>0</v>
      </c>
      <c r="U96">
        <v>0</v>
      </c>
      <c r="V96">
        <f t="shared" si="27"/>
        <v>0</v>
      </c>
      <c r="W96">
        <f t="shared" si="36"/>
        <v>0</v>
      </c>
      <c r="Y96">
        <v>0</v>
      </c>
      <c r="Z96">
        <v>0</v>
      </c>
      <c r="AA96">
        <f t="shared" si="28"/>
        <v>0</v>
      </c>
      <c r="AB96">
        <f t="shared" si="37"/>
        <v>0</v>
      </c>
      <c r="AD96">
        <f>ROUND(Total_critical_cases_for_period*L96*N96,0)</f>
        <v>15</v>
      </c>
      <c r="AE96">
        <f>AD96*F96</f>
        <v>6</v>
      </c>
      <c r="AF96">
        <f t="shared" si="32"/>
        <v>0</v>
      </c>
      <c r="AG96">
        <f>ROUND(Total_severe_cases_for_period*Q96*S96,0)</f>
        <v>0</v>
      </c>
      <c r="AH96">
        <f>AG96*F96</f>
        <v>0</v>
      </c>
      <c r="AI96">
        <f t="shared" si="33"/>
        <v>0</v>
      </c>
      <c r="AJ96">
        <f>ROUND('[2]Weekly Summary'!$BF$45*V96*X96,0)</f>
        <v>0</v>
      </c>
      <c r="AK96">
        <f t="shared" si="34"/>
        <v>0</v>
      </c>
      <c r="AL96">
        <f t="shared" si="35"/>
        <v>0</v>
      </c>
      <c r="AM96">
        <f>ROUND('[2]Weekly Summary'!$BF$44*AA96*AC96,0)</f>
        <v>0</v>
      </c>
      <c r="AN96">
        <f t="shared" si="22"/>
        <v>0</v>
      </c>
      <c r="AO96">
        <f t="shared" si="23"/>
        <v>0</v>
      </c>
      <c r="AP96">
        <f t="shared" si="24"/>
        <v>15</v>
      </c>
      <c r="AQ96">
        <f t="shared" si="25"/>
        <v>6</v>
      </c>
      <c r="AR96">
        <f t="shared" si="31"/>
        <v>0</v>
      </c>
    </row>
    <row r="97" spans="1:44">
      <c r="A97" t="s">
        <v>593</v>
      </c>
      <c r="B97">
        <f t="shared" si="29"/>
        <v>96</v>
      </c>
      <c r="C97" t="s">
        <v>996</v>
      </c>
      <c r="D97" t="s">
        <v>997</v>
      </c>
      <c r="E97" t="s">
        <v>998</v>
      </c>
      <c r="F97">
        <v>100</v>
      </c>
      <c r="G97" t="s">
        <v>999</v>
      </c>
      <c r="H97" t="s">
        <v>747</v>
      </c>
      <c r="J97">
        <v>14</v>
      </c>
      <c r="K97">
        <v>1</v>
      </c>
      <c r="L97">
        <f t="shared" si="30"/>
        <v>14</v>
      </c>
      <c r="M97">
        <f t="shared" si="38"/>
        <v>1400</v>
      </c>
      <c r="N97">
        <v>0.5</v>
      </c>
      <c r="O97">
        <v>14</v>
      </c>
      <c r="P97">
        <v>7.1428571428571425E-2</v>
      </c>
      <c r="Q97">
        <f t="shared" si="26"/>
        <v>1</v>
      </c>
      <c r="R97">
        <f t="shared" si="39"/>
        <v>100</v>
      </c>
      <c r="S97">
        <v>0.1</v>
      </c>
      <c r="T97">
        <v>0</v>
      </c>
      <c r="U97">
        <v>0</v>
      </c>
      <c r="V97">
        <f t="shared" si="27"/>
        <v>0</v>
      </c>
      <c r="W97">
        <f t="shared" si="36"/>
        <v>0</v>
      </c>
      <c r="Y97">
        <v>0</v>
      </c>
      <c r="Z97">
        <v>0</v>
      </c>
      <c r="AA97">
        <f t="shared" si="28"/>
        <v>0</v>
      </c>
      <c r="AB97">
        <f t="shared" si="37"/>
        <v>0</v>
      </c>
      <c r="AD97">
        <f>ROUND(Total_critical_cases_for_period*L97*N97,0)</f>
        <v>700</v>
      </c>
      <c r="AE97">
        <f>AD97*F97</f>
        <v>70000</v>
      </c>
      <c r="AF97">
        <f t="shared" si="32"/>
        <v>0</v>
      </c>
      <c r="AG97">
        <f>ROUND(Total_severe_cases_for_period*Q97*S97,0)</f>
        <v>35</v>
      </c>
      <c r="AH97">
        <f>AG97*F97</f>
        <v>3500</v>
      </c>
      <c r="AI97">
        <f t="shared" si="33"/>
        <v>0</v>
      </c>
      <c r="AJ97">
        <f>ROUND('[2]Weekly Summary'!$BF$45*V97*X97,0)</f>
        <v>0</v>
      </c>
      <c r="AK97">
        <f t="shared" si="34"/>
        <v>0</v>
      </c>
      <c r="AL97">
        <f t="shared" si="35"/>
        <v>0</v>
      </c>
      <c r="AM97">
        <f>ROUND('[2]Weekly Summary'!$BF$44*AA97*AC97,0)</f>
        <v>0</v>
      </c>
      <c r="AN97">
        <f t="shared" si="22"/>
        <v>0</v>
      </c>
      <c r="AO97">
        <f t="shared" si="23"/>
        <v>0</v>
      </c>
      <c r="AP97">
        <f t="shared" si="24"/>
        <v>735</v>
      </c>
      <c r="AQ97">
        <f t="shared" si="25"/>
        <v>73500</v>
      </c>
      <c r="AR97">
        <f t="shared" si="31"/>
        <v>0</v>
      </c>
    </row>
    <row r="98" spans="1:44">
      <c r="A98" t="s">
        <v>593</v>
      </c>
      <c r="B98">
        <f t="shared" si="29"/>
        <v>97</v>
      </c>
      <c r="C98" t="s">
        <v>1000</v>
      </c>
      <c r="D98" t="s">
        <v>1001</v>
      </c>
      <c r="E98" t="s">
        <v>1002</v>
      </c>
      <c r="F98">
        <v>20</v>
      </c>
      <c r="G98" t="s">
        <v>741</v>
      </c>
      <c r="H98" t="s">
        <v>742</v>
      </c>
      <c r="J98">
        <v>7</v>
      </c>
      <c r="K98">
        <v>2</v>
      </c>
      <c r="L98">
        <f t="shared" si="30"/>
        <v>14</v>
      </c>
      <c r="M98">
        <f t="shared" si="38"/>
        <v>280</v>
      </c>
      <c r="N98">
        <v>0.5</v>
      </c>
      <c r="O98">
        <v>14</v>
      </c>
      <c r="P98">
        <v>2</v>
      </c>
      <c r="Q98">
        <f t="shared" si="26"/>
        <v>28</v>
      </c>
      <c r="R98">
        <f t="shared" si="39"/>
        <v>560</v>
      </c>
      <c r="S98">
        <v>0.25</v>
      </c>
      <c r="T98">
        <v>0</v>
      </c>
      <c r="U98">
        <v>0</v>
      </c>
      <c r="V98">
        <f t="shared" si="27"/>
        <v>0</v>
      </c>
      <c r="W98">
        <f t="shared" si="36"/>
        <v>0</v>
      </c>
      <c r="Y98">
        <v>0</v>
      </c>
      <c r="Z98">
        <v>0</v>
      </c>
      <c r="AA98">
        <f t="shared" si="28"/>
        <v>0</v>
      </c>
      <c r="AB98">
        <f t="shared" si="37"/>
        <v>0</v>
      </c>
      <c r="AD98">
        <f>ROUND(Total_critical_cases_for_period*L98*N98,0)</f>
        <v>700</v>
      </c>
      <c r="AE98">
        <f>AD98*F98</f>
        <v>14000</v>
      </c>
      <c r="AF98">
        <f t="shared" si="32"/>
        <v>0</v>
      </c>
      <c r="AG98">
        <f>ROUND(Total_severe_cases_for_period*Q98*S98,0)</f>
        <v>2415</v>
      </c>
      <c r="AH98">
        <f>AG98*F98</f>
        <v>48300</v>
      </c>
      <c r="AI98">
        <f t="shared" si="33"/>
        <v>0</v>
      </c>
      <c r="AJ98">
        <f>ROUND('[2]Weekly Summary'!$BF$45*V98*X98,0)</f>
        <v>0</v>
      </c>
      <c r="AK98">
        <f t="shared" si="34"/>
        <v>0</v>
      </c>
      <c r="AL98">
        <f t="shared" si="35"/>
        <v>0</v>
      </c>
      <c r="AM98">
        <f>ROUND('[2]Weekly Summary'!$BF$44*AA98*AC98,0)</f>
        <v>0</v>
      </c>
      <c r="AN98">
        <f t="shared" si="22"/>
        <v>0</v>
      </c>
      <c r="AO98">
        <f t="shared" si="23"/>
        <v>0</v>
      </c>
      <c r="AP98">
        <f t="shared" si="24"/>
        <v>3115</v>
      </c>
      <c r="AQ98">
        <f t="shared" si="25"/>
        <v>62300</v>
      </c>
      <c r="AR98">
        <f t="shared" si="31"/>
        <v>0</v>
      </c>
    </row>
    <row r="99" spans="1:44">
      <c r="A99" t="s">
        <v>593</v>
      </c>
      <c r="B99">
        <f t="shared" si="29"/>
        <v>98</v>
      </c>
      <c r="C99" t="s">
        <v>1003</v>
      </c>
      <c r="D99" t="s">
        <v>1001</v>
      </c>
      <c r="E99" t="s">
        <v>1004</v>
      </c>
      <c r="F99">
        <v>40</v>
      </c>
      <c r="G99" t="s">
        <v>741</v>
      </c>
      <c r="H99" t="s">
        <v>772</v>
      </c>
      <c r="J99">
        <v>14</v>
      </c>
      <c r="K99">
        <v>1</v>
      </c>
      <c r="L99">
        <f t="shared" si="30"/>
        <v>14</v>
      </c>
      <c r="M99">
        <f t="shared" si="38"/>
        <v>560</v>
      </c>
      <c r="N99">
        <v>0.5</v>
      </c>
      <c r="O99">
        <v>0</v>
      </c>
      <c r="P99">
        <v>0</v>
      </c>
      <c r="Q99">
        <f t="shared" si="26"/>
        <v>0</v>
      </c>
      <c r="R99">
        <f t="shared" si="39"/>
        <v>0</v>
      </c>
      <c r="T99">
        <v>0</v>
      </c>
      <c r="U99">
        <v>0</v>
      </c>
      <c r="V99">
        <f t="shared" si="27"/>
        <v>0</v>
      </c>
      <c r="W99">
        <f t="shared" si="36"/>
        <v>0</v>
      </c>
      <c r="Y99">
        <v>0</v>
      </c>
      <c r="Z99">
        <v>0</v>
      </c>
      <c r="AA99">
        <f t="shared" si="28"/>
        <v>0</v>
      </c>
      <c r="AB99">
        <f t="shared" si="37"/>
        <v>0</v>
      </c>
      <c r="AD99">
        <f>ROUND(Total_critical_cases_for_period*L99*N99,0)</f>
        <v>700</v>
      </c>
      <c r="AE99">
        <f>AD99*F99</f>
        <v>28000</v>
      </c>
      <c r="AF99">
        <f t="shared" si="32"/>
        <v>0</v>
      </c>
      <c r="AG99">
        <f>ROUND(Total_severe_cases_for_period*Q99*S99,0)</f>
        <v>0</v>
      </c>
      <c r="AH99">
        <f>AG99*F99</f>
        <v>0</v>
      </c>
      <c r="AI99">
        <f t="shared" si="33"/>
        <v>0</v>
      </c>
      <c r="AJ99">
        <f>ROUND('[2]Weekly Summary'!$BF$45*V99*X99,0)</f>
        <v>0</v>
      </c>
      <c r="AK99">
        <f t="shared" si="34"/>
        <v>0</v>
      </c>
      <c r="AL99">
        <f t="shared" si="35"/>
        <v>0</v>
      </c>
      <c r="AM99">
        <f>ROUND('[2]Weekly Summary'!$BF$44*AA99*AC99,0)</f>
        <v>0</v>
      </c>
      <c r="AN99">
        <f t="shared" si="22"/>
        <v>0</v>
      </c>
      <c r="AO99">
        <f t="shared" si="23"/>
        <v>0</v>
      </c>
      <c r="AP99">
        <f t="shared" si="24"/>
        <v>700</v>
      </c>
      <c r="AQ99">
        <f t="shared" si="25"/>
        <v>28000</v>
      </c>
      <c r="AR99">
        <f t="shared" si="31"/>
        <v>0</v>
      </c>
    </row>
    <row r="100" spans="1:44">
      <c r="A100" t="s">
        <v>593</v>
      </c>
      <c r="B100">
        <f t="shared" si="29"/>
        <v>99</v>
      </c>
      <c r="C100" t="s">
        <v>1005</v>
      </c>
      <c r="D100" t="s">
        <v>977</v>
      </c>
      <c r="E100" t="s">
        <v>1006</v>
      </c>
      <c r="F100">
        <v>2</v>
      </c>
      <c r="G100" t="s">
        <v>741</v>
      </c>
      <c r="H100" t="s">
        <v>751</v>
      </c>
      <c r="J100">
        <v>14</v>
      </c>
      <c r="K100">
        <v>3</v>
      </c>
      <c r="L100">
        <f t="shared" si="30"/>
        <v>42</v>
      </c>
      <c r="M100">
        <f t="shared" si="38"/>
        <v>84</v>
      </c>
      <c r="N100">
        <v>0.15</v>
      </c>
      <c r="O100">
        <v>1</v>
      </c>
      <c r="P100">
        <v>3</v>
      </c>
      <c r="Q100">
        <f t="shared" si="26"/>
        <v>3</v>
      </c>
      <c r="R100">
        <f t="shared" si="39"/>
        <v>6</v>
      </c>
      <c r="S100">
        <v>0.25</v>
      </c>
      <c r="T100">
        <v>0</v>
      </c>
      <c r="U100">
        <v>0</v>
      </c>
      <c r="V100">
        <f t="shared" si="27"/>
        <v>0</v>
      </c>
      <c r="W100">
        <f t="shared" si="36"/>
        <v>0</v>
      </c>
      <c r="Y100">
        <v>0</v>
      </c>
      <c r="Z100">
        <v>0</v>
      </c>
      <c r="AA100">
        <f t="shared" si="28"/>
        <v>0</v>
      </c>
      <c r="AB100">
        <f t="shared" si="37"/>
        <v>0</v>
      </c>
      <c r="AD100">
        <f>ROUND(Total_critical_cases_for_period*L100*N100,0)</f>
        <v>630</v>
      </c>
      <c r="AE100">
        <f>AD100*F100</f>
        <v>1260</v>
      </c>
      <c r="AF100">
        <f t="shared" si="32"/>
        <v>0</v>
      </c>
      <c r="AG100">
        <f>ROUND(Total_severe_cases_for_period*Q100*S100,0)</f>
        <v>259</v>
      </c>
      <c r="AH100">
        <f>AG100*F100</f>
        <v>518</v>
      </c>
      <c r="AI100">
        <f t="shared" si="33"/>
        <v>0</v>
      </c>
      <c r="AJ100">
        <f>ROUND('[2]Weekly Summary'!$BF$45*V100*X100,0)</f>
        <v>0</v>
      </c>
      <c r="AK100">
        <f t="shared" si="34"/>
        <v>0</v>
      </c>
      <c r="AL100">
        <f t="shared" si="35"/>
        <v>0</v>
      </c>
      <c r="AM100">
        <f>ROUND('[2]Weekly Summary'!$BF$44*AA100*AC100,0)</f>
        <v>0</v>
      </c>
      <c r="AN100">
        <f t="shared" si="22"/>
        <v>0</v>
      </c>
      <c r="AO100">
        <f t="shared" si="23"/>
        <v>0</v>
      </c>
      <c r="AP100">
        <f t="shared" si="24"/>
        <v>889</v>
      </c>
      <c r="AQ100">
        <f t="shared" si="25"/>
        <v>1778</v>
      </c>
      <c r="AR100">
        <f t="shared" si="31"/>
        <v>0</v>
      </c>
    </row>
    <row r="101" spans="1:44">
      <c r="A101" t="s">
        <v>593</v>
      </c>
      <c r="B101">
        <f t="shared" si="29"/>
        <v>100</v>
      </c>
      <c r="C101" t="s">
        <v>1007</v>
      </c>
      <c r="D101" t="s">
        <v>977</v>
      </c>
      <c r="E101" t="s">
        <v>1008</v>
      </c>
      <c r="F101">
        <v>4</v>
      </c>
      <c r="G101" t="s">
        <v>741</v>
      </c>
      <c r="H101" t="s">
        <v>742</v>
      </c>
      <c r="J101">
        <v>0</v>
      </c>
      <c r="K101">
        <v>0</v>
      </c>
      <c r="L101">
        <f t="shared" si="30"/>
        <v>0</v>
      </c>
      <c r="M101">
        <f t="shared" si="38"/>
        <v>0</v>
      </c>
      <c r="O101">
        <v>3</v>
      </c>
      <c r="P101">
        <v>3</v>
      </c>
      <c r="Q101">
        <f t="shared" si="26"/>
        <v>9</v>
      </c>
      <c r="R101">
        <f t="shared" si="39"/>
        <v>36</v>
      </c>
      <c r="S101">
        <v>0.25</v>
      </c>
      <c r="T101">
        <v>1</v>
      </c>
      <c r="U101">
        <v>3</v>
      </c>
      <c r="V101">
        <f t="shared" si="27"/>
        <v>3</v>
      </c>
      <c r="W101">
        <f t="shared" si="36"/>
        <v>12</v>
      </c>
      <c r="X101">
        <v>0.2</v>
      </c>
      <c r="Y101">
        <v>0</v>
      </c>
      <c r="Z101">
        <v>0</v>
      </c>
      <c r="AA101">
        <f t="shared" si="28"/>
        <v>0</v>
      </c>
      <c r="AB101">
        <f t="shared" si="37"/>
        <v>0</v>
      </c>
      <c r="AD101">
        <f>ROUND(Total_critical_cases_for_period*L101*N101,0)</f>
        <v>0</v>
      </c>
      <c r="AE101">
        <f>AD101*F101</f>
        <v>0</v>
      </c>
      <c r="AF101">
        <f t="shared" si="32"/>
        <v>0</v>
      </c>
      <c r="AG101">
        <f>ROUND(Total_severe_cases_for_period*Q101*S101,0)</f>
        <v>776</v>
      </c>
      <c r="AH101">
        <f>AG101*F101</f>
        <v>3104</v>
      </c>
      <c r="AI101">
        <f t="shared" si="33"/>
        <v>0</v>
      </c>
      <c r="AJ101">
        <f>ROUND('[2]Weekly Summary'!$BF$45*V101*X101,0)</f>
        <v>534</v>
      </c>
      <c r="AK101">
        <f t="shared" si="34"/>
        <v>2136</v>
      </c>
      <c r="AL101">
        <f t="shared" si="35"/>
        <v>0</v>
      </c>
      <c r="AM101">
        <f>ROUND('[2]Weekly Summary'!$BF$44*AA101*AC101,0)</f>
        <v>0</v>
      </c>
      <c r="AN101">
        <f t="shared" si="22"/>
        <v>0</v>
      </c>
      <c r="AO101">
        <f t="shared" si="23"/>
        <v>0</v>
      </c>
      <c r="AP101">
        <f t="shared" si="24"/>
        <v>1310</v>
      </c>
      <c r="AQ101">
        <f t="shared" si="25"/>
        <v>5240</v>
      </c>
      <c r="AR101">
        <f t="shared" si="31"/>
        <v>0</v>
      </c>
    </row>
    <row r="102" spans="1:44">
      <c r="A102" t="s">
        <v>593</v>
      </c>
      <c r="B102">
        <f t="shared" si="29"/>
        <v>101</v>
      </c>
      <c r="C102" t="s">
        <v>1009</v>
      </c>
      <c r="D102" t="s">
        <v>1010</v>
      </c>
      <c r="E102" t="s">
        <v>1011</v>
      </c>
      <c r="F102">
        <v>4</v>
      </c>
      <c r="G102" t="s">
        <v>741</v>
      </c>
      <c r="H102" t="s">
        <v>747</v>
      </c>
      <c r="J102">
        <v>3</v>
      </c>
      <c r="K102">
        <v>3</v>
      </c>
      <c r="L102">
        <f t="shared" si="30"/>
        <v>9</v>
      </c>
      <c r="M102">
        <f t="shared" si="38"/>
        <v>36</v>
      </c>
      <c r="N102">
        <v>5.0000000000000001E-3</v>
      </c>
      <c r="O102">
        <v>3</v>
      </c>
      <c r="P102">
        <v>3</v>
      </c>
      <c r="Q102">
        <f t="shared" si="26"/>
        <v>9</v>
      </c>
      <c r="R102">
        <f t="shared" si="39"/>
        <v>36</v>
      </c>
      <c r="S102">
        <v>5.0000000000000001E-3</v>
      </c>
      <c r="T102">
        <v>3</v>
      </c>
      <c r="U102">
        <v>3</v>
      </c>
      <c r="V102">
        <f t="shared" si="27"/>
        <v>9</v>
      </c>
      <c r="W102">
        <f t="shared" si="36"/>
        <v>36</v>
      </c>
      <c r="X102">
        <v>5.0000000000000001E-3</v>
      </c>
      <c r="Y102">
        <v>0</v>
      </c>
      <c r="Z102">
        <v>0</v>
      </c>
      <c r="AA102">
        <f t="shared" si="28"/>
        <v>0</v>
      </c>
      <c r="AB102">
        <f t="shared" si="37"/>
        <v>0</v>
      </c>
      <c r="AD102">
        <f>ROUND(Total_critical_cases_for_period*L102*N102,0)</f>
        <v>5</v>
      </c>
      <c r="AE102">
        <f>AD102*F102</f>
        <v>20</v>
      </c>
      <c r="AF102">
        <f t="shared" si="32"/>
        <v>0</v>
      </c>
      <c r="AG102">
        <f>ROUND(Total_severe_cases_for_period*Q102*S102,0)</f>
        <v>16</v>
      </c>
      <c r="AH102">
        <f>AG102*F102</f>
        <v>64</v>
      </c>
      <c r="AI102">
        <f t="shared" si="33"/>
        <v>0</v>
      </c>
      <c r="AJ102">
        <f>ROUND('[2]Weekly Summary'!$BF$45*V102*X102,0)</f>
        <v>40</v>
      </c>
      <c r="AK102">
        <f t="shared" si="34"/>
        <v>160</v>
      </c>
      <c r="AL102">
        <f t="shared" si="35"/>
        <v>0</v>
      </c>
      <c r="AM102">
        <f>ROUND('[2]Weekly Summary'!$BF$44*AA102*AC102,0)</f>
        <v>0</v>
      </c>
      <c r="AN102">
        <f t="shared" si="22"/>
        <v>0</v>
      </c>
      <c r="AO102">
        <f t="shared" si="23"/>
        <v>0</v>
      </c>
      <c r="AP102">
        <f t="shared" si="24"/>
        <v>61</v>
      </c>
      <c r="AQ102">
        <f t="shared" si="25"/>
        <v>244</v>
      </c>
      <c r="AR102">
        <f t="shared" si="31"/>
        <v>0</v>
      </c>
    </row>
    <row r="103" spans="1:44">
      <c r="A103" t="s">
        <v>593</v>
      </c>
      <c r="B103">
        <f t="shared" si="29"/>
        <v>102</v>
      </c>
      <c r="C103" t="s">
        <v>1012</v>
      </c>
      <c r="D103" t="s">
        <v>1013</v>
      </c>
      <c r="E103" t="s">
        <v>1014</v>
      </c>
      <c r="F103">
        <v>1</v>
      </c>
      <c r="G103" t="s">
        <v>860</v>
      </c>
      <c r="H103" t="s">
        <v>1015</v>
      </c>
      <c r="J103">
        <v>0</v>
      </c>
      <c r="K103">
        <v>0</v>
      </c>
      <c r="L103">
        <f t="shared" si="30"/>
        <v>0</v>
      </c>
      <c r="M103">
        <f t="shared" si="38"/>
        <v>0</v>
      </c>
      <c r="O103">
        <v>0</v>
      </c>
      <c r="P103">
        <v>0</v>
      </c>
      <c r="Q103">
        <f t="shared" si="26"/>
        <v>0</v>
      </c>
      <c r="R103">
        <f t="shared" si="39"/>
        <v>0</v>
      </c>
      <c r="T103">
        <v>3</v>
      </c>
      <c r="U103">
        <v>3</v>
      </c>
      <c r="V103">
        <f t="shared" si="27"/>
        <v>9</v>
      </c>
      <c r="W103">
        <f t="shared" si="36"/>
        <v>9</v>
      </c>
      <c r="X103">
        <v>0.2</v>
      </c>
      <c r="Y103">
        <v>0</v>
      </c>
      <c r="Z103">
        <v>0</v>
      </c>
      <c r="AA103">
        <f t="shared" si="28"/>
        <v>0</v>
      </c>
      <c r="AB103">
        <f t="shared" si="37"/>
        <v>0</v>
      </c>
      <c r="AD103">
        <f>ROUND(Total_critical_cases_for_period*L103*N103,0)</f>
        <v>0</v>
      </c>
      <c r="AE103">
        <f>AD103*F103</f>
        <v>0</v>
      </c>
      <c r="AF103">
        <f t="shared" si="32"/>
        <v>0</v>
      </c>
      <c r="AG103">
        <f>ROUND(Total_severe_cases_for_period*Q103*S103,0)</f>
        <v>0</v>
      </c>
      <c r="AH103">
        <f>AG103*F103</f>
        <v>0</v>
      </c>
      <c r="AI103">
        <f t="shared" si="33"/>
        <v>0</v>
      </c>
      <c r="AJ103">
        <f>ROUND('[2]Weekly Summary'!$BF$45*V103*X103,0)</f>
        <v>1602</v>
      </c>
      <c r="AK103">
        <f t="shared" si="34"/>
        <v>1602</v>
      </c>
      <c r="AL103">
        <f t="shared" si="35"/>
        <v>0</v>
      </c>
      <c r="AM103">
        <f>ROUND('[2]Weekly Summary'!$BF$44*AA103*AC103,0)</f>
        <v>0</v>
      </c>
      <c r="AN103">
        <f t="shared" si="22"/>
        <v>0</v>
      </c>
      <c r="AO103">
        <f t="shared" si="23"/>
        <v>0</v>
      </c>
      <c r="AP103">
        <f t="shared" si="24"/>
        <v>1602</v>
      </c>
      <c r="AQ103">
        <f t="shared" si="25"/>
        <v>1602</v>
      </c>
      <c r="AR103">
        <f t="shared" si="31"/>
        <v>0</v>
      </c>
    </row>
    <row r="104" spans="1:44">
      <c r="A104" t="s">
        <v>593</v>
      </c>
      <c r="B104">
        <f t="shared" si="29"/>
        <v>103</v>
      </c>
      <c r="C104" t="s">
        <v>1016</v>
      </c>
      <c r="D104" t="s">
        <v>1017</v>
      </c>
      <c r="E104" t="s">
        <v>1018</v>
      </c>
      <c r="F104">
        <v>75</v>
      </c>
      <c r="G104" t="s">
        <v>741</v>
      </c>
      <c r="H104" t="s">
        <v>742</v>
      </c>
      <c r="J104">
        <v>5</v>
      </c>
      <c r="K104">
        <v>2</v>
      </c>
      <c r="L104">
        <f t="shared" si="30"/>
        <v>10</v>
      </c>
      <c r="M104">
        <f t="shared" si="38"/>
        <v>750</v>
      </c>
      <c r="N104">
        <v>1</v>
      </c>
      <c r="O104">
        <v>5</v>
      </c>
      <c r="P104">
        <v>2</v>
      </c>
      <c r="Q104">
        <f t="shared" si="26"/>
        <v>10</v>
      </c>
      <c r="R104">
        <f t="shared" si="39"/>
        <v>750</v>
      </c>
      <c r="S104">
        <v>1</v>
      </c>
      <c r="T104">
        <v>0</v>
      </c>
      <c r="U104">
        <v>0</v>
      </c>
      <c r="V104">
        <f t="shared" si="27"/>
        <v>0</v>
      </c>
      <c r="W104">
        <f t="shared" si="36"/>
        <v>0</v>
      </c>
      <c r="Y104">
        <v>0</v>
      </c>
      <c r="Z104">
        <v>0</v>
      </c>
      <c r="AA104">
        <f t="shared" si="28"/>
        <v>0</v>
      </c>
      <c r="AB104">
        <f t="shared" si="37"/>
        <v>0</v>
      </c>
      <c r="AD104">
        <f>ROUND(Total_critical_cases_for_period*L104*N104,0)</f>
        <v>1000</v>
      </c>
      <c r="AE104">
        <f>AD104*F104</f>
        <v>75000</v>
      </c>
      <c r="AF104">
        <f t="shared" si="32"/>
        <v>0</v>
      </c>
      <c r="AG104">
        <f>ROUND(Total_severe_cases_for_period*Q104*S104,0)</f>
        <v>3450</v>
      </c>
      <c r="AH104">
        <f>AG104*F104</f>
        <v>258750</v>
      </c>
      <c r="AI104">
        <f t="shared" si="33"/>
        <v>0</v>
      </c>
      <c r="AJ104">
        <f>ROUND('[2]Weekly Summary'!$BF$45*V104*X104,0)</f>
        <v>0</v>
      </c>
      <c r="AK104">
        <f t="shared" si="34"/>
        <v>0</v>
      </c>
      <c r="AL104">
        <f t="shared" si="35"/>
        <v>0</v>
      </c>
      <c r="AM104">
        <f>ROUND('[2]Weekly Summary'!$BF$44*AA104*AC104,0)</f>
        <v>0</v>
      </c>
      <c r="AN104">
        <f t="shared" si="22"/>
        <v>0</v>
      </c>
      <c r="AO104">
        <f t="shared" si="23"/>
        <v>0</v>
      </c>
      <c r="AP104">
        <f t="shared" si="24"/>
        <v>4450</v>
      </c>
      <c r="AQ104">
        <f t="shared" si="25"/>
        <v>333750</v>
      </c>
      <c r="AR104">
        <f t="shared" si="31"/>
        <v>0</v>
      </c>
    </row>
    <row r="105" spans="1:44">
      <c r="A105" t="s">
        <v>593</v>
      </c>
      <c r="B105">
        <f t="shared" si="29"/>
        <v>104</v>
      </c>
      <c r="C105" t="s">
        <v>1019</v>
      </c>
      <c r="D105" t="s">
        <v>986</v>
      </c>
      <c r="E105" t="s">
        <v>1020</v>
      </c>
      <c r="F105">
        <v>1</v>
      </c>
      <c r="G105" t="s">
        <v>746</v>
      </c>
      <c r="H105" t="s">
        <v>751</v>
      </c>
      <c r="J105">
        <v>1</v>
      </c>
      <c r="K105">
        <v>1</v>
      </c>
      <c r="L105">
        <f t="shared" si="30"/>
        <v>1</v>
      </c>
      <c r="M105">
        <f t="shared" si="38"/>
        <v>1</v>
      </c>
      <c r="N105">
        <v>1E-4</v>
      </c>
      <c r="O105">
        <v>0</v>
      </c>
      <c r="P105">
        <v>0</v>
      </c>
      <c r="Q105">
        <f t="shared" si="26"/>
        <v>0</v>
      </c>
      <c r="R105">
        <f t="shared" si="39"/>
        <v>0</v>
      </c>
      <c r="T105">
        <v>0</v>
      </c>
      <c r="U105">
        <v>0</v>
      </c>
      <c r="V105">
        <f t="shared" si="27"/>
        <v>0</v>
      </c>
      <c r="W105">
        <f t="shared" si="36"/>
        <v>0</v>
      </c>
      <c r="Y105">
        <v>0</v>
      </c>
      <c r="Z105">
        <v>0</v>
      </c>
      <c r="AA105">
        <f t="shared" si="28"/>
        <v>0</v>
      </c>
      <c r="AB105">
        <f t="shared" si="37"/>
        <v>0</v>
      </c>
      <c r="AD105">
        <f>ROUND(Total_critical_cases_for_period*L105*N105,0)</f>
        <v>0</v>
      </c>
      <c r="AE105">
        <f>AD105*F105</f>
        <v>0</v>
      </c>
      <c r="AF105">
        <f t="shared" si="32"/>
        <v>0</v>
      </c>
      <c r="AG105">
        <f>ROUND(Total_severe_cases_for_period*Q105*S105,0)</f>
        <v>0</v>
      </c>
      <c r="AH105">
        <f>AG105*F105</f>
        <v>0</v>
      </c>
      <c r="AI105">
        <f t="shared" si="33"/>
        <v>0</v>
      </c>
      <c r="AJ105">
        <f>ROUND('[2]Weekly Summary'!$BF$45*V105*X105,0)</f>
        <v>0</v>
      </c>
      <c r="AK105">
        <f t="shared" si="34"/>
        <v>0</v>
      </c>
      <c r="AL105">
        <f t="shared" si="35"/>
        <v>0</v>
      </c>
      <c r="AM105">
        <f>ROUND('[2]Weekly Summary'!$BF$44*AA105*AC105,0)</f>
        <v>0</v>
      </c>
      <c r="AN105">
        <f t="shared" si="22"/>
        <v>0</v>
      </c>
      <c r="AO105">
        <f t="shared" si="23"/>
        <v>0</v>
      </c>
      <c r="AP105">
        <f t="shared" si="24"/>
        <v>0</v>
      </c>
      <c r="AQ105">
        <f t="shared" si="25"/>
        <v>0</v>
      </c>
      <c r="AR105">
        <f t="shared" si="31"/>
        <v>0</v>
      </c>
    </row>
    <row r="106" spans="1:44">
      <c r="A106" t="s">
        <v>593</v>
      </c>
      <c r="B106">
        <f t="shared" si="29"/>
        <v>105</v>
      </c>
      <c r="C106" t="s">
        <v>1021</v>
      </c>
      <c r="D106" t="s">
        <v>1022</v>
      </c>
      <c r="E106" t="s">
        <v>883</v>
      </c>
      <c r="F106">
        <v>100</v>
      </c>
      <c r="G106" t="s">
        <v>741</v>
      </c>
      <c r="H106" t="s">
        <v>742</v>
      </c>
      <c r="J106">
        <v>0</v>
      </c>
      <c r="K106">
        <v>0</v>
      </c>
      <c r="L106">
        <f t="shared" si="30"/>
        <v>0</v>
      </c>
      <c r="M106">
        <f t="shared" si="38"/>
        <v>0</v>
      </c>
      <c r="O106">
        <v>7</v>
      </c>
      <c r="P106">
        <v>3</v>
      </c>
      <c r="Q106">
        <f t="shared" si="26"/>
        <v>21</v>
      </c>
      <c r="R106">
        <f t="shared" si="39"/>
        <v>2100</v>
      </c>
      <c r="S106">
        <v>0.02</v>
      </c>
      <c r="T106">
        <v>4</v>
      </c>
      <c r="U106">
        <v>3</v>
      </c>
      <c r="V106">
        <f t="shared" si="27"/>
        <v>12</v>
      </c>
      <c r="W106">
        <f t="shared" si="36"/>
        <v>1200</v>
      </c>
      <c r="X106">
        <v>0.02</v>
      </c>
      <c r="Y106">
        <v>0</v>
      </c>
      <c r="Z106">
        <v>0</v>
      </c>
      <c r="AA106">
        <f t="shared" si="28"/>
        <v>0</v>
      </c>
      <c r="AB106">
        <f t="shared" si="37"/>
        <v>0</v>
      </c>
      <c r="AD106">
        <f>ROUND(Total_critical_cases_for_period*L106*N106,0)</f>
        <v>0</v>
      </c>
      <c r="AE106">
        <f>AD106*F106</f>
        <v>0</v>
      </c>
      <c r="AF106">
        <f t="shared" si="32"/>
        <v>0</v>
      </c>
      <c r="AG106">
        <f>ROUND(Total_severe_cases_for_period*Q106*S106,0)</f>
        <v>145</v>
      </c>
      <c r="AH106">
        <f>AG106*F106</f>
        <v>14500</v>
      </c>
      <c r="AI106">
        <f t="shared" si="33"/>
        <v>0</v>
      </c>
      <c r="AJ106">
        <f>ROUND('[2]Weekly Summary'!$BF$45*V106*X106,0)</f>
        <v>214</v>
      </c>
      <c r="AK106">
        <f t="shared" si="34"/>
        <v>21400</v>
      </c>
      <c r="AL106">
        <f t="shared" si="35"/>
        <v>0</v>
      </c>
      <c r="AM106">
        <f>ROUND('[2]Weekly Summary'!$BF$44*AA106*AC106,0)</f>
        <v>0</v>
      </c>
      <c r="AN106">
        <f t="shared" si="22"/>
        <v>0</v>
      </c>
      <c r="AO106">
        <f t="shared" si="23"/>
        <v>0</v>
      </c>
      <c r="AP106">
        <f t="shared" si="24"/>
        <v>359</v>
      </c>
      <c r="AQ106">
        <f t="shared" si="25"/>
        <v>35900</v>
      </c>
      <c r="AR106">
        <f t="shared" si="31"/>
        <v>0</v>
      </c>
    </row>
    <row r="107" spans="1:44">
      <c r="A107" t="s">
        <v>593</v>
      </c>
      <c r="B107">
        <f t="shared" si="29"/>
        <v>106</v>
      </c>
      <c r="C107" t="s">
        <v>1023</v>
      </c>
      <c r="D107" t="s">
        <v>1022</v>
      </c>
      <c r="E107" t="s">
        <v>1024</v>
      </c>
      <c r="F107">
        <v>100</v>
      </c>
      <c r="G107" t="s">
        <v>741</v>
      </c>
      <c r="H107" t="s">
        <v>861</v>
      </c>
      <c r="J107">
        <v>5</v>
      </c>
      <c r="K107">
        <v>4</v>
      </c>
      <c r="L107">
        <f t="shared" si="30"/>
        <v>20</v>
      </c>
      <c r="M107">
        <f t="shared" si="38"/>
        <v>2000</v>
      </c>
      <c r="N107">
        <v>0.8</v>
      </c>
      <c r="O107">
        <v>2</v>
      </c>
      <c r="P107">
        <v>3</v>
      </c>
      <c r="Q107">
        <f t="shared" si="26"/>
        <v>6</v>
      </c>
      <c r="R107">
        <f t="shared" si="39"/>
        <v>600</v>
      </c>
      <c r="S107">
        <v>0.1</v>
      </c>
      <c r="T107">
        <v>0</v>
      </c>
      <c r="U107">
        <v>0</v>
      </c>
      <c r="V107">
        <f t="shared" si="27"/>
        <v>0</v>
      </c>
      <c r="W107">
        <f t="shared" si="36"/>
        <v>0</v>
      </c>
      <c r="Y107">
        <v>0</v>
      </c>
      <c r="Z107">
        <v>0</v>
      </c>
      <c r="AA107">
        <f t="shared" si="28"/>
        <v>0</v>
      </c>
      <c r="AB107">
        <f t="shared" si="37"/>
        <v>0</v>
      </c>
      <c r="AD107">
        <f>ROUND(Total_critical_cases_for_period*L107*N107,0)</f>
        <v>1600</v>
      </c>
      <c r="AE107">
        <f>AD107*F107</f>
        <v>160000</v>
      </c>
      <c r="AF107">
        <f t="shared" si="32"/>
        <v>0</v>
      </c>
      <c r="AG107">
        <f>ROUND(Total_severe_cases_for_period*Q107*S107,0)</f>
        <v>207</v>
      </c>
      <c r="AH107">
        <f>AG107*F107</f>
        <v>20700</v>
      </c>
      <c r="AI107">
        <f t="shared" si="33"/>
        <v>0</v>
      </c>
      <c r="AJ107">
        <f>ROUND('[2]Weekly Summary'!$BF$45*V107*X107,0)</f>
        <v>0</v>
      </c>
      <c r="AK107">
        <f t="shared" si="34"/>
        <v>0</v>
      </c>
      <c r="AL107">
        <f t="shared" si="35"/>
        <v>0</v>
      </c>
      <c r="AM107">
        <f>ROUND('[2]Weekly Summary'!$BF$44*AA107*AC107,0)</f>
        <v>0</v>
      </c>
      <c r="AN107">
        <f t="shared" si="22"/>
        <v>0</v>
      </c>
      <c r="AO107">
        <f t="shared" si="23"/>
        <v>0</v>
      </c>
      <c r="AP107">
        <f t="shared" si="24"/>
        <v>1807</v>
      </c>
      <c r="AQ107">
        <f t="shared" si="25"/>
        <v>180700</v>
      </c>
      <c r="AR107">
        <f t="shared" si="31"/>
        <v>0</v>
      </c>
    </row>
    <row r="108" spans="1:44">
      <c r="A108" t="s">
        <v>593</v>
      </c>
      <c r="B108">
        <f t="shared" si="29"/>
        <v>107</v>
      </c>
      <c r="C108" t="s">
        <v>1025</v>
      </c>
      <c r="D108" t="s">
        <v>1022</v>
      </c>
      <c r="E108" t="s">
        <v>1026</v>
      </c>
      <c r="F108">
        <v>120</v>
      </c>
      <c r="G108" t="s">
        <v>741</v>
      </c>
      <c r="H108" t="s">
        <v>747</v>
      </c>
      <c r="J108">
        <v>0</v>
      </c>
      <c r="K108">
        <v>0</v>
      </c>
      <c r="L108">
        <f t="shared" si="30"/>
        <v>0</v>
      </c>
      <c r="M108">
        <f t="shared" si="38"/>
        <v>0</v>
      </c>
      <c r="O108">
        <v>2</v>
      </c>
      <c r="P108">
        <v>1</v>
      </c>
      <c r="Q108">
        <f t="shared" si="26"/>
        <v>2</v>
      </c>
      <c r="R108">
        <f t="shared" si="39"/>
        <v>240</v>
      </c>
      <c r="S108">
        <v>0.03</v>
      </c>
      <c r="T108">
        <v>2</v>
      </c>
      <c r="U108">
        <v>1</v>
      </c>
      <c r="V108">
        <f t="shared" si="27"/>
        <v>2</v>
      </c>
      <c r="W108">
        <f t="shared" si="36"/>
        <v>240</v>
      </c>
      <c r="X108">
        <v>0.03</v>
      </c>
      <c r="Y108">
        <v>0</v>
      </c>
      <c r="Z108">
        <v>0</v>
      </c>
      <c r="AA108">
        <f t="shared" si="28"/>
        <v>0</v>
      </c>
      <c r="AB108">
        <f t="shared" si="37"/>
        <v>0</v>
      </c>
      <c r="AD108">
        <f>ROUND(Total_critical_cases_for_period*L108*N108,0)</f>
        <v>0</v>
      </c>
      <c r="AE108">
        <f>AD108*F108</f>
        <v>0</v>
      </c>
      <c r="AF108">
        <f t="shared" si="32"/>
        <v>0</v>
      </c>
      <c r="AG108">
        <f>ROUND(Total_severe_cases_for_period*Q108*S108,0)</f>
        <v>21</v>
      </c>
      <c r="AH108">
        <f>AG108*F108</f>
        <v>2520</v>
      </c>
      <c r="AI108">
        <f t="shared" si="33"/>
        <v>0</v>
      </c>
      <c r="AJ108">
        <f>ROUND('[2]Weekly Summary'!$BF$45*V108*X108,0)</f>
        <v>53</v>
      </c>
      <c r="AK108">
        <f t="shared" si="34"/>
        <v>6360</v>
      </c>
      <c r="AL108">
        <f t="shared" si="35"/>
        <v>0</v>
      </c>
      <c r="AM108">
        <f>ROUND('[2]Weekly Summary'!$BF$44*AA108*AC108,0)</f>
        <v>0</v>
      </c>
      <c r="AN108">
        <f t="shared" si="22"/>
        <v>0</v>
      </c>
      <c r="AO108">
        <f t="shared" si="23"/>
        <v>0</v>
      </c>
      <c r="AP108">
        <f t="shared" si="24"/>
        <v>74</v>
      </c>
      <c r="AQ108">
        <f t="shared" si="25"/>
        <v>8880</v>
      </c>
      <c r="AR108">
        <f t="shared" si="31"/>
        <v>0</v>
      </c>
    </row>
    <row r="109" spans="1:44">
      <c r="A109" t="s">
        <v>593</v>
      </c>
      <c r="B109">
        <f t="shared" si="29"/>
        <v>108</v>
      </c>
      <c r="C109" t="s">
        <v>1027</v>
      </c>
      <c r="D109" t="s">
        <v>1022</v>
      </c>
      <c r="E109" t="s">
        <v>759</v>
      </c>
      <c r="F109">
        <v>500</v>
      </c>
      <c r="G109" t="s">
        <v>741</v>
      </c>
      <c r="H109" t="s">
        <v>742</v>
      </c>
      <c r="J109">
        <v>0</v>
      </c>
      <c r="K109">
        <v>0</v>
      </c>
      <c r="L109">
        <f t="shared" si="30"/>
        <v>0</v>
      </c>
      <c r="M109">
        <f t="shared" si="38"/>
        <v>0</v>
      </c>
      <c r="O109">
        <v>14</v>
      </c>
      <c r="P109">
        <v>8</v>
      </c>
      <c r="Q109">
        <f t="shared" si="26"/>
        <v>112</v>
      </c>
      <c r="R109">
        <f t="shared" si="39"/>
        <v>56000</v>
      </c>
      <c r="S109">
        <v>0.5</v>
      </c>
      <c r="T109">
        <v>7</v>
      </c>
      <c r="U109">
        <v>8</v>
      </c>
      <c r="V109">
        <f t="shared" si="27"/>
        <v>56</v>
      </c>
      <c r="W109">
        <f t="shared" si="36"/>
        <v>28000</v>
      </c>
      <c r="X109">
        <v>0.8</v>
      </c>
      <c r="Y109">
        <v>0</v>
      </c>
      <c r="Z109">
        <v>0</v>
      </c>
      <c r="AA109">
        <f t="shared" si="28"/>
        <v>0</v>
      </c>
      <c r="AB109">
        <f t="shared" si="37"/>
        <v>0</v>
      </c>
      <c r="AD109">
        <f>ROUND(Total_critical_cases_for_period*L109*N109,0)</f>
        <v>0</v>
      </c>
      <c r="AE109">
        <f>AD109*F109</f>
        <v>0</v>
      </c>
      <c r="AF109">
        <f t="shared" si="32"/>
        <v>0</v>
      </c>
      <c r="AG109">
        <f>ROUND(Total_severe_cases_for_period*Q109*S109,0)</f>
        <v>19320</v>
      </c>
      <c r="AH109">
        <f>AG109*F109</f>
        <v>9660000</v>
      </c>
      <c r="AI109">
        <f t="shared" si="33"/>
        <v>0</v>
      </c>
      <c r="AJ109">
        <f>ROUND('[2]Weekly Summary'!$BF$45*V109*X109,0)</f>
        <v>39872</v>
      </c>
      <c r="AK109">
        <f t="shared" si="34"/>
        <v>19936000</v>
      </c>
      <c r="AL109">
        <f t="shared" si="35"/>
        <v>0</v>
      </c>
      <c r="AM109">
        <f>ROUND('[2]Weekly Summary'!$BF$44*AA109*AC109,0)</f>
        <v>0</v>
      </c>
      <c r="AN109">
        <f t="shared" si="22"/>
        <v>0</v>
      </c>
      <c r="AO109">
        <f t="shared" si="23"/>
        <v>0</v>
      </c>
      <c r="AP109">
        <f t="shared" si="24"/>
        <v>59192</v>
      </c>
      <c r="AQ109">
        <f t="shared" si="25"/>
        <v>29596000</v>
      </c>
      <c r="AR109">
        <f t="shared" si="31"/>
        <v>0</v>
      </c>
    </row>
    <row r="110" spans="1:44">
      <c r="A110" t="s">
        <v>593</v>
      </c>
      <c r="B110">
        <f t="shared" si="29"/>
        <v>109</v>
      </c>
      <c r="C110" t="s">
        <v>1028</v>
      </c>
      <c r="D110" t="s">
        <v>1029</v>
      </c>
      <c r="E110" t="s">
        <v>1030</v>
      </c>
      <c r="F110">
        <v>20</v>
      </c>
      <c r="G110" t="s">
        <v>741</v>
      </c>
      <c r="H110" t="s">
        <v>742</v>
      </c>
      <c r="J110">
        <v>7</v>
      </c>
      <c r="K110">
        <v>4</v>
      </c>
      <c r="L110">
        <f t="shared" si="30"/>
        <v>28</v>
      </c>
      <c r="M110">
        <f t="shared" si="38"/>
        <v>560</v>
      </c>
      <c r="N110">
        <v>0.05</v>
      </c>
      <c r="O110">
        <v>0</v>
      </c>
      <c r="P110">
        <v>0</v>
      </c>
      <c r="Q110">
        <f t="shared" si="26"/>
        <v>0</v>
      </c>
      <c r="R110">
        <f t="shared" si="39"/>
        <v>0</v>
      </c>
      <c r="T110">
        <v>0</v>
      </c>
      <c r="U110">
        <v>0</v>
      </c>
      <c r="V110">
        <f t="shared" si="27"/>
        <v>0</v>
      </c>
      <c r="W110">
        <f t="shared" si="36"/>
        <v>0</v>
      </c>
      <c r="Y110">
        <v>0</v>
      </c>
      <c r="Z110">
        <v>0</v>
      </c>
      <c r="AA110">
        <f t="shared" si="28"/>
        <v>0</v>
      </c>
      <c r="AB110">
        <f t="shared" si="37"/>
        <v>0</v>
      </c>
      <c r="AD110">
        <f>ROUND(Total_critical_cases_for_period*L110*N110,0)</f>
        <v>140</v>
      </c>
      <c r="AE110">
        <f>AD110*F110</f>
        <v>2800</v>
      </c>
      <c r="AF110">
        <f t="shared" si="32"/>
        <v>0</v>
      </c>
      <c r="AG110">
        <f>ROUND(Total_severe_cases_for_period*Q110*S110,0)</f>
        <v>0</v>
      </c>
      <c r="AH110">
        <f>AG110*F110</f>
        <v>0</v>
      </c>
      <c r="AI110">
        <f t="shared" si="33"/>
        <v>0</v>
      </c>
      <c r="AJ110">
        <f>ROUND('[2]Weekly Summary'!$BF$45*V110*X110,0)</f>
        <v>0</v>
      </c>
      <c r="AK110">
        <f t="shared" si="34"/>
        <v>0</v>
      </c>
      <c r="AL110">
        <f t="shared" si="35"/>
        <v>0</v>
      </c>
      <c r="AM110">
        <f>ROUND('[2]Weekly Summary'!$BF$44*AA110*AC110,0)</f>
        <v>0</v>
      </c>
      <c r="AN110">
        <f t="shared" si="22"/>
        <v>0</v>
      </c>
      <c r="AO110">
        <f t="shared" si="23"/>
        <v>0</v>
      </c>
      <c r="AP110">
        <f t="shared" si="24"/>
        <v>140</v>
      </c>
      <c r="AQ110">
        <f t="shared" si="25"/>
        <v>2800</v>
      </c>
      <c r="AR110">
        <f t="shared" si="31"/>
        <v>0</v>
      </c>
    </row>
    <row r="111" spans="1:44">
      <c r="A111" t="s">
        <v>593</v>
      </c>
      <c r="B111">
        <f t="shared" si="29"/>
        <v>110</v>
      </c>
      <c r="C111" t="s">
        <v>1031</v>
      </c>
      <c r="D111" t="s">
        <v>1029</v>
      </c>
      <c r="E111" t="s">
        <v>1032</v>
      </c>
      <c r="F111">
        <v>200</v>
      </c>
      <c r="G111" t="s">
        <v>741</v>
      </c>
      <c r="H111" t="s">
        <v>751</v>
      </c>
      <c r="J111">
        <v>7</v>
      </c>
      <c r="K111">
        <v>6</v>
      </c>
      <c r="L111">
        <f t="shared" si="30"/>
        <v>42</v>
      </c>
      <c r="M111">
        <f t="shared" si="38"/>
        <v>8400</v>
      </c>
      <c r="N111">
        <v>0.05</v>
      </c>
      <c r="O111">
        <v>0</v>
      </c>
      <c r="P111">
        <v>0</v>
      </c>
      <c r="Q111">
        <f t="shared" si="26"/>
        <v>0</v>
      </c>
      <c r="R111">
        <f t="shared" si="39"/>
        <v>0</v>
      </c>
      <c r="T111">
        <v>0</v>
      </c>
      <c r="U111">
        <v>0</v>
      </c>
      <c r="V111">
        <f t="shared" si="27"/>
        <v>0</v>
      </c>
      <c r="W111">
        <f t="shared" si="36"/>
        <v>0</v>
      </c>
      <c r="Y111">
        <v>0</v>
      </c>
      <c r="Z111">
        <v>0</v>
      </c>
      <c r="AA111">
        <f t="shared" si="28"/>
        <v>0</v>
      </c>
      <c r="AB111">
        <f t="shared" si="37"/>
        <v>0</v>
      </c>
      <c r="AD111">
        <f>ROUND(Total_critical_cases_for_period*L111*N111,0)</f>
        <v>210</v>
      </c>
      <c r="AE111">
        <f>AD111*F111</f>
        <v>42000</v>
      </c>
      <c r="AF111">
        <f t="shared" si="32"/>
        <v>0</v>
      </c>
      <c r="AG111">
        <f>ROUND(Total_severe_cases_for_period*Q111*S111,0)</f>
        <v>0</v>
      </c>
      <c r="AH111">
        <f>AG111*F111</f>
        <v>0</v>
      </c>
      <c r="AI111">
        <f t="shared" si="33"/>
        <v>0</v>
      </c>
      <c r="AJ111">
        <f>ROUND('[2]Weekly Summary'!$BF$45*V111*X111,0)</f>
        <v>0</v>
      </c>
      <c r="AK111">
        <f t="shared" si="34"/>
        <v>0</v>
      </c>
      <c r="AL111">
        <f t="shared" si="35"/>
        <v>0</v>
      </c>
      <c r="AM111">
        <f>ROUND('[2]Weekly Summary'!$BF$44*AA111*AC111,0)</f>
        <v>0</v>
      </c>
      <c r="AN111">
        <f t="shared" si="22"/>
        <v>0</v>
      </c>
      <c r="AO111">
        <f t="shared" si="23"/>
        <v>0</v>
      </c>
      <c r="AP111">
        <f t="shared" si="24"/>
        <v>210</v>
      </c>
      <c r="AQ111">
        <f t="shared" si="25"/>
        <v>42000</v>
      </c>
      <c r="AR111">
        <f t="shared" si="31"/>
        <v>0</v>
      </c>
    </row>
    <row r="112" spans="1:44">
      <c r="A112" t="s">
        <v>593</v>
      </c>
      <c r="B112">
        <f t="shared" si="29"/>
        <v>111</v>
      </c>
      <c r="C112" t="s">
        <v>1033</v>
      </c>
      <c r="D112" t="s">
        <v>810</v>
      </c>
      <c r="E112" t="s">
        <v>1034</v>
      </c>
      <c r="F112">
        <v>25</v>
      </c>
      <c r="G112" t="s">
        <v>741</v>
      </c>
      <c r="H112" t="s">
        <v>747</v>
      </c>
      <c r="J112">
        <v>1</v>
      </c>
      <c r="K112">
        <v>1</v>
      </c>
      <c r="L112">
        <f t="shared" si="30"/>
        <v>1</v>
      </c>
      <c r="M112">
        <f t="shared" si="38"/>
        <v>25</v>
      </c>
      <c r="N112">
        <v>1E-3</v>
      </c>
      <c r="O112">
        <v>0</v>
      </c>
      <c r="P112">
        <v>0</v>
      </c>
      <c r="Q112">
        <f t="shared" si="26"/>
        <v>0</v>
      </c>
      <c r="R112">
        <f t="shared" si="39"/>
        <v>0</v>
      </c>
      <c r="T112">
        <v>0</v>
      </c>
      <c r="U112">
        <v>0</v>
      </c>
      <c r="V112">
        <f t="shared" si="27"/>
        <v>0</v>
      </c>
      <c r="W112">
        <f t="shared" si="36"/>
        <v>0</v>
      </c>
      <c r="Y112">
        <v>0</v>
      </c>
      <c r="Z112">
        <v>0</v>
      </c>
      <c r="AA112">
        <f t="shared" si="28"/>
        <v>0</v>
      </c>
      <c r="AB112">
        <f t="shared" si="37"/>
        <v>0</v>
      </c>
      <c r="AD112">
        <f>ROUND(Total_critical_cases_for_period*L112*N112,0)</f>
        <v>0</v>
      </c>
      <c r="AE112">
        <f>AD112*F112</f>
        <v>0</v>
      </c>
      <c r="AF112">
        <f t="shared" si="32"/>
        <v>0</v>
      </c>
      <c r="AG112">
        <f>ROUND(Total_severe_cases_for_period*Q112*S112,0)</f>
        <v>0</v>
      </c>
      <c r="AH112">
        <f>AG112*F112</f>
        <v>0</v>
      </c>
      <c r="AI112">
        <f t="shared" si="33"/>
        <v>0</v>
      </c>
      <c r="AJ112">
        <f>ROUND('[2]Weekly Summary'!$BF$45*V112*X112,0)</f>
        <v>0</v>
      </c>
      <c r="AK112">
        <f t="shared" si="34"/>
        <v>0</v>
      </c>
      <c r="AL112">
        <f t="shared" si="35"/>
        <v>0</v>
      </c>
      <c r="AM112">
        <f>ROUND('[2]Weekly Summary'!$BF$44*AA112*AC112,0)</f>
        <v>0</v>
      </c>
      <c r="AN112">
        <f t="shared" si="22"/>
        <v>0</v>
      </c>
      <c r="AO112">
        <f t="shared" si="23"/>
        <v>0</v>
      </c>
      <c r="AP112">
        <f t="shared" si="24"/>
        <v>0</v>
      </c>
      <c r="AQ112">
        <f t="shared" si="25"/>
        <v>0</v>
      </c>
      <c r="AR112">
        <f t="shared" si="31"/>
        <v>0</v>
      </c>
    </row>
    <row r="113" spans="1:44">
      <c r="A113" t="s">
        <v>593</v>
      </c>
      <c r="B113">
        <f t="shared" si="29"/>
        <v>112</v>
      </c>
      <c r="C113" t="s">
        <v>1035</v>
      </c>
      <c r="D113" t="s">
        <v>810</v>
      </c>
      <c r="E113" t="s">
        <v>1036</v>
      </c>
      <c r="F113">
        <v>100</v>
      </c>
      <c r="G113" t="s">
        <v>741</v>
      </c>
      <c r="H113" t="s">
        <v>742</v>
      </c>
      <c r="J113">
        <v>5</v>
      </c>
      <c r="K113">
        <v>2</v>
      </c>
      <c r="L113">
        <f t="shared" si="30"/>
        <v>10</v>
      </c>
      <c r="M113">
        <f t="shared" si="38"/>
        <v>1000</v>
      </c>
      <c r="N113">
        <v>0.02</v>
      </c>
      <c r="O113">
        <v>10</v>
      </c>
      <c r="P113">
        <v>2</v>
      </c>
      <c r="Q113">
        <f t="shared" si="26"/>
        <v>20</v>
      </c>
      <c r="R113">
        <f t="shared" si="39"/>
        <v>2000</v>
      </c>
      <c r="S113">
        <v>0.02</v>
      </c>
      <c r="T113">
        <v>4</v>
      </c>
      <c r="U113">
        <v>3</v>
      </c>
      <c r="V113">
        <f t="shared" si="27"/>
        <v>12</v>
      </c>
      <c r="W113">
        <f t="shared" si="36"/>
        <v>1200</v>
      </c>
      <c r="X113">
        <v>0.01</v>
      </c>
      <c r="Y113">
        <v>0</v>
      </c>
      <c r="Z113">
        <v>0</v>
      </c>
      <c r="AA113">
        <f t="shared" si="28"/>
        <v>0</v>
      </c>
      <c r="AB113">
        <f t="shared" si="37"/>
        <v>0</v>
      </c>
      <c r="AD113">
        <f>ROUND(Total_critical_cases_for_period*L113*N113,0)</f>
        <v>20</v>
      </c>
      <c r="AE113">
        <f>AD113*F113</f>
        <v>2000</v>
      </c>
      <c r="AF113">
        <f t="shared" si="32"/>
        <v>0</v>
      </c>
      <c r="AG113">
        <f>ROUND(Total_severe_cases_for_period*Q113*S113,0)</f>
        <v>138</v>
      </c>
      <c r="AH113">
        <f>AG113*F113</f>
        <v>13800</v>
      </c>
      <c r="AI113">
        <f t="shared" si="33"/>
        <v>0</v>
      </c>
      <c r="AJ113">
        <f>ROUND('[2]Weekly Summary'!$BF$45*V113*X113,0)</f>
        <v>107</v>
      </c>
      <c r="AK113">
        <f t="shared" si="34"/>
        <v>10700</v>
      </c>
      <c r="AL113">
        <f t="shared" si="35"/>
        <v>0</v>
      </c>
      <c r="AM113">
        <f>ROUND('[2]Weekly Summary'!$BF$44*AA113*AC113,0)</f>
        <v>0</v>
      </c>
      <c r="AN113">
        <f t="shared" si="22"/>
        <v>0</v>
      </c>
      <c r="AO113">
        <f t="shared" si="23"/>
        <v>0</v>
      </c>
      <c r="AP113">
        <f t="shared" si="24"/>
        <v>265</v>
      </c>
      <c r="AQ113">
        <f t="shared" si="25"/>
        <v>26500</v>
      </c>
      <c r="AR113">
        <f t="shared" si="31"/>
        <v>0</v>
      </c>
    </row>
    <row r="114" spans="1:44">
      <c r="A114" t="s">
        <v>593</v>
      </c>
      <c r="B114">
        <f t="shared" si="29"/>
        <v>113</v>
      </c>
      <c r="C114" t="s">
        <v>1037</v>
      </c>
      <c r="D114" t="s">
        <v>810</v>
      </c>
      <c r="E114" t="s">
        <v>1038</v>
      </c>
      <c r="F114">
        <v>50</v>
      </c>
      <c r="G114" t="s">
        <v>741</v>
      </c>
      <c r="H114" t="s">
        <v>772</v>
      </c>
      <c r="J114">
        <v>5</v>
      </c>
      <c r="K114">
        <v>3</v>
      </c>
      <c r="L114">
        <f t="shared" si="30"/>
        <v>15</v>
      </c>
      <c r="M114">
        <f t="shared" si="38"/>
        <v>750</v>
      </c>
      <c r="N114">
        <v>0.02</v>
      </c>
      <c r="O114">
        <v>1</v>
      </c>
      <c r="P114">
        <v>3</v>
      </c>
      <c r="Q114">
        <f t="shared" si="26"/>
        <v>3</v>
      </c>
      <c r="R114">
        <f t="shared" si="39"/>
        <v>150</v>
      </c>
      <c r="S114">
        <v>0.02</v>
      </c>
      <c r="T114">
        <v>0</v>
      </c>
      <c r="U114">
        <v>0</v>
      </c>
      <c r="V114">
        <f t="shared" si="27"/>
        <v>0</v>
      </c>
      <c r="W114">
        <f t="shared" si="36"/>
        <v>0</v>
      </c>
      <c r="Y114">
        <v>0</v>
      </c>
      <c r="Z114">
        <v>0</v>
      </c>
      <c r="AA114">
        <f t="shared" si="28"/>
        <v>0</v>
      </c>
      <c r="AB114">
        <f t="shared" si="37"/>
        <v>0</v>
      </c>
      <c r="AD114">
        <f>ROUND(Total_critical_cases_for_period*L114*N114,0)</f>
        <v>30</v>
      </c>
      <c r="AE114">
        <f>AD114*F114</f>
        <v>1500</v>
      </c>
      <c r="AF114">
        <f t="shared" si="32"/>
        <v>0</v>
      </c>
      <c r="AG114">
        <f>ROUND(Total_severe_cases_for_period*Q114*S114,0)</f>
        <v>21</v>
      </c>
      <c r="AH114">
        <f>AG114*F114</f>
        <v>1050</v>
      </c>
      <c r="AI114">
        <f t="shared" si="33"/>
        <v>0</v>
      </c>
      <c r="AJ114">
        <f>ROUND('[2]Weekly Summary'!$BF$45*V114*X114,0)</f>
        <v>0</v>
      </c>
      <c r="AK114">
        <f t="shared" si="34"/>
        <v>0</v>
      </c>
      <c r="AL114">
        <f t="shared" si="35"/>
        <v>0</v>
      </c>
      <c r="AM114">
        <f>ROUND('[2]Weekly Summary'!$BF$44*AA114*AC114,0)</f>
        <v>0</v>
      </c>
      <c r="AN114">
        <f t="shared" si="22"/>
        <v>0</v>
      </c>
      <c r="AO114">
        <f t="shared" si="23"/>
        <v>0</v>
      </c>
      <c r="AP114">
        <f t="shared" si="24"/>
        <v>51</v>
      </c>
      <c r="AQ114">
        <f t="shared" si="25"/>
        <v>2550</v>
      </c>
      <c r="AR114">
        <f t="shared" si="31"/>
        <v>0</v>
      </c>
    </row>
    <row r="115" spans="1:44">
      <c r="A115" t="s">
        <v>593</v>
      </c>
      <c r="B115">
        <f t="shared" si="29"/>
        <v>114</v>
      </c>
      <c r="C115" t="s">
        <v>1039</v>
      </c>
      <c r="D115" t="s">
        <v>1040</v>
      </c>
      <c r="E115" t="s">
        <v>1041</v>
      </c>
      <c r="F115">
        <v>10</v>
      </c>
      <c r="G115" t="s">
        <v>741</v>
      </c>
      <c r="H115" t="s">
        <v>751</v>
      </c>
      <c r="J115">
        <v>1</v>
      </c>
      <c r="K115">
        <v>1</v>
      </c>
      <c r="L115">
        <f t="shared" si="30"/>
        <v>1</v>
      </c>
      <c r="M115">
        <f t="shared" si="38"/>
        <v>10</v>
      </c>
      <c r="N115">
        <v>1.1999999999999999E-3</v>
      </c>
      <c r="O115">
        <v>1</v>
      </c>
      <c r="P115">
        <v>1</v>
      </c>
      <c r="Q115">
        <f t="shared" si="26"/>
        <v>1</v>
      </c>
      <c r="R115">
        <f t="shared" si="39"/>
        <v>10</v>
      </c>
      <c r="S115">
        <v>1.1999999999999999E-3</v>
      </c>
      <c r="T115">
        <v>1</v>
      </c>
      <c r="U115">
        <v>1</v>
      </c>
      <c r="V115">
        <f t="shared" si="27"/>
        <v>1</v>
      </c>
      <c r="W115">
        <f t="shared" si="36"/>
        <v>10</v>
      </c>
      <c r="X115">
        <v>0.12</v>
      </c>
      <c r="Y115">
        <v>0</v>
      </c>
      <c r="Z115">
        <v>0</v>
      </c>
      <c r="AA115">
        <f t="shared" si="28"/>
        <v>0</v>
      </c>
      <c r="AB115">
        <f t="shared" si="37"/>
        <v>0</v>
      </c>
      <c r="AD115">
        <f>ROUND(Total_critical_cases_for_period*L115*N115,0)</f>
        <v>0</v>
      </c>
      <c r="AE115">
        <f>AD115*F115</f>
        <v>0</v>
      </c>
      <c r="AF115">
        <f t="shared" si="32"/>
        <v>0</v>
      </c>
      <c r="AG115">
        <f>ROUND(Total_severe_cases_for_period*Q115*S115,0)</f>
        <v>0</v>
      </c>
      <c r="AH115">
        <f>AG115*F115</f>
        <v>0</v>
      </c>
      <c r="AI115">
        <f t="shared" si="33"/>
        <v>0</v>
      </c>
      <c r="AJ115">
        <f>ROUND('[2]Weekly Summary'!$BF$45*V115*X115,0)</f>
        <v>107</v>
      </c>
      <c r="AK115">
        <f t="shared" si="34"/>
        <v>1070</v>
      </c>
      <c r="AL115">
        <f t="shared" si="35"/>
        <v>0</v>
      </c>
      <c r="AM115">
        <f>ROUND('[2]Weekly Summary'!$BF$44*AA115*AC115,0)</f>
        <v>0</v>
      </c>
      <c r="AN115">
        <f t="shared" si="22"/>
        <v>0</v>
      </c>
      <c r="AO115">
        <f t="shared" si="23"/>
        <v>0</v>
      </c>
      <c r="AP115">
        <f t="shared" si="24"/>
        <v>107</v>
      </c>
      <c r="AQ115">
        <f t="shared" si="25"/>
        <v>1070</v>
      </c>
      <c r="AR115">
        <f t="shared" si="31"/>
        <v>0</v>
      </c>
    </row>
    <row r="116" spans="1:44">
      <c r="A116" t="s">
        <v>593</v>
      </c>
      <c r="B116">
        <f t="shared" si="29"/>
        <v>115</v>
      </c>
      <c r="C116" t="s">
        <v>1042</v>
      </c>
      <c r="D116" t="s">
        <v>1040</v>
      </c>
      <c r="E116" t="s">
        <v>1043</v>
      </c>
      <c r="F116">
        <v>1</v>
      </c>
      <c r="G116" t="s">
        <v>741</v>
      </c>
      <c r="H116" t="s">
        <v>751</v>
      </c>
      <c r="J116">
        <v>1</v>
      </c>
      <c r="K116">
        <v>5</v>
      </c>
      <c r="L116">
        <f t="shared" si="30"/>
        <v>5</v>
      </c>
      <c r="M116">
        <f t="shared" si="38"/>
        <v>5</v>
      </c>
      <c r="N116">
        <v>1E-4</v>
      </c>
      <c r="O116">
        <v>1</v>
      </c>
      <c r="P116">
        <v>5</v>
      </c>
      <c r="Q116">
        <f t="shared" si="26"/>
        <v>5</v>
      </c>
      <c r="R116">
        <f t="shared" si="39"/>
        <v>5</v>
      </c>
      <c r="S116">
        <v>1E-4</v>
      </c>
      <c r="T116">
        <v>0</v>
      </c>
      <c r="U116">
        <v>0</v>
      </c>
      <c r="V116">
        <f t="shared" si="27"/>
        <v>0</v>
      </c>
      <c r="W116">
        <f t="shared" si="36"/>
        <v>0</v>
      </c>
      <c r="Y116">
        <v>0</v>
      </c>
      <c r="Z116">
        <v>0</v>
      </c>
      <c r="AA116">
        <f t="shared" si="28"/>
        <v>0</v>
      </c>
      <c r="AB116">
        <f t="shared" si="37"/>
        <v>0</v>
      </c>
      <c r="AD116">
        <f>ROUND(Total_critical_cases_for_period*L116*N116,0)</f>
        <v>0</v>
      </c>
      <c r="AE116">
        <f>AD116*F116</f>
        <v>0</v>
      </c>
      <c r="AF116">
        <f t="shared" si="32"/>
        <v>0</v>
      </c>
      <c r="AG116">
        <f>ROUND(Total_severe_cases_for_period*Q116*S116,0)</f>
        <v>0</v>
      </c>
      <c r="AH116">
        <f>AG116*F116</f>
        <v>0</v>
      </c>
      <c r="AI116">
        <f t="shared" si="33"/>
        <v>0</v>
      </c>
      <c r="AJ116">
        <f>ROUND('[2]Weekly Summary'!$BF$45*V116*X116,0)</f>
        <v>0</v>
      </c>
      <c r="AK116">
        <f t="shared" si="34"/>
        <v>0</v>
      </c>
      <c r="AL116">
        <f t="shared" si="35"/>
        <v>0</v>
      </c>
      <c r="AM116">
        <f>ROUND('[2]Weekly Summary'!$BF$44*AA116*AC116,0)</f>
        <v>0</v>
      </c>
      <c r="AN116">
        <f t="shared" si="22"/>
        <v>0</v>
      </c>
      <c r="AO116">
        <f t="shared" si="23"/>
        <v>0</v>
      </c>
      <c r="AP116">
        <f t="shared" si="24"/>
        <v>0</v>
      </c>
      <c r="AQ116">
        <f t="shared" si="25"/>
        <v>0</v>
      </c>
      <c r="AR116">
        <f t="shared" si="31"/>
        <v>0</v>
      </c>
    </row>
    <row r="117" spans="1:44">
      <c r="A117" t="s">
        <v>593</v>
      </c>
      <c r="B117">
        <f t="shared" si="29"/>
        <v>116</v>
      </c>
      <c r="C117" t="s">
        <v>1044</v>
      </c>
      <c r="D117" t="s">
        <v>1045</v>
      </c>
      <c r="E117" t="s">
        <v>1046</v>
      </c>
      <c r="F117">
        <v>4.5</v>
      </c>
      <c r="G117" t="s">
        <v>764</v>
      </c>
      <c r="H117" t="s">
        <v>772</v>
      </c>
      <c r="J117">
        <v>5</v>
      </c>
      <c r="K117">
        <v>4</v>
      </c>
      <c r="L117">
        <f t="shared" si="30"/>
        <v>20</v>
      </c>
      <c r="M117">
        <f t="shared" si="38"/>
        <v>90</v>
      </c>
      <c r="N117">
        <v>0.05</v>
      </c>
      <c r="O117">
        <v>0</v>
      </c>
      <c r="P117">
        <v>0</v>
      </c>
      <c r="Q117">
        <f t="shared" si="26"/>
        <v>0</v>
      </c>
      <c r="R117">
        <f t="shared" si="39"/>
        <v>0</v>
      </c>
      <c r="T117">
        <v>0</v>
      </c>
      <c r="U117">
        <v>0</v>
      </c>
      <c r="V117">
        <f t="shared" si="27"/>
        <v>0</v>
      </c>
      <c r="W117">
        <f t="shared" si="36"/>
        <v>0</v>
      </c>
      <c r="Y117">
        <v>0</v>
      </c>
      <c r="Z117">
        <v>0</v>
      </c>
      <c r="AA117">
        <f t="shared" si="28"/>
        <v>0</v>
      </c>
      <c r="AB117">
        <f t="shared" si="37"/>
        <v>0</v>
      </c>
      <c r="AD117">
        <f>ROUND(Total_critical_cases_for_period*L117*N117,0)</f>
        <v>100</v>
      </c>
      <c r="AE117">
        <f>AD117*F117</f>
        <v>450</v>
      </c>
      <c r="AF117">
        <f t="shared" si="32"/>
        <v>0</v>
      </c>
      <c r="AG117">
        <f>ROUND(Total_severe_cases_for_period*Q117*S117,0)</f>
        <v>0</v>
      </c>
      <c r="AH117">
        <f>AG117*F117</f>
        <v>0</v>
      </c>
      <c r="AI117">
        <f t="shared" si="33"/>
        <v>0</v>
      </c>
      <c r="AJ117">
        <f>ROUND('[2]Weekly Summary'!$BF$45*V117*X117,0)</f>
        <v>0</v>
      </c>
      <c r="AK117">
        <f t="shared" si="34"/>
        <v>0</v>
      </c>
      <c r="AL117">
        <f t="shared" si="35"/>
        <v>0</v>
      </c>
      <c r="AM117">
        <f>ROUND('[2]Weekly Summary'!$BF$44*AA117*AC117,0)</f>
        <v>0</v>
      </c>
      <c r="AN117">
        <f t="shared" si="22"/>
        <v>0</v>
      </c>
      <c r="AO117">
        <f t="shared" si="23"/>
        <v>0</v>
      </c>
      <c r="AP117">
        <f t="shared" si="24"/>
        <v>100</v>
      </c>
      <c r="AQ117">
        <f t="shared" si="25"/>
        <v>450</v>
      </c>
      <c r="AR117">
        <f t="shared" si="31"/>
        <v>0</v>
      </c>
    </row>
    <row r="118" spans="1:44">
      <c r="A118" t="s">
        <v>593</v>
      </c>
      <c r="B118">
        <f t="shared" si="29"/>
        <v>117</v>
      </c>
      <c r="C118" t="s">
        <v>1047</v>
      </c>
      <c r="D118" t="s">
        <v>1048</v>
      </c>
      <c r="E118" t="s">
        <v>1049</v>
      </c>
      <c r="F118">
        <v>10</v>
      </c>
      <c r="G118" t="s">
        <v>746</v>
      </c>
      <c r="H118" t="s">
        <v>751</v>
      </c>
      <c r="J118">
        <v>7</v>
      </c>
      <c r="K118">
        <v>4</v>
      </c>
      <c r="L118">
        <f t="shared" si="30"/>
        <v>28</v>
      </c>
      <c r="M118">
        <f t="shared" si="38"/>
        <v>280</v>
      </c>
      <c r="N118">
        <v>1</v>
      </c>
      <c r="O118">
        <v>0</v>
      </c>
      <c r="P118">
        <v>0</v>
      </c>
      <c r="Q118">
        <f t="shared" si="26"/>
        <v>0</v>
      </c>
      <c r="R118">
        <f t="shared" si="39"/>
        <v>0</v>
      </c>
      <c r="T118">
        <v>0</v>
      </c>
      <c r="U118">
        <v>0</v>
      </c>
      <c r="V118">
        <f t="shared" si="27"/>
        <v>0</v>
      </c>
      <c r="W118">
        <f t="shared" si="36"/>
        <v>0</v>
      </c>
      <c r="Y118">
        <v>0</v>
      </c>
      <c r="Z118">
        <v>0</v>
      </c>
      <c r="AA118">
        <f t="shared" si="28"/>
        <v>0</v>
      </c>
      <c r="AB118">
        <f t="shared" si="37"/>
        <v>0</v>
      </c>
      <c r="AD118">
        <f>ROUND(Total_critical_cases_for_period*L118*N118,0)</f>
        <v>2800</v>
      </c>
      <c r="AE118">
        <f>AD118*F118</f>
        <v>28000</v>
      </c>
      <c r="AF118">
        <f t="shared" si="32"/>
        <v>0</v>
      </c>
      <c r="AG118">
        <f>ROUND(Total_severe_cases_for_period*Q118*S118,0)</f>
        <v>0</v>
      </c>
      <c r="AH118">
        <f>AG118*F118</f>
        <v>0</v>
      </c>
      <c r="AI118">
        <f t="shared" si="33"/>
        <v>0</v>
      </c>
      <c r="AJ118">
        <f>ROUND('[2]Weekly Summary'!$BF$45*V118*X118,0)</f>
        <v>0</v>
      </c>
      <c r="AK118">
        <f t="shared" si="34"/>
        <v>0</v>
      </c>
      <c r="AL118">
        <f t="shared" si="35"/>
        <v>0</v>
      </c>
      <c r="AM118">
        <f>ROUND('[2]Weekly Summary'!$BF$44*AA118*AC118,0)</f>
        <v>0</v>
      </c>
      <c r="AN118">
        <f t="shared" si="22"/>
        <v>0</v>
      </c>
      <c r="AO118">
        <f t="shared" si="23"/>
        <v>0</v>
      </c>
      <c r="AP118">
        <f t="shared" si="24"/>
        <v>2800</v>
      </c>
      <c r="AQ118">
        <f t="shared" si="25"/>
        <v>28000</v>
      </c>
      <c r="AR118">
        <f t="shared" si="31"/>
        <v>0</v>
      </c>
    </row>
    <row r="119" spans="1:44">
      <c r="A119" t="s">
        <v>850</v>
      </c>
      <c r="B119">
        <f t="shared" si="29"/>
        <v>118</v>
      </c>
      <c r="C119" t="s">
        <v>1050</v>
      </c>
      <c r="D119" t="s">
        <v>852</v>
      </c>
      <c r="E119" t="s">
        <v>1051</v>
      </c>
      <c r="F119">
        <v>5</v>
      </c>
      <c r="G119" t="s">
        <v>741</v>
      </c>
      <c r="H119" t="s">
        <v>796</v>
      </c>
      <c r="I119">
        <v>0.01</v>
      </c>
      <c r="J119">
        <v>14</v>
      </c>
      <c r="K119">
        <v>8</v>
      </c>
      <c r="L119">
        <f t="shared" si="30"/>
        <v>112</v>
      </c>
      <c r="M119">
        <f t="shared" si="38"/>
        <v>560</v>
      </c>
      <c r="N119">
        <v>0.05</v>
      </c>
      <c r="O119">
        <v>14</v>
      </c>
      <c r="P119">
        <v>8</v>
      </c>
      <c r="Q119">
        <f t="shared" si="26"/>
        <v>112</v>
      </c>
      <c r="R119">
        <f t="shared" si="39"/>
        <v>560</v>
      </c>
      <c r="S119">
        <v>0.05</v>
      </c>
      <c r="T119">
        <v>0</v>
      </c>
      <c r="U119">
        <v>0</v>
      </c>
      <c r="V119">
        <f t="shared" si="27"/>
        <v>0</v>
      </c>
      <c r="W119">
        <f t="shared" si="36"/>
        <v>0</v>
      </c>
      <c r="Y119">
        <v>0</v>
      </c>
      <c r="Z119">
        <v>0</v>
      </c>
      <c r="AA119">
        <f t="shared" si="28"/>
        <v>0</v>
      </c>
      <c r="AB119">
        <f t="shared" si="37"/>
        <v>0</v>
      </c>
      <c r="AD119">
        <f>ROUND(Total_critical_cases_for_period*L119*N119,0)</f>
        <v>560</v>
      </c>
      <c r="AE119">
        <f>AD119*F119</f>
        <v>2800</v>
      </c>
      <c r="AF119">
        <f t="shared" si="32"/>
        <v>5.6000000000000005</v>
      </c>
      <c r="AG119">
        <f>ROUND(Total_severe_cases_for_period*Q119*S119,0)</f>
        <v>1932</v>
      </c>
      <c r="AH119">
        <f>AG119*F119</f>
        <v>9660</v>
      </c>
      <c r="AI119">
        <f t="shared" si="33"/>
        <v>19.32</v>
      </c>
      <c r="AJ119">
        <f>ROUND('[2]Weekly Summary'!$BF$45*V119*X119,0)</f>
        <v>0</v>
      </c>
      <c r="AK119">
        <f t="shared" si="34"/>
        <v>0</v>
      </c>
      <c r="AL119">
        <f t="shared" si="35"/>
        <v>0</v>
      </c>
      <c r="AM119">
        <f>ROUND('[2]Weekly Summary'!$BF$44*AA119*AC119,0)</f>
        <v>0</v>
      </c>
      <c r="AN119">
        <f t="shared" si="22"/>
        <v>0</v>
      </c>
      <c r="AO119">
        <f t="shared" si="23"/>
        <v>0</v>
      </c>
      <c r="AP119">
        <f t="shared" si="24"/>
        <v>2492</v>
      </c>
      <c r="AQ119">
        <f t="shared" si="25"/>
        <v>12460</v>
      </c>
      <c r="AR119">
        <f t="shared" si="31"/>
        <v>24.92</v>
      </c>
    </row>
    <row r="120" spans="1:44">
      <c r="A120" t="s">
        <v>593</v>
      </c>
      <c r="B120">
        <f t="shared" si="29"/>
        <v>119</v>
      </c>
      <c r="C120" t="s">
        <v>1052</v>
      </c>
      <c r="D120" t="s">
        <v>1053</v>
      </c>
      <c r="E120" t="s">
        <v>1054</v>
      </c>
      <c r="F120">
        <v>10</v>
      </c>
      <c r="G120" t="s">
        <v>741</v>
      </c>
      <c r="H120" t="s">
        <v>751</v>
      </c>
      <c r="J120">
        <v>14</v>
      </c>
      <c r="K120">
        <v>8</v>
      </c>
      <c r="L120">
        <f t="shared" si="30"/>
        <v>112</v>
      </c>
      <c r="M120">
        <f t="shared" si="38"/>
        <v>1120</v>
      </c>
      <c r="N120">
        <v>0.4</v>
      </c>
      <c r="O120">
        <v>0</v>
      </c>
      <c r="P120">
        <v>0</v>
      </c>
      <c r="Q120">
        <f t="shared" si="26"/>
        <v>0</v>
      </c>
      <c r="R120">
        <f t="shared" si="39"/>
        <v>0</v>
      </c>
      <c r="T120">
        <v>0</v>
      </c>
      <c r="U120">
        <v>0</v>
      </c>
      <c r="V120">
        <f t="shared" si="27"/>
        <v>0</v>
      </c>
      <c r="W120">
        <f t="shared" si="36"/>
        <v>0</v>
      </c>
      <c r="Y120">
        <v>0</v>
      </c>
      <c r="Z120">
        <v>0</v>
      </c>
      <c r="AA120">
        <f t="shared" si="28"/>
        <v>0</v>
      </c>
      <c r="AB120">
        <f t="shared" si="37"/>
        <v>0</v>
      </c>
      <c r="AD120">
        <f>ROUND(Total_critical_cases_for_period*L120*N120,0)</f>
        <v>4480</v>
      </c>
      <c r="AE120">
        <f>AD120*F120</f>
        <v>44800</v>
      </c>
      <c r="AF120">
        <f t="shared" si="32"/>
        <v>0</v>
      </c>
      <c r="AG120">
        <f>ROUND(Total_severe_cases_for_period*Q120*S120,0)</f>
        <v>0</v>
      </c>
      <c r="AH120">
        <f>AG120*F120</f>
        <v>0</v>
      </c>
      <c r="AI120">
        <f t="shared" si="33"/>
        <v>0</v>
      </c>
      <c r="AJ120">
        <f>ROUND('[2]Weekly Summary'!$BF$45*V120*X120,0)</f>
        <v>0</v>
      </c>
      <c r="AK120">
        <f t="shared" si="34"/>
        <v>0</v>
      </c>
      <c r="AL120">
        <f t="shared" si="35"/>
        <v>0</v>
      </c>
      <c r="AM120">
        <f>ROUND('[2]Weekly Summary'!$BF$44*AA120*AC120,0)</f>
        <v>0</v>
      </c>
      <c r="AN120">
        <f t="shared" si="22"/>
        <v>0</v>
      </c>
      <c r="AO120">
        <f t="shared" si="23"/>
        <v>0</v>
      </c>
      <c r="AP120">
        <f t="shared" si="24"/>
        <v>4480</v>
      </c>
      <c r="AQ120">
        <f t="shared" si="25"/>
        <v>44800</v>
      </c>
      <c r="AR120">
        <f t="shared" si="31"/>
        <v>0</v>
      </c>
    </row>
    <row r="121" spans="1:44">
      <c r="A121" t="s">
        <v>593</v>
      </c>
      <c r="B121">
        <f t="shared" si="29"/>
        <v>120</v>
      </c>
      <c r="C121" t="s">
        <v>1055</v>
      </c>
      <c r="D121" t="s">
        <v>863</v>
      </c>
      <c r="E121" t="s">
        <v>859</v>
      </c>
      <c r="F121">
        <v>1</v>
      </c>
      <c r="G121" t="s">
        <v>860</v>
      </c>
      <c r="H121" t="s">
        <v>861</v>
      </c>
      <c r="J121">
        <v>14</v>
      </c>
      <c r="K121">
        <v>3</v>
      </c>
      <c r="L121">
        <f t="shared" si="30"/>
        <v>42</v>
      </c>
      <c r="M121">
        <f t="shared" si="38"/>
        <v>42</v>
      </c>
      <c r="N121">
        <v>0.95</v>
      </c>
      <c r="O121">
        <v>0</v>
      </c>
      <c r="P121">
        <v>0</v>
      </c>
      <c r="Q121">
        <f t="shared" si="26"/>
        <v>0</v>
      </c>
      <c r="R121">
        <f t="shared" si="39"/>
        <v>0</v>
      </c>
      <c r="T121">
        <v>0</v>
      </c>
      <c r="U121">
        <v>0</v>
      </c>
      <c r="V121">
        <f t="shared" si="27"/>
        <v>0</v>
      </c>
      <c r="W121">
        <f t="shared" si="36"/>
        <v>0</v>
      </c>
      <c r="Y121">
        <v>0</v>
      </c>
      <c r="Z121">
        <v>0</v>
      </c>
      <c r="AA121">
        <f t="shared" si="28"/>
        <v>0</v>
      </c>
      <c r="AB121">
        <f t="shared" si="37"/>
        <v>0</v>
      </c>
      <c r="AD121">
        <f>ROUND(Total_critical_cases_for_period*L121*N121,0)</f>
        <v>3990</v>
      </c>
      <c r="AE121">
        <f>AD121*F121</f>
        <v>3990</v>
      </c>
      <c r="AF121">
        <f t="shared" si="32"/>
        <v>0</v>
      </c>
      <c r="AG121">
        <f>ROUND(Total_severe_cases_for_period*Q121*S121,0)</f>
        <v>0</v>
      </c>
      <c r="AH121">
        <f>AG121*F121</f>
        <v>0</v>
      </c>
      <c r="AI121">
        <f t="shared" si="33"/>
        <v>0</v>
      </c>
      <c r="AJ121">
        <f>ROUND('[2]Weekly Summary'!$BF$45*V121*X121,0)</f>
        <v>0</v>
      </c>
      <c r="AK121">
        <f t="shared" si="34"/>
        <v>0</v>
      </c>
      <c r="AL121">
        <f t="shared" si="35"/>
        <v>0</v>
      </c>
      <c r="AM121">
        <f>ROUND('[2]Weekly Summary'!$BF$44*AA121*AC121,0)</f>
        <v>0</v>
      </c>
      <c r="AN121">
        <f t="shared" si="22"/>
        <v>0</v>
      </c>
      <c r="AO121">
        <f t="shared" si="23"/>
        <v>0</v>
      </c>
      <c r="AP121">
        <f t="shared" si="24"/>
        <v>3990</v>
      </c>
      <c r="AQ121">
        <f t="shared" si="25"/>
        <v>3990</v>
      </c>
      <c r="AR121">
        <f t="shared" si="31"/>
        <v>0</v>
      </c>
    </row>
    <row r="122" spans="1:44">
      <c r="A122" t="s">
        <v>593</v>
      </c>
      <c r="B122">
        <f t="shared" si="29"/>
        <v>121</v>
      </c>
      <c r="C122" t="s">
        <v>1056</v>
      </c>
      <c r="D122" t="s">
        <v>863</v>
      </c>
      <c r="E122" t="s">
        <v>864</v>
      </c>
      <c r="F122">
        <v>500</v>
      </c>
      <c r="G122" t="s">
        <v>746</v>
      </c>
      <c r="H122" t="s">
        <v>861</v>
      </c>
      <c r="J122">
        <v>14</v>
      </c>
      <c r="K122">
        <v>3</v>
      </c>
      <c r="L122">
        <f t="shared" si="30"/>
        <v>42</v>
      </c>
      <c r="M122">
        <f t="shared" si="38"/>
        <v>21000</v>
      </c>
      <c r="N122">
        <v>0.05</v>
      </c>
      <c r="O122">
        <v>0</v>
      </c>
      <c r="P122">
        <v>0</v>
      </c>
      <c r="Q122">
        <f t="shared" si="26"/>
        <v>0</v>
      </c>
      <c r="R122">
        <f t="shared" si="39"/>
        <v>0</v>
      </c>
      <c r="T122">
        <v>0</v>
      </c>
      <c r="U122">
        <v>0</v>
      </c>
      <c r="V122">
        <f t="shared" si="27"/>
        <v>0</v>
      </c>
      <c r="W122">
        <f t="shared" si="36"/>
        <v>0</v>
      </c>
      <c r="Y122">
        <v>0</v>
      </c>
      <c r="Z122">
        <v>0</v>
      </c>
      <c r="AA122">
        <f t="shared" si="28"/>
        <v>0</v>
      </c>
      <c r="AB122">
        <f t="shared" si="37"/>
        <v>0</v>
      </c>
      <c r="AD122">
        <f>ROUND(Total_critical_cases_for_period*L122*N122,0)</f>
        <v>210</v>
      </c>
      <c r="AE122">
        <f>AD122*F122</f>
        <v>105000</v>
      </c>
      <c r="AF122">
        <f t="shared" si="32"/>
        <v>0</v>
      </c>
      <c r="AG122">
        <f>ROUND(Total_severe_cases_for_period*Q122*S122,0)</f>
        <v>0</v>
      </c>
      <c r="AH122">
        <f>AG122*F122</f>
        <v>0</v>
      </c>
      <c r="AI122">
        <f t="shared" si="33"/>
        <v>0</v>
      </c>
      <c r="AJ122">
        <f>ROUND('[2]Weekly Summary'!$BF$45*V122*X122,0)</f>
        <v>0</v>
      </c>
      <c r="AK122">
        <f t="shared" si="34"/>
        <v>0</v>
      </c>
      <c r="AL122">
        <f t="shared" si="35"/>
        <v>0</v>
      </c>
      <c r="AM122">
        <f>ROUND('[2]Weekly Summary'!$BF$44*AA122*AC122,0)</f>
        <v>0</v>
      </c>
      <c r="AN122">
        <f t="shared" si="22"/>
        <v>0</v>
      </c>
      <c r="AO122">
        <f t="shared" si="23"/>
        <v>0</v>
      </c>
      <c r="AP122">
        <f t="shared" si="24"/>
        <v>210</v>
      </c>
      <c r="AQ122">
        <f t="shared" si="25"/>
        <v>105000</v>
      </c>
      <c r="AR122">
        <f t="shared" si="31"/>
        <v>0</v>
      </c>
    </row>
    <row r="123" spans="1:44">
      <c r="A123" t="s">
        <v>593</v>
      </c>
      <c r="B123">
        <f t="shared" si="29"/>
        <v>122</v>
      </c>
      <c r="C123" t="s">
        <v>1057</v>
      </c>
      <c r="D123" t="s">
        <v>830</v>
      </c>
      <c r="E123" t="s">
        <v>1058</v>
      </c>
      <c r="F123">
        <v>1</v>
      </c>
      <c r="G123" t="s">
        <v>741</v>
      </c>
      <c r="H123" t="s">
        <v>742</v>
      </c>
      <c r="J123">
        <v>14</v>
      </c>
      <c r="K123">
        <v>4</v>
      </c>
      <c r="L123">
        <f t="shared" si="30"/>
        <v>56</v>
      </c>
      <c r="M123">
        <f t="shared" si="38"/>
        <v>56</v>
      </c>
      <c r="N123">
        <v>1E-3</v>
      </c>
      <c r="O123">
        <v>7</v>
      </c>
      <c r="P123">
        <v>4</v>
      </c>
      <c r="Q123">
        <f t="shared" si="26"/>
        <v>28</v>
      </c>
      <c r="R123">
        <f t="shared" si="39"/>
        <v>28</v>
      </c>
      <c r="S123">
        <v>1E-3</v>
      </c>
      <c r="T123">
        <v>4</v>
      </c>
      <c r="U123">
        <v>4</v>
      </c>
      <c r="V123">
        <f t="shared" si="27"/>
        <v>16</v>
      </c>
      <c r="W123">
        <f t="shared" si="36"/>
        <v>16</v>
      </c>
      <c r="X123">
        <v>1E-3</v>
      </c>
      <c r="Y123">
        <v>0</v>
      </c>
      <c r="Z123">
        <v>0</v>
      </c>
      <c r="AA123">
        <f t="shared" si="28"/>
        <v>0</v>
      </c>
      <c r="AB123">
        <f t="shared" si="37"/>
        <v>0</v>
      </c>
      <c r="AD123">
        <f>ROUND(Total_critical_cases_for_period*L123*N123,0)</f>
        <v>6</v>
      </c>
      <c r="AE123">
        <f>AD123*F123</f>
        <v>6</v>
      </c>
      <c r="AF123">
        <f t="shared" si="32"/>
        <v>0</v>
      </c>
      <c r="AG123">
        <f>ROUND(Total_severe_cases_for_period*Q123*S123,0)</f>
        <v>10</v>
      </c>
      <c r="AH123">
        <f>AG123*F123</f>
        <v>10</v>
      </c>
      <c r="AI123">
        <f t="shared" si="33"/>
        <v>0</v>
      </c>
      <c r="AJ123">
        <f>ROUND('[2]Weekly Summary'!$BF$45*V123*X123,0)</f>
        <v>14</v>
      </c>
      <c r="AK123">
        <f t="shared" si="34"/>
        <v>14</v>
      </c>
      <c r="AL123">
        <f t="shared" si="35"/>
        <v>0</v>
      </c>
      <c r="AM123">
        <f>ROUND('[2]Weekly Summary'!$BF$44*AA123*AC123,0)</f>
        <v>0</v>
      </c>
      <c r="AN123">
        <f t="shared" si="22"/>
        <v>0</v>
      </c>
      <c r="AO123">
        <f t="shared" si="23"/>
        <v>0</v>
      </c>
      <c r="AP123">
        <f t="shared" si="24"/>
        <v>30</v>
      </c>
      <c r="AQ123">
        <f t="shared" si="25"/>
        <v>30</v>
      </c>
      <c r="AR123">
        <f t="shared" si="31"/>
        <v>0</v>
      </c>
    </row>
    <row r="124" spans="1:44">
      <c r="A124" t="s">
        <v>593</v>
      </c>
      <c r="B124">
        <f t="shared" si="29"/>
        <v>123</v>
      </c>
      <c r="C124" t="s">
        <v>1059</v>
      </c>
      <c r="D124" t="s">
        <v>1060</v>
      </c>
      <c r="E124" t="s">
        <v>1061</v>
      </c>
      <c r="F124">
        <v>5</v>
      </c>
      <c r="G124" t="s">
        <v>741</v>
      </c>
      <c r="H124" t="s">
        <v>1062</v>
      </c>
      <c r="J124">
        <v>7</v>
      </c>
      <c r="K124">
        <v>6</v>
      </c>
      <c r="L124">
        <f t="shared" si="30"/>
        <v>42</v>
      </c>
      <c r="M124">
        <f t="shared" si="38"/>
        <v>210</v>
      </c>
      <c r="N124">
        <v>0.5</v>
      </c>
      <c r="O124">
        <v>5</v>
      </c>
      <c r="P124">
        <v>4</v>
      </c>
      <c r="Q124">
        <f t="shared" si="26"/>
        <v>20</v>
      </c>
      <c r="R124">
        <f t="shared" si="39"/>
        <v>100</v>
      </c>
      <c r="S124">
        <v>0.3</v>
      </c>
      <c r="T124">
        <v>0</v>
      </c>
      <c r="U124">
        <v>0</v>
      </c>
      <c r="V124">
        <f t="shared" si="27"/>
        <v>0</v>
      </c>
      <c r="W124">
        <f t="shared" si="36"/>
        <v>0</v>
      </c>
      <c r="Y124">
        <v>0</v>
      </c>
      <c r="Z124">
        <v>0</v>
      </c>
      <c r="AA124">
        <f t="shared" si="28"/>
        <v>0</v>
      </c>
      <c r="AB124">
        <f t="shared" si="37"/>
        <v>0</v>
      </c>
      <c r="AD124">
        <f>ROUND(Total_critical_cases_for_period*L124*N124,0)</f>
        <v>2100</v>
      </c>
      <c r="AE124">
        <f>AD124*F124</f>
        <v>10500</v>
      </c>
      <c r="AF124">
        <f t="shared" si="32"/>
        <v>0</v>
      </c>
      <c r="AG124">
        <f>ROUND(Total_severe_cases_for_period*Q124*S124,0)</f>
        <v>2070</v>
      </c>
      <c r="AH124">
        <f>AG124*F124</f>
        <v>10350</v>
      </c>
      <c r="AI124">
        <f t="shared" si="33"/>
        <v>0</v>
      </c>
      <c r="AJ124">
        <f>ROUND('[2]Weekly Summary'!$BF$45*V124*X124,0)</f>
        <v>0</v>
      </c>
      <c r="AK124">
        <f t="shared" si="34"/>
        <v>0</v>
      </c>
      <c r="AL124">
        <f t="shared" si="35"/>
        <v>0</v>
      </c>
      <c r="AM124">
        <f>ROUND('[2]Weekly Summary'!$BF$44*AA124*AC124,0)</f>
        <v>0</v>
      </c>
      <c r="AN124">
        <f t="shared" si="22"/>
        <v>0</v>
      </c>
      <c r="AO124">
        <f t="shared" si="23"/>
        <v>0</v>
      </c>
      <c r="AP124">
        <f t="shared" si="24"/>
        <v>4170</v>
      </c>
      <c r="AQ124">
        <f t="shared" si="25"/>
        <v>20850</v>
      </c>
      <c r="AR124">
        <f t="shared" si="31"/>
        <v>0</v>
      </c>
    </row>
    <row r="125" spans="1:44">
      <c r="A125" t="s">
        <v>593</v>
      </c>
      <c r="B125">
        <f t="shared" si="29"/>
        <v>124</v>
      </c>
      <c r="C125" t="s">
        <v>1063</v>
      </c>
      <c r="D125" t="s">
        <v>1060</v>
      </c>
      <c r="E125" t="s">
        <v>1064</v>
      </c>
      <c r="F125">
        <v>0.1</v>
      </c>
      <c r="G125" t="s">
        <v>741</v>
      </c>
      <c r="H125" t="s">
        <v>1065</v>
      </c>
      <c r="J125">
        <v>21</v>
      </c>
      <c r="K125">
        <v>1</v>
      </c>
      <c r="L125">
        <f t="shared" si="30"/>
        <v>21</v>
      </c>
      <c r="M125">
        <f t="shared" si="38"/>
        <v>2.1</v>
      </c>
      <c r="N125">
        <v>0.2</v>
      </c>
      <c r="O125">
        <v>14</v>
      </c>
      <c r="P125">
        <v>1</v>
      </c>
      <c r="Q125">
        <f t="shared" si="26"/>
        <v>14</v>
      </c>
      <c r="R125">
        <f t="shared" si="39"/>
        <v>1.4000000000000001</v>
      </c>
      <c r="S125">
        <v>0.2</v>
      </c>
      <c r="T125">
        <v>14</v>
      </c>
      <c r="U125">
        <v>1</v>
      </c>
      <c r="V125">
        <f t="shared" si="27"/>
        <v>14</v>
      </c>
      <c r="W125">
        <f t="shared" si="36"/>
        <v>1.4000000000000001</v>
      </c>
      <c r="X125">
        <v>0.05</v>
      </c>
      <c r="Y125">
        <v>0</v>
      </c>
      <c r="Z125">
        <v>0</v>
      </c>
      <c r="AA125">
        <f t="shared" si="28"/>
        <v>0</v>
      </c>
      <c r="AB125">
        <f t="shared" si="37"/>
        <v>0</v>
      </c>
      <c r="AD125">
        <f>ROUND(Total_critical_cases_for_period*L125*N125,0)</f>
        <v>420</v>
      </c>
      <c r="AE125">
        <f>AD125*F125</f>
        <v>42</v>
      </c>
      <c r="AF125">
        <f t="shared" si="32"/>
        <v>0</v>
      </c>
      <c r="AG125">
        <f>ROUND(Total_severe_cases_for_period*Q125*S125,0)</f>
        <v>966</v>
      </c>
      <c r="AH125">
        <f>AG125*F125</f>
        <v>96.600000000000009</v>
      </c>
      <c r="AI125">
        <f t="shared" si="33"/>
        <v>0</v>
      </c>
      <c r="AJ125">
        <f>ROUND('[2]Weekly Summary'!$BF$45*V125*X125,0)</f>
        <v>623</v>
      </c>
      <c r="AK125">
        <f t="shared" si="34"/>
        <v>62.300000000000004</v>
      </c>
      <c r="AL125">
        <f t="shared" si="35"/>
        <v>0</v>
      </c>
      <c r="AM125">
        <f>ROUND('[2]Weekly Summary'!$BF$44*AA125*AC125,0)</f>
        <v>0</v>
      </c>
      <c r="AN125">
        <f t="shared" si="22"/>
        <v>0</v>
      </c>
      <c r="AO125">
        <f t="shared" si="23"/>
        <v>0</v>
      </c>
      <c r="AP125">
        <f t="shared" si="24"/>
        <v>2009</v>
      </c>
      <c r="AQ125">
        <f t="shared" si="25"/>
        <v>200.90000000000003</v>
      </c>
      <c r="AR125">
        <f t="shared" si="31"/>
        <v>0</v>
      </c>
    </row>
    <row r="126" spans="1:44">
      <c r="A126" t="s">
        <v>593</v>
      </c>
      <c r="B126">
        <f t="shared" si="29"/>
        <v>125</v>
      </c>
      <c r="C126" t="s">
        <v>1066</v>
      </c>
      <c r="D126" t="s">
        <v>1067</v>
      </c>
      <c r="E126" t="s">
        <v>1068</v>
      </c>
      <c r="F126">
        <v>7.5</v>
      </c>
      <c r="G126" t="s">
        <v>741</v>
      </c>
      <c r="H126" t="s">
        <v>742</v>
      </c>
      <c r="J126">
        <v>14</v>
      </c>
      <c r="K126">
        <v>2</v>
      </c>
      <c r="L126">
        <f t="shared" si="30"/>
        <v>28</v>
      </c>
      <c r="M126">
        <f t="shared" si="38"/>
        <v>210</v>
      </c>
      <c r="N126">
        <v>0.5</v>
      </c>
      <c r="O126">
        <v>10</v>
      </c>
      <c r="P126">
        <v>2</v>
      </c>
      <c r="Q126">
        <f t="shared" si="26"/>
        <v>20</v>
      </c>
      <c r="R126">
        <f t="shared" si="39"/>
        <v>150</v>
      </c>
      <c r="S126">
        <v>0.5</v>
      </c>
      <c r="T126">
        <v>2</v>
      </c>
      <c r="U126">
        <v>2</v>
      </c>
      <c r="V126">
        <f t="shared" si="27"/>
        <v>4</v>
      </c>
      <c r="W126">
        <f t="shared" si="36"/>
        <v>30</v>
      </c>
      <c r="X126">
        <v>0.3</v>
      </c>
      <c r="Y126">
        <v>0</v>
      </c>
      <c r="Z126">
        <v>0</v>
      </c>
      <c r="AA126">
        <f t="shared" si="28"/>
        <v>0</v>
      </c>
      <c r="AB126">
        <f t="shared" si="37"/>
        <v>0</v>
      </c>
      <c r="AD126">
        <f>ROUND(Total_critical_cases_for_period*L126*N126,0)</f>
        <v>1400</v>
      </c>
      <c r="AE126">
        <f>AD126*F126</f>
        <v>10500</v>
      </c>
      <c r="AF126">
        <f t="shared" si="32"/>
        <v>0</v>
      </c>
      <c r="AG126">
        <f>ROUND(Total_severe_cases_for_period*Q126*S126,0)</f>
        <v>3450</v>
      </c>
      <c r="AH126">
        <f>AG126*F126</f>
        <v>25875</v>
      </c>
      <c r="AI126">
        <f t="shared" si="33"/>
        <v>0</v>
      </c>
      <c r="AJ126">
        <f>ROUND('[2]Weekly Summary'!$BF$45*V126*X126,0)</f>
        <v>1068</v>
      </c>
      <c r="AK126">
        <f t="shared" si="34"/>
        <v>8010</v>
      </c>
      <c r="AL126">
        <f t="shared" si="35"/>
        <v>0</v>
      </c>
      <c r="AM126">
        <f>ROUND('[2]Weekly Summary'!$BF$44*AA126*AC126,0)</f>
        <v>0</v>
      </c>
      <c r="AN126">
        <f t="shared" si="22"/>
        <v>0</v>
      </c>
      <c r="AO126">
        <f t="shared" si="23"/>
        <v>0</v>
      </c>
      <c r="AP126">
        <f t="shared" si="24"/>
        <v>5918</v>
      </c>
      <c r="AQ126">
        <f t="shared" si="25"/>
        <v>44385</v>
      </c>
      <c r="AR126">
        <f t="shared" si="31"/>
        <v>0</v>
      </c>
    </row>
    <row r="127" spans="1:44">
      <c r="A127" t="s">
        <v>593</v>
      </c>
      <c r="B127">
        <f t="shared" si="29"/>
        <v>126</v>
      </c>
      <c r="C127" t="s">
        <v>1069</v>
      </c>
      <c r="D127" t="s">
        <v>1070</v>
      </c>
      <c r="E127" t="s">
        <v>1071</v>
      </c>
      <c r="F127">
        <v>20</v>
      </c>
      <c r="G127" t="s">
        <v>746</v>
      </c>
      <c r="H127" t="s">
        <v>751</v>
      </c>
      <c r="J127">
        <v>1</v>
      </c>
      <c r="K127">
        <v>20</v>
      </c>
      <c r="L127">
        <f t="shared" si="30"/>
        <v>20</v>
      </c>
      <c r="M127">
        <f t="shared" si="38"/>
        <v>400</v>
      </c>
      <c r="N127">
        <v>0.05</v>
      </c>
      <c r="O127">
        <v>0</v>
      </c>
      <c r="P127">
        <v>0</v>
      </c>
      <c r="Q127">
        <f t="shared" si="26"/>
        <v>0</v>
      </c>
      <c r="R127">
        <f t="shared" si="39"/>
        <v>0</v>
      </c>
      <c r="T127">
        <v>0</v>
      </c>
      <c r="U127">
        <v>0</v>
      </c>
      <c r="V127">
        <f t="shared" si="27"/>
        <v>0</v>
      </c>
      <c r="W127">
        <f t="shared" si="36"/>
        <v>0</v>
      </c>
      <c r="Y127">
        <v>0</v>
      </c>
      <c r="Z127">
        <v>0</v>
      </c>
      <c r="AA127">
        <f t="shared" si="28"/>
        <v>0</v>
      </c>
      <c r="AB127">
        <f t="shared" si="37"/>
        <v>0</v>
      </c>
      <c r="AD127">
        <f>ROUND(Total_critical_cases_for_period*L127*N127,0)</f>
        <v>100</v>
      </c>
      <c r="AE127">
        <f>AD127*F127</f>
        <v>2000</v>
      </c>
      <c r="AF127">
        <f t="shared" si="32"/>
        <v>0</v>
      </c>
      <c r="AG127">
        <f>ROUND(Total_severe_cases_for_period*Q127*S127,0)</f>
        <v>0</v>
      </c>
      <c r="AH127">
        <f>AG127*F127</f>
        <v>0</v>
      </c>
      <c r="AI127">
        <f t="shared" si="33"/>
        <v>0</v>
      </c>
      <c r="AJ127">
        <f>ROUND('[2]Weekly Summary'!$BF$45*V127*X127,0)</f>
        <v>0</v>
      </c>
      <c r="AK127">
        <f t="shared" si="34"/>
        <v>0</v>
      </c>
      <c r="AL127">
        <f t="shared" si="35"/>
        <v>0</v>
      </c>
      <c r="AM127">
        <f>ROUND('[2]Weekly Summary'!$BF$44*AA127*AC127,0)</f>
        <v>0</v>
      </c>
      <c r="AN127">
        <f t="shared" si="22"/>
        <v>0</v>
      </c>
      <c r="AO127">
        <f t="shared" si="23"/>
        <v>0</v>
      </c>
      <c r="AP127">
        <f t="shared" si="24"/>
        <v>100</v>
      </c>
      <c r="AQ127">
        <f t="shared" si="25"/>
        <v>2000</v>
      </c>
      <c r="AR127">
        <f t="shared" si="31"/>
        <v>0</v>
      </c>
    </row>
    <row r="128" spans="1:44">
      <c r="A128" t="s">
        <v>593</v>
      </c>
      <c r="B128">
        <f t="shared" si="29"/>
        <v>127</v>
      </c>
      <c r="C128" t="s">
        <v>1072</v>
      </c>
      <c r="D128" t="s">
        <v>863</v>
      </c>
      <c r="E128" t="s">
        <v>1073</v>
      </c>
      <c r="F128">
        <v>1</v>
      </c>
      <c r="G128" t="s">
        <v>860</v>
      </c>
      <c r="H128" t="s">
        <v>861</v>
      </c>
      <c r="J128">
        <v>14</v>
      </c>
      <c r="K128">
        <v>1</v>
      </c>
      <c r="L128">
        <f t="shared" si="30"/>
        <v>14</v>
      </c>
      <c r="M128">
        <f t="shared" si="38"/>
        <v>14</v>
      </c>
      <c r="N128">
        <v>0.5</v>
      </c>
      <c r="O128">
        <v>7</v>
      </c>
      <c r="P128">
        <v>1</v>
      </c>
      <c r="Q128">
        <f t="shared" si="26"/>
        <v>7</v>
      </c>
      <c r="R128">
        <f t="shared" si="39"/>
        <v>7</v>
      </c>
      <c r="S128">
        <v>0.5</v>
      </c>
      <c r="T128">
        <v>0</v>
      </c>
      <c r="U128">
        <v>0</v>
      </c>
      <c r="V128">
        <f t="shared" si="27"/>
        <v>0</v>
      </c>
      <c r="W128">
        <f t="shared" si="36"/>
        <v>0</v>
      </c>
      <c r="Y128">
        <v>0</v>
      </c>
      <c r="Z128">
        <v>0</v>
      </c>
      <c r="AA128">
        <f t="shared" si="28"/>
        <v>0</v>
      </c>
      <c r="AB128">
        <f t="shared" si="37"/>
        <v>0</v>
      </c>
      <c r="AD128">
        <f>ROUND(Total_critical_cases_for_period*L128*N128,0)</f>
        <v>700</v>
      </c>
      <c r="AE128">
        <f>AD128*F128</f>
        <v>700</v>
      </c>
      <c r="AF128">
        <f t="shared" si="32"/>
        <v>0</v>
      </c>
      <c r="AG128">
        <f>ROUND(Total_severe_cases_for_period*Q128*S128,0)</f>
        <v>1208</v>
      </c>
      <c r="AH128">
        <f>AG128*F128</f>
        <v>1208</v>
      </c>
      <c r="AI128">
        <f t="shared" si="33"/>
        <v>0</v>
      </c>
      <c r="AJ128">
        <f>ROUND('[2]Weekly Summary'!$BF$45*V128*X128,0)</f>
        <v>0</v>
      </c>
      <c r="AK128">
        <f t="shared" si="34"/>
        <v>0</v>
      </c>
      <c r="AL128">
        <f t="shared" si="35"/>
        <v>0</v>
      </c>
      <c r="AM128">
        <f>ROUND('[2]Weekly Summary'!$BF$44*AA128*AC128,0)</f>
        <v>0</v>
      </c>
      <c r="AN128">
        <f t="shared" si="22"/>
        <v>0</v>
      </c>
      <c r="AO128">
        <f t="shared" si="23"/>
        <v>0</v>
      </c>
      <c r="AP128">
        <f t="shared" si="24"/>
        <v>1908</v>
      </c>
      <c r="AQ128">
        <f t="shared" si="25"/>
        <v>1908</v>
      </c>
      <c r="AR128">
        <f t="shared" si="31"/>
        <v>0</v>
      </c>
    </row>
    <row r="129" spans="1:44">
      <c r="A129" t="s">
        <v>593</v>
      </c>
      <c r="B129">
        <f t="shared" si="29"/>
        <v>128</v>
      </c>
      <c r="C129" t="s">
        <v>1074</v>
      </c>
      <c r="D129" t="s">
        <v>863</v>
      </c>
      <c r="E129" t="s">
        <v>1075</v>
      </c>
      <c r="F129">
        <v>500</v>
      </c>
      <c r="G129" t="s">
        <v>746</v>
      </c>
      <c r="H129" t="s">
        <v>861</v>
      </c>
      <c r="J129">
        <v>14</v>
      </c>
      <c r="K129">
        <v>1</v>
      </c>
      <c r="L129">
        <f t="shared" si="30"/>
        <v>14</v>
      </c>
      <c r="M129">
        <f t="shared" si="38"/>
        <v>7000</v>
      </c>
      <c r="N129">
        <v>0.5</v>
      </c>
      <c r="O129">
        <v>7</v>
      </c>
      <c r="P129">
        <v>1</v>
      </c>
      <c r="Q129">
        <f t="shared" si="26"/>
        <v>7</v>
      </c>
      <c r="R129">
        <f t="shared" si="39"/>
        <v>3500</v>
      </c>
      <c r="S129">
        <v>0.5</v>
      </c>
      <c r="T129">
        <v>0</v>
      </c>
      <c r="U129">
        <v>0</v>
      </c>
      <c r="V129">
        <f t="shared" si="27"/>
        <v>0</v>
      </c>
      <c r="W129">
        <f t="shared" si="36"/>
        <v>0</v>
      </c>
      <c r="Y129">
        <v>0</v>
      </c>
      <c r="Z129">
        <v>0</v>
      </c>
      <c r="AA129">
        <f t="shared" si="28"/>
        <v>0</v>
      </c>
      <c r="AB129">
        <f t="shared" si="37"/>
        <v>0</v>
      </c>
      <c r="AD129">
        <f>ROUND(Total_critical_cases_for_period*L129*N129,0)</f>
        <v>700</v>
      </c>
      <c r="AE129">
        <f>AD129*F129</f>
        <v>350000</v>
      </c>
      <c r="AF129">
        <f t="shared" si="32"/>
        <v>0</v>
      </c>
      <c r="AG129">
        <f>ROUND(Total_severe_cases_for_period*Q129*S129,0)</f>
        <v>1208</v>
      </c>
      <c r="AH129">
        <f>AG129*F129</f>
        <v>604000</v>
      </c>
      <c r="AI129">
        <f t="shared" si="33"/>
        <v>0</v>
      </c>
      <c r="AJ129">
        <f>ROUND('[2]Weekly Summary'!$BF$45*V129*X129,0)</f>
        <v>0</v>
      </c>
      <c r="AK129">
        <f t="shared" si="34"/>
        <v>0</v>
      </c>
      <c r="AL129">
        <f t="shared" si="35"/>
        <v>0</v>
      </c>
      <c r="AM129">
        <f>ROUND('[2]Weekly Summary'!$BF$44*AA129*AC129,0)</f>
        <v>0</v>
      </c>
      <c r="AN129">
        <f t="shared" si="22"/>
        <v>0</v>
      </c>
      <c r="AO129">
        <f t="shared" si="23"/>
        <v>0</v>
      </c>
      <c r="AP129">
        <f t="shared" si="24"/>
        <v>1908</v>
      </c>
      <c r="AQ129">
        <f t="shared" si="25"/>
        <v>954000</v>
      </c>
      <c r="AR129">
        <f t="shared" si="31"/>
        <v>0</v>
      </c>
    </row>
    <row r="130" spans="1:44">
      <c r="A130" t="s">
        <v>593</v>
      </c>
      <c r="B130">
        <f t="shared" si="29"/>
        <v>129</v>
      </c>
      <c r="C130" t="s">
        <v>1076</v>
      </c>
      <c r="D130" t="s">
        <v>863</v>
      </c>
      <c r="E130" t="s">
        <v>1077</v>
      </c>
      <c r="F130">
        <v>10</v>
      </c>
      <c r="G130" t="s">
        <v>746</v>
      </c>
      <c r="H130" t="s">
        <v>751</v>
      </c>
      <c r="J130">
        <v>14</v>
      </c>
      <c r="K130">
        <v>1</v>
      </c>
      <c r="L130">
        <f t="shared" si="30"/>
        <v>14</v>
      </c>
      <c r="M130">
        <f t="shared" si="38"/>
        <v>140</v>
      </c>
      <c r="N130">
        <v>1</v>
      </c>
      <c r="O130">
        <v>14</v>
      </c>
      <c r="P130">
        <v>1</v>
      </c>
      <c r="Q130">
        <f t="shared" si="26"/>
        <v>14</v>
      </c>
      <c r="R130">
        <f t="shared" si="39"/>
        <v>140</v>
      </c>
      <c r="S130">
        <v>1</v>
      </c>
      <c r="T130">
        <v>0</v>
      </c>
      <c r="U130">
        <v>0</v>
      </c>
      <c r="V130">
        <f t="shared" si="27"/>
        <v>0</v>
      </c>
      <c r="W130">
        <f t="shared" si="36"/>
        <v>0</v>
      </c>
      <c r="Y130">
        <v>0</v>
      </c>
      <c r="Z130">
        <v>0</v>
      </c>
      <c r="AA130">
        <f t="shared" si="28"/>
        <v>0</v>
      </c>
      <c r="AB130">
        <f t="shared" si="37"/>
        <v>0</v>
      </c>
      <c r="AD130">
        <f>ROUND(Total_critical_cases_for_period*L130*N130,0)</f>
        <v>1400</v>
      </c>
      <c r="AE130">
        <f>AD130*F130</f>
        <v>14000</v>
      </c>
      <c r="AF130">
        <f t="shared" si="32"/>
        <v>0</v>
      </c>
      <c r="AG130">
        <f>ROUND(Total_severe_cases_for_period*Q130*S130,0)</f>
        <v>4830</v>
      </c>
      <c r="AH130">
        <f>AG130*F130</f>
        <v>48300</v>
      </c>
      <c r="AI130">
        <f t="shared" si="33"/>
        <v>0</v>
      </c>
      <c r="AJ130">
        <f>ROUND('[2]Weekly Summary'!$BF$45*V130*X130,0)</f>
        <v>0</v>
      </c>
      <c r="AK130">
        <f t="shared" si="34"/>
        <v>0</v>
      </c>
      <c r="AL130">
        <f t="shared" si="35"/>
        <v>0</v>
      </c>
      <c r="AM130">
        <f>ROUND('[2]Weekly Summary'!$BF$44*AA130*AC130,0)</f>
        <v>0</v>
      </c>
      <c r="AN130">
        <f t="shared" ref="AN130:AN146" si="40">AM130*$F130</f>
        <v>0</v>
      </c>
      <c r="AO130">
        <f t="shared" ref="AO130:AO146" si="41">AM130*$I130</f>
        <v>0</v>
      </c>
      <c r="AP130">
        <f t="shared" ref="AP130:AP146" si="42">ROUND(SUM(AJ130,AG130,AD130,AM130),0)</f>
        <v>6230</v>
      </c>
      <c r="AQ130">
        <f t="shared" ref="AQ130:AQ146" si="43">SUM(AE130,AH130,AK130)</f>
        <v>62300</v>
      </c>
      <c r="AR130">
        <f t="shared" si="31"/>
        <v>0</v>
      </c>
    </row>
    <row r="131" spans="1:44">
      <c r="A131" t="s">
        <v>593</v>
      </c>
      <c r="B131">
        <f t="shared" si="29"/>
        <v>130</v>
      </c>
      <c r="C131" t="s">
        <v>1078</v>
      </c>
      <c r="D131" t="s">
        <v>863</v>
      </c>
      <c r="E131" t="s">
        <v>1079</v>
      </c>
      <c r="F131">
        <v>100</v>
      </c>
      <c r="G131" t="s">
        <v>746</v>
      </c>
      <c r="H131" t="s">
        <v>1080</v>
      </c>
      <c r="J131">
        <v>7</v>
      </c>
      <c r="K131">
        <v>2</v>
      </c>
      <c r="L131">
        <f t="shared" si="30"/>
        <v>14</v>
      </c>
      <c r="M131">
        <f t="shared" si="38"/>
        <v>1400</v>
      </c>
      <c r="N131">
        <v>1</v>
      </c>
      <c r="O131">
        <v>7</v>
      </c>
      <c r="P131">
        <v>2</v>
      </c>
      <c r="Q131">
        <f t="shared" ref="Q131:Q146" si="44">P131*O131</f>
        <v>14</v>
      </c>
      <c r="R131">
        <f t="shared" si="39"/>
        <v>1400</v>
      </c>
      <c r="S131">
        <v>1</v>
      </c>
      <c r="T131">
        <v>0</v>
      </c>
      <c r="U131">
        <v>0</v>
      </c>
      <c r="V131">
        <f t="shared" ref="V131:V146" si="45">U131*T131</f>
        <v>0</v>
      </c>
      <c r="W131">
        <f t="shared" si="36"/>
        <v>0</v>
      </c>
      <c r="Y131">
        <v>0</v>
      </c>
      <c r="Z131">
        <v>0</v>
      </c>
      <c r="AA131">
        <f t="shared" ref="AA131:AA146" si="46">Z131*Y131</f>
        <v>0</v>
      </c>
      <c r="AB131">
        <f t="shared" si="37"/>
        <v>0</v>
      </c>
      <c r="AD131">
        <f>ROUND(Total_critical_cases_for_period*L131*N131,0)</f>
        <v>1400</v>
      </c>
      <c r="AE131">
        <f>AD131*F131</f>
        <v>140000</v>
      </c>
      <c r="AF131">
        <f t="shared" si="32"/>
        <v>0</v>
      </c>
      <c r="AG131">
        <f>ROUND(Total_severe_cases_for_period*Q131*S131,0)</f>
        <v>4830</v>
      </c>
      <c r="AH131">
        <f>AG131*F131</f>
        <v>483000</v>
      </c>
      <c r="AI131">
        <f t="shared" si="33"/>
        <v>0</v>
      </c>
      <c r="AJ131">
        <f>ROUND('[2]Weekly Summary'!$BF$45*V131*X131,0)</f>
        <v>0</v>
      </c>
      <c r="AK131">
        <f t="shared" si="34"/>
        <v>0</v>
      </c>
      <c r="AL131">
        <f t="shared" si="35"/>
        <v>0</v>
      </c>
      <c r="AM131">
        <f>ROUND('[2]Weekly Summary'!$BF$44*AA131*AC131,0)</f>
        <v>0</v>
      </c>
      <c r="AN131">
        <f t="shared" si="40"/>
        <v>0</v>
      </c>
      <c r="AO131">
        <f t="shared" si="41"/>
        <v>0</v>
      </c>
      <c r="AP131">
        <f t="shared" si="42"/>
        <v>6230</v>
      </c>
      <c r="AQ131">
        <f t="shared" si="43"/>
        <v>623000</v>
      </c>
      <c r="AR131">
        <f t="shared" si="31"/>
        <v>0</v>
      </c>
    </row>
    <row r="132" spans="1:44">
      <c r="A132" t="s">
        <v>814</v>
      </c>
      <c r="B132">
        <f t="shared" ref="B132:B146" si="47">B131+1</f>
        <v>131</v>
      </c>
      <c r="C132" t="s">
        <v>1081</v>
      </c>
      <c r="D132" t="s">
        <v>816</v>
      </c>
      <c r="E132" t="s">
        <v>1082</v>
      </c>
      <c r="F132">
        <v>500</v>
      </c>
      <c r="G132" t="s">
        <v>741</v>
      </c>
      <c r="H132" t="s">
        <v>936</v>
      </c>
      <c r="I132">
        <v>2000</v>
      </c>
      <c r="L132">
        <f t="shared" ref="L132:L146" si="48">K132*J132</f>
        <v>0</v>
      </c>
      <c r="N132">
        <v>0</v>
      </c>
      <c r="Q132">
        <f t="shared" si="44"/>
        <v>0</v>
      </c>
      <c r="S132">
        <v>0</v>
      </c>
      <c r="T132">
        <v>1</v>
      </c>
      <c r="U132">
        <v>1</v>
      </c>
      <c r="V132">
        <f t="shared" si="45"/>
        <v>1</v>
      </c>
      <c r="W132">
        <f t="shared" si="36"/>
        <v>500</v>
      </c>
      <c r="X132">
        <v>0.1</v>
      </c>
      <c r="Y132">
        <v>1</v>
      </c>
      <c r="Z132">
        <v>1</v>
      </c>
      <c r="AA132">
        <f>Z132*Y132</f>
        <v>1</v>
      </c>
      <c r="AB132">
        <f t="shared" si="37"/>
        <v>500</v>
      </c>
      <c r="AC132">
        <v>0.1</v>
      </c>
      <c r="AD132">
        <f>ROUND(Total_critical_cases_for_period*L132*N132,0)</f>
        <v>0</v>
      </c>
      <c r="AE132">
        <f>AD132*F132</f>
        <v>0</v>
      </c>
      <c r="AF132">
        <f t="shared" si="32"/>
        <v>0</v>
      </c>
      <c r="AG132">
        <f>ROUND(Total_severe_cases_for_period*Q132*S132,0)</f>
        <v>0</v>
      </c>
      <c r="AH132">
        <f>AG132*F132</f>
        <v>0</v>
      </c>
      <c r="AI132">
        <f t="shared" si="33"/>
        <v>0</v>
      </c>
      <c r="AJ132">
        <f>ROUND('[2]Weekly Summary'!$BF$45*V132*X132,0)</f>
        <v>89</v>
      </c>
      <c r="AK132">
        <f t="shared" si="34"/>
        <v>44500</v>
      </c>
      <c r="AL132">
        <f t="shared" si="35"/>
        <v>178000</v>
      </c>
      <c r="AM132">
        <f>ROUND('[2]Weekly Summary'!$BF$44*AA132*AC132,0)</f>
        <v>89</v>
      </c>
      <c r="AN132">
        <f t="shared" si="40"/>
        <v>44500</v>
      </c>
      <c r="AO132">
        <f t="shared" si="41"/>
        <v>178000</v>
      </c>
      <c r="AP132">
        <f t="shared" si="42"/>
        <v>178</v>
      </c>
      <c r="AQ132">
        <f t="shared" si="43"/>
        <v>44500</v>
      </c>
      <c r="AR132">
        <f t="shared" ref="AR132:AR146" si="49">AP132*$I132</f>
        <v>356000</v>
      </c>
    </row>
    <row r="133" spans="1:44">
      <c r="A133" t="s">
        <v>593</v>
      </c>
      <c r="B133">
        <f t="shared" si="47"/>
        <v>132</v>
      </c>
      <c r="C133" t="s">
        <v>1083</v>
      </c>
      <c r="D133" t="s">
        <v>958</v>
      </c>
      <c r="E133" t="s">
        <v>1084</v>
      </c>
      <c r="F133">
        <v>480</v>
      </c>
      <c r="G133" t="s">
        <v>741</v>
      </c>
      <c r="H133" t="s">
        <v>742</v>
      </c>
      <c r="J133">
        <v>0</v>
      </c>
      <c r="K133">
        <v>0</v>
      </c>
      <c r="L133">
        <f t="shared" si="48"/>
        <v>0</v>
      </c>
      <c r="M133">
        <f t="shared" ref="M133:M146" si="50">L133*$F133</f>
        <v>0</v>
      </c>
      <c r="O133">
        <v>14</v>
      </c>
      <c r="P133">
        <v>4</v>
      </c>
      <c r="Q133">
        <f t="shared" si="44"/>
        <v>56</v>
      </c>
      <c r="R133">
        <f t="shared" ref="R133:R146" si="51">Q133*$F133</f>
        <v>26880</v>
      </c>
      <c r="S133">
        <v>0.05</v>
      </c>
      <c r="T133">
        <v>0</v>
      </c>
      <c r="U133">
        <v>0</v>
      </c>
      <c r="V133">
        <f t="shared" si="45"/>
        <v>0</v>
      </c>
      <c r="W133">
        <f t="shared" si="36"/>
        <v>0</v>
      </c>
      <c r="Y133">
        <v>0</v>
      </c>
      <c r="Z133">
        <v>0</v>
      </c>
      <c r="AA133">
        <f t="shared" si="46"/>
        <v>0</v>
      </c>
      <c r="AB133">
        <f t="shared" si="37"/>
        <v>0</v>
      </c>
      <c r="AD133">
        <f>ROUND(Total_critical_cases_for_period*L133*N133,0)</f>
        <v>0</v>
      </c>
      <c r="AE133">
        <f>AD133*F133</f>
        <v>0</v>
      </c>
      <c r="AF133">
        <f t="shared" si="32"/>
        <v>0</v>
      </c>
      <c r="AG133">
        <f>ROUND(Total_severe_cases_for_period*Q133*S133,0)</f>
        <v>966</v>
      </c>
      <c r="AH133">
        <f>AG133*F133</f>
        <v>463680</v>
      </c>
      <c r="AI133">
        <f t="shared" si="33"/>
        <v>0</v>
      </c>
      <c r="AJ133">
        <f>ROUND('[2]Weekly Summary'!$BF$45*V133*X133,0)</f>
        <v>0</v>
      </c>
      <c r="AK133">
        <f t="shared" si="34"/>
        <v>0</v>
      </c>
      <c r="AL133">
        <f t="shared" si="35"/>
        <v>0</v>
      </c>
      <c r="AM133">
        <f>ROUND('[2]Weekly Summary'!$BF$44*AA133*AC133,0)</f>
        <v>0</v>
      </c>
      <c r="AN133">
        <f t="shared" si="40"/>
        <v>0</v>
      </c>
      <c r="AO133">
        <f t="shared" si="41"/>
        <v>0</v>
      </c>
      <c r="AP133">
        <f t="shared" si="42"/>
        <v>966</v>
      </c>
      <c r="AQ133">
        <f t="shared" si="43"/>
        <v>463680</v>
      </c>
      <c r="AR133">
        <f t="shared" si="49"/>
        <v>0</v>
      </c>
    </row>
    <row r="134" spans="1:44">
      <c r="A134" t="s">
        <v>593</v>
      </c>
      <c r="B134">
        <f t="shared" si="47"/>
        <v>133</v>
      </c>
      <c r="C134" t="s">
        <v>1085</v>
      </c>
      <c r="D134" t="s">
        <v>1086</v>
      </c>
      <c r="E134" t="s">
        <v>1087</v>
      </c>
      <c r="F134">
        <v>50</v>
      </c>
      <c r="G134" t="s">
        <v>741</v>
      </c>
      <c r="H134" t="s">
        <v>751</v>
      </c>
      <c r="J134">
        <v>10</v>
      </c>
      <c r="K134">
        <v>5</v>
      </c>
      <c r="L134">
        <f t="shared" si="48"/>
        <v>50</v>
      </c>
      <c r="M134">
        <f t="shared" si="50"/>
        <v>2500</v>
      </c>
      <c r="N134">
        <v>1</v>
      </c>
      <c r="O134">
        <v>0</v>
      </c>
      <c r="P134">
        <v>0</v>
      </c>
      <c r="Q134">
        <f t="shared" si="44"/>
        <v>0</v>
      </c>
      <c r="R134">
        <f t="shared" si="51"/>
        <v>0</v>
      </c>
      <c r="T134">
        <v>0</v>
      </c>
      <c r="U134">
        <v>0</v>
      </c>
      <c r="V134">
        <f t="shared" si="45"/>
        <v>0</v>
      </c>
      <c r="W134">
        <f t="shared" si="36"/>
        <v>0</v>
      </c>
      <c r="Y134">
        <v>0</v>
      </c>
      <c r="Z134">
        <v>0</v>
      </c>
      <c r="AA134">
        <f t="shared" si="46"/>
        <v>0</v>
      </c>
      <c r="AB134">
        <f t="shared" si="37"/>
        <v>0</v>
      </c>
      <c r="AD134">
        <f>ROUND(Total_critical_cases_for_period*L134*N134,0)</f>
        <v>5000</v>
      </c>
      <c r="AE134">
        <f>AD134*F134</f>
        <v>250000</v>
      </c>
      <c r="AF134">
        <f t="shared" si="32"/>
        <v>0</v>
      </c>
      <c r="AG134">
        <f>ROUND(Total_severe_cases_for_period*Q134*S134,0)</f>
        <v>0</v>
      </c>
      <c r="AH134">
        <f>AG134*F134</f>
        <v>0</v>
      </c>
      <c r="AI134">
        <f t="shared" si="33"/>
        <v>0</v>
      </c>
      <c r="AJ134">
        <f>ROUND('[2]Weekly Summary'!$BF$45*V134*X134,0)</f>
        <v>0</v>
      </c>
      <c r="AK134">
        <f t="shared" si="34"/>
        <v>0</v>
      </c>
      <c r="AL134">
        <f t="shared" si="35"/>
        <v>0</v>
      </c>
      <c r="AM134">
        <f>ROUND('[2]Weekly Summary'!$BF$44*AA134*AC134,0)</f>
        <v>0</v>
      </c>
      <c r="AN134">
        <f t="shared" si="40"/>
        <v>0</v>
      </c>
      <c r="AO134">
        <f t="shared" si="41"/>
        <v>0</v>
      </c>
      <c r="AP134">
        <f t="shared" si="42"/>
        <v>5000</v>
      </c>
      <c r="AQ134">
        <f t="shared" si="43"/>
        <v>250000</v>
      </c>
      <c r="AR134">
        <f t="shared" si="49"/>
        <v>0</v>
      </c>
    </row>
    <row r="135" spans="1:44">
      <c r="A135" t="s">
        <v>593</v>
      </c>
      <c r="B135">
        <f t="shared" si="47"/>
        <v>134</v>
      </c>
      <c r="C135" t="s">
        <v>1088</v>
      </c>
      <c r="D135" t="s">
        <v>1089</v>
      </c>
      <c r="E135" t="s">
        <v>1090</v>
      </c>
      <c r="F135">
        <v>5</v>
      </c>
      <c r="G135" t="s">
        <v>764</v>
      </c>
      <c r="H135" t="s">
        <v>800</v>
      </c>
      <c r="K135">
        <v>1</v>
      </c>
      <c r="L135">
        <f t="shared" si="48"/>
        <v>0</v>
      </c>
      <c r="M135">
        <f t="shared" si="50"/>
        <v>0</v>
      </c>
      <c r="N135">
        <v>2.0000000000000001E-4</v>
      </c>
      <c r="P135">
        <v>1</v>
      </c>
      <c r="Q135">
        <f t="shared" si="44"/>
        <v>0</v>
      </c>
      <c r="R135">
        <f t="shared" si="51"/>
        <v>0</v>
      </c>
      <c r="S135">
        <v>2.0000000000000001E-4</v>
      </c>
      <c r="U135">
        <v>1</v>
      </c>
      <c r="V135">
        <f t="shared" si="45"/>
        <v>0</v>
      </c>
      <c r="W135">
        <f t="shared" si="36"/>
        <v>0</v>
      </c>
      <c r="X135">
        <v>2.0000000000000001E-4</v>
      </c>
      <c r="Y135">
        <v>0</v>
      </c>
      <c r="Z135">
        <v>0</v>
      </c>
      <c r="AA135">
        <f t="shared" si="46"/>
        <v>0</v>
      </c>
      <c r="AB135">
        <f t="shared" si="37"/>
        <v>0</v>
      </c>
      <c r="AD135">
        <f>ROUND(Total_critical_cases_for_period*L135*N135,0)</f>
        <v>0</v>
      </c>
      <c r="AE135">
        <f>AD135*F135</f>
        <v>0</v>
      </c>
      <c r="AF135">
        <f t="shared" si="32"/>
        <v>0</v>
      </c>
      <c r="AG135">
        <f>ROUND(Total_severe_cases_for_period*Q135*S135,0)</f>
        <v>0</v>
      </c>
      <c r="AH135">
        <f>AG135*F135</f>
        <v>0</v>
      </c>
      <c r="AI135">
        <f t="shared" si="33"/>
        <v>0</v>
      </c>
      <c r="AJ135">
        <f>ROUND('[2]Weekly Summary'!$BF$45*V135*X135,0)</f>
        <v>0</v>
      </c>
      <c r="AK135">
        <f t="shared" si="34"/>
        <v>0</v>
      </c>
      <c r="AL135">
        <f t="shared" si="35"/>
        <v>0</v>
      </c>
      <c r="AM135">
        <f>ROUND('[2]Weekly Summary'!$BF$44*AA135*AC135,0)</f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0</v>
      </c>
      <c r="AR135">
        <f t="shared" si="49"/>
        <v>0</v>
      </c>
    </row>
    <row r="136" spans="1:44">
      <c r="A136" t="s">
        <v>1091</v>
      </c>
      <c r="B136">
        <f t="shared" si="47"/>
        <v>135</v>
      </c>
      <c r="C136" t="s">
        <v>1092</v>
      </c>
      <c r="D136" t="s">
        <v>1093</v>
      </c>
      <c r="E136" t="s">
        <v>1094</v>
      </c>
      <c r="F136">
        <v>400</v>
      </c>
      <c r="G136" t="s">
        <v>741</v>
      </c>
      <c r="H136" t="s">
        <v>936</v>
      </c>
      <c r="I136">
        <v>180</v>
      </c>
      <c r="J136">
        <v>1</v>
      </c>
      <c r="K136">
        <v>1.5</v>
      </c>
      <c r="L136">
        <f t="shared" si="48"/>
        <v>1.5</v>
      </c>
      <c r="M136">
        <f t="shared" si="50"/>
        <v>600</v>
      </c>
      <c r="N136">
        <v>0.75</v>
      </c>
      <c r="O136">
        <v>1</v>
      </c>
      <c r="P136">
        <v>1.5</v>
      </c>
      <c r="Q136">
        <f t="shared" si="44"/>
        <v>1.5</v>
      </c>
      <c r="R136">
        <f t="shared" si="51"/>
        <v>600</v>
      </c>
      <c r="S136">
        <v>0.75</v>
      </c>
      <c r="V136">
        <f t="shared" si="45"/>
        <v>0</v>
      </c>
      <c r="X136">
        <v>0</v>
      </c>
      <c r="Y136">
        <v>0</v>
      </c>
      <c r="Z136">
        <v>0</v>
      </c>
      <c r="AA136">
        <f t="shared" si="46"/>
        <v>0</v>
      </c>
      <c r="AD136">
        <f>ROUND(Total_critical_cases_for_period*L136*N136,0)</f>
        <v>113</v>
      </c>
      <c r="AE136">
        <f>AD136*F136</f>
        <v>45200</v>
      </c>
      <c r="AF136">
        <f t="shared" si="32"/>
        <v>20340</v>
      </c>
      <c r="AG136">
        <f>ROUND(Total_severe_cases_for_period*Q136*S136,0)</f>
        <v>388</v>
      </c>
      <c r="AH136">
        <f>AG136*F136</f>
        <v>155200</v>
      </c>
      <c r="AI136">
        <f t="shared" ref="AI136:AI146" si="52">AG136*$I136</f>
        <v>69840</v>
      </c>
      <c r="AJ136">
        <f>ROUND('[2]Weekly Summary'!$BF$45*V136*X136,0)</f>
        <v>0</v>
      </c>
      <c r="AK136">
        <f t="shared" ref="AK136:AK146" si="53">AJ136*$F136</f>
        <v>0</v>
      </c>
      <c r="AL136">
        <f t="shared" ref="AL136:AL146" si="54">AJ136*$I136</f>
        <v>0</v>
      </c>
      <c r="AM136">
        <f>ROUND('[2]Weekly Summary'!$BF$44*AA136*AC136,0)</f>
        <v>0</v>
      </c>
      <c r="AN136">
        <f t="shared" si="40"/>
        <v>0</v>
      </c>
      <c r="AO136">
        <f t="shared" si="41"/>
        <v>0</v>
      </c>
      <c r="AP136">
        <f t="shared" si="42"/>
        <v>501</v>
      </c>
      <c r="AQ136">
        <f t="shared" si="43"/>
        <v>200400</v>
      </c>
      <c r="AR136">
        <f t="shared" si="49"/>
        <v>90180</v>
      </c>
    </row>
    <row r="137" spans="1:44">
      <c r="A137" t="s">
        <v>593</v>
      </c>
      <c r="B137">
        <f t="shared" si="47"/>
        <v>136</v>
      </c>
      <c r="C137" t="s">
        <v>1095</v>
      </c>
      <c r="D137" t="s">
        <v>1096</v>
      </c>
      <c r="E137" t="s">
        <v>907</v>
      </c>
      <c r="F137">
        <v>50</v>
      </c>
      <c r="G137" t="s">
        <v>741</v>
      </c>
      <c r="H137" t="s">
        <v>742</v>
      </c>
      <c r="J137">
        <v>0</v>
      </c>
      <c r="K137">
        <v>0</v>
      </c>
      <c r="L137">
        <f t="shared" si="48"/>
        <v>0</v>
      </c>
      <c r="M137">
        <f t="shared" si="50"/>
        <v>0</v>
      </c>
      <c r="O137">
        <v>5</v>
      </c>
      <c r="P137">
        <v>8</v>
      </c>
      <c r="Q137">
        <f t="shared" si="44"/>
        <v>40</v>
      </c>
      <c r="R137">
        <f t="shared" si="51"/>
        <v>2000</v>
      </c>
      <c r="S137">
        <v>0.3</v>
      </c>
      <c r="T137">
        <v>0</v>
      </c>
      <c r="U137">
        <v>0</v>
      </c>
      <c r="V137">
        <f t="shared" si="45"/>
        <v>0</v>
      </c>
      <c r="W137">
        <f t="shared" ref="W137:W146" si="55">V137*$F137</f>
        <v>0</v>
      </c>
      <c r="Y137">
        <v>0</v>
      </c>
      <c r="Z137">
        <v>0</v>
      </c>
      <c r="AA137">
        <f t="shared" si="46"/>
        <v>0</v>
      </c>
      <c r="AB137">
        <f t="shared" ref="AB137:AB146" si="56">AA137*$F137</f>
        <v>0</v>
      </c>
      <c r="AD137">
        <f>ROUND(Total_critical_cases_for_period*L137*N137,0)</f>
        <v>0</v>
      </c>
      <c r="AE137">
        <f>AD137*F137</f>
        <v>0</v>
      </c>
      <c r="AF137">
        <f t="shared" ref="AF137:AF146" si="57">AD137*$I137</f>
        <v>0</v>
      </c>
      <c r="AG137">
        <f>ROUND(Total_severe_cases_for_period*Q137*S137,0)</f>
        <v>4140</v>
      </c>
      <c r="AH137">
        <f>AG137*F137</f>
        <v>207000</v>
      </c>
      <c r="AI137">
        <f t="shared" si="52"/>
        <v>0</v>
      </c>
      <c r="AJ137">
        <f>ROUND('[2]Weekly Summary'!$BF$45*V137*X137,0)</f>
        <v>0</v>
      </c>
      <c r="AK137">
        <f t="shared" si="53"/>
        <v>0</v>
      </c>
      <c r="AL137">
        <f t="shared" si="54"/>
        <v>0</v>
      </c>
      <c r="AM137">
        <f>ROUND('[2]Weekly Summary'!$BF$44*AA137*AC137,0)</f>
        <v>0</v>
      </c>
      <c r="AN137">
        <f t="shared" si="40"/>
        <v>0</v>
      </c>
      <c r="AO137">
        <f t="shared" si="41"/>
        <v>0</v>
      </c>
      <c r="AP137">
        <f t="shared" si="42"/>
        <v>4140</v>
      </c>
      <c r="AQ137">
        <f t="shared" si="43"/>
        <v>207000</v>
      </c>
      <c r="AR137">
        <f t="shared" si="49"/>
        <v>0</v>
      </c>
    </row>
    <row r="138" spans="1:44">
      <c r="A138" t="s">
        <v>593</v>
      </c>
      <c r="B138">
        <f t="shared" si="47"/>
        <v>137</v>
      </c>
      <c r="C138" t="s">
        <v>1097</v>
      </c>
      <c r="D138" t="s">
        <v>1096</v>
      </c>
      <c r="E138" t="s">
        <v>1098</v>
      </c>
      <c r="F138">
        <v>50</v>
      </c>
      <c r="G138" t="s">
        <v>741</v>
      </c>
      <c r="H138" t="s">
        <v>751</v>
      </c>
      <c r="J138">
        <v>5</v>
      </c>
      <c r="K138">
        <v>4</v>
      </c>
      <c r="L138">
        <f t="shared" si="48"/>
        <v>20</v>
      </c>
      <c r="M138">
        <f t="shared" si="50"/>
        <v>1000</v>
      </c>
      <c r="N138">
        <v>0.3</v>
      </c>
      <c r="O138">
        <v>0</v>
      </c>
      <c r="P138">
        <v>0</v>
      </c>
      <c r="Q138">
        <f t="shared" si="44"/>
        <v>0</v>
      </c>
      <c r="R138">
        <f t="shared" si="51"/>
        <v>0</v>
      </c>
      <c r="T138">
        <v>0</v>
      </c>
      <c r="U138">
        <v>0</v>
      </c>
      <c r="V138">
        <f t="shared" si="45"/>
        <v>0</v>
      </c>
      <c r="W138">
        <f t="shared" si="55"/>
        <v>0</v>
      </c>
      <c r="Y138">
        <v>0</v>
      </c>
      <c r="Z138">
        <v>0</v>
      </c>
      <c r="AA138">
        <f t="shared" si="46"/>
        <v>0</v>
      </c>
      <c r="AB138">
        <f t="shared" si="56"/>
        <v>0</v>
      </c>
      <c r="AD138">
        <f>ROUND(Total_critical_cases_for_period*L138*N138,0)</f>
        <v>600</v>
      </c>
      <c r="AE138">
        <f>AD138*F138</f>
        <v>30000</v>
      </c>
      <c r="AF138">
        <f t="shared" si="57"/>
        <v>0</v>
      </c>
      <c r="AG138">
        <f>ROUND(Total_severe_cases_for_period*Q138*S138,0)</f>
        <v>0</v>
      </c>
      <c r="AH138">
        <f>AG138*F138</f>
        <v>0</v>
      </c>
      <c r="AI138">
        <f t="shared" si="52"/>
        <v>0</v>
      </c>
      <c r="AJ138">
        <f>ROUND('[2]Weekly Summary'!$BF$45*V138*X138,0)</f>
        <v>0</v>
      </c>
      <c r="AK138">
        <f t="shared" si="53"/>
        <v>0</v>
      </c>
      <c r="AL138">
        <f t="shared" si="54"/>
        <v>0</v>
      </c>
      <c r="AM138">
        <f>ROUND('[2]Weekly Summary'!$BF$44*AA138*AC138,0)</f>
        <v>0</v>
      </c>
      <c r="AN138">
        <f t="shared" si="40"/>
        <v>0</v>
      </c>
      <c r="AO138">
        <f t="shared" si="41"/>
        <v>0</v>
      </c>
      <c r="AP138">
        <f t="shared" si="42"/>
        <v>600</v>
      </c>
      <c r="AQ138">
        <f t="shared" si="43"/>
        <v>30000</v>
      </c>
      <c r="AR138">
        <f t="shared" si="49"/>
        <v>0</v>
      </c>
    </row>
    <row r="139" spans="1:44">
      <c r="A139" t="s">
        <v>886</v>
      </c>
      <c r="B139">
        <f t="shared" si="47"/>
        <v>138</v>
      </c>
      <c r="C139" t="s">
        <v>1099</v>
      </c>
      <c r="D139" t="s">
        <v>888</v>
      </c>
      <c r="E139" t="s">
        <v>1100</v>
      </c>
      <c r="F139">
        <v>5000</v>
      </c>
      <c r="G139" t="s">
        <v>999</v>
      </c>
      <c r="H139" t="s">
        <v>854</v>
      </c>
      <c r="I139">
        <v>3.5</v>
      </c>
      <c r="J139">
        <v>21</v>
      </c>
      <c r="K139">
        <v>2</v>
      </c>
      <c r="L139">
        <f t="shared" si="48"/>
        <v>42</v>
      </c>
      <c r="M139">
        <f t="shared" si="50"/>
        <v>210000</v>
      </c>
      <c r="N139">
        <v>1</v>
      </c>
      <c r="O139">
        <v>14</v>
      </c>
      <c r="P139">
        <v>2</v>
      </c>
      <c r="Q139">
        <f t="shared" si="44"/>
        <v>28</v>
      </c>
      <c r="R139">
        <f t="shared" si="51"/>
        <v>140000</v>
      </c>
      <c r="S139">
        <v>0.25</v>
      </c>
      <c r="T139">
        <v>0</v>
      </c>
      <c r="U139">
        <v>0</v>
      </c>
      <c r="V139">
        <f t="shared" si="45"/>
        <v>0</v>
      </c>
      <c r="W139">
        <f t="shared" si="55"/>
        <v>0</v>
      </c>
      <c r="X139">
        <v>0</v>
      </c>
      <c r="Y139">
        <v>0</v>
      </c>
      <c r="Z139">
        <v>0</v>
      </c>
      <c r="AA139">
        <f t="shared" si="46"/>
        <v>0</v>
      </c>
      <c r="AB139">
        <f t="shared" si="56"/>
        <v>0</v>
      </c>
      <c r="AD139">
        <f>ROUND(Total_critical_cases_for_period*L139*N139,0)</f>
        <v>4200</v>
      </c>
      <c r="AE139">
        <f>AD139*F139</f>
        <v>21000000</v>
      </c>
      <c r="AF139">
        <f t="shared" si="57"/>
        <v>14700</v>
      </c>
      <c r="AG139">
        <f>ROUND(Total_severe_cases_for_period*Q139*S139,0)</f>
        <v>2415</v>
      </c>
      <c r="AH139">
        <f>AG139*F139</f>
        <v>12075000</v>
      </c>
      <c r="AI139">
        <f t="shared" si="52"/>
        <v>8452.5</v>
      </c>
      <c r="AJ139">
        <f>ROUND('[2]Weekly Summary'!$BF$45*V139*X139,0)</f>
        <v>0</v>
      </c>
      <c r="AK139">
        <f t="shared" si="53"/>
        <v>0</v>
      </c>
      <c r="AL139">
        <f t="shared" si="54"/>
        <v>0</v>
      </c>
      <c r="AM139">
        <f>ROUND('[2]Weekly Summary'!$BF$44*AA139*AC139,0)</f>
        <v>0</v>
      </c>
      <c r="AN139">
        <f t="shared" si="40"/>
        <v>0</v>
      </c>
      <c r="AO139">
        <f t="shared" si="41"/>
        <v>0</v>
      </c>
      <c r="AP139">
        <f t="shared" si="42"/>
        <v>6615</v>
      </c>
      <c r="AQ139">
        <f t="shared" si="43"/>
        <v>33075000</v>
      </c>
      <c r="AR139">
        <f t="shared" si="49"/>
        <v>23152.5</v>
      </c>
    </row>
    <row r="140" spans="1:44">
      <c r="A140" t="s">
        <v>593</v>
      </c>
      <c r="B140">
        <f t="shared" si="47"/>
        <v>139</v>
      </c>
      <c r="C140" t="s">
        <v>1101</v>
      </c>
      <c r="D140" t="s">
        <v>1102</v>
      </c>
      <c r="E140" t="s">
        <v>975</v>
      </c>
      <c r="F140">
        <v>500</v>
      </c>
      <c r="G140" t="s">
        <v>741</v>
      </c>
      <c r="H140" t="s">
        <v>742</v>
      </c>
      <c r="J140">
        <v>21</v>
      </c>
      <c r="K140">
        <v>2</v>
      </c>
      <c r="L140">
        <f t="shared" si="48"/>
        <v>42</v>
      </c>
      <c r="M140">
        <f t="shared" si="50"/>
        <v>21000</v>
      </c>
      <c r="N140">
        <v>2.7000000000000001E-3</v>
      </c>
      <c r="O140">
        <v>7</v>
      </c>
      <c r="P140">
        <v>2</v>
      </c>
      <c r="Q140">
        <f t="shared" si="44"/>
        <v>14</v>
      </c>
      <c r="R140">
        <f t="shared" si="51"/>
        <v>7000</v>
      </c>
      <c r="S140">
        <v>2.7000000000000001E-3</v>
      </c>
      <c r="T140">
        <v>4</v>
      </c>
      <c r="U140">
        <v>2</v>
      </c>
      <c r="V140">
        <f t="shared" si="45"/>
        <v>8</v>
      </c>
      <c r="W140">
        <f t="shared" si="55"/>
        <v>4000</v>
      </c>
      <c r="X140">
        <v>2.7000000000000001E-3</v>
      </c>
      <c r="Y140">
        <v>0</v>
      </c>
      <c r="Z140">
        <v>0</v>
      </c>
      <c r="AA140">
        <f t="shared" si="46"/>
        <v>0</v>
      </c>
      <c r="AB140">
        <f t="shared" si="56"/>
        <v>0</v>
      </c>
      <c r="AD140">
        <f>ROUND(Total_critical_cases_for_period*L140*N140,0)</f>
        <v>11</v>
      </c>
      <c r="AE140">
        <f>AD140*F140</f>
        <v>5500</v>
      </c>
      <c r="AF140">
        <f t="shared" si="57"/>
        <v>0</v>
      </c>
      <c r="AG140">
        <f>ROUND(Total_severe_cases_for_period*Q140*S140,0)</f>
        <v>13</v>
      </c>
      <c r="AH140">
        <f>AG140*F140</f>
        <v>6500</v>
      </c>
      <c r="AI140">
        <f t="shared" si="52"/>
        <v>0</v>
      </c>
      <c r="AJ140">
        <f>ROUND('[2]Weekly Summary'!$BF$45*V140*X140,0)</f>
        <v>19</v>
      </c>
      <c r="AK140">
        <f t="shared" si="53"/>
        <v>9500</v>
      </c>
      <c r="AL140">
        <f t="shared" si="54"/>
        <v>0</v>
      </c>
      <c r="AM140">
        <f>ROUND('[2]Weekly Summary'!$BF$44*AA140*AC140,0)</f>
        <v>0</v>
      </c>
      <c r="AN140">
        <f t="shared" si="40"/>
        <v>0</v>
      </c>
      <c r="AO140">
        <f t="shared" si="41"/>
        <v>0</v>
      </c>
      <c r="AP140">
        <f t="shared" si="42"/>
        <v>43</v>
      </c>
      <c r="AQ140">
        <f t="shared" si="43"/>
        <v>21500</v>
      </c>
      <c r="AR140">
        <f t="shared" si="49"/>
        <v>0</v>
      </c>
    </row>
    <row r="141" spans="1:44">
      <c r="A141" t="s">
        <v>593</v>
      </c>
      <c r="B141">
        <f t="shared" si="47"/>
        <v>140</v>
      </c>
      <c r="C141" t="s">
        <v>1103</v>
      </c>
      <c r="D141" t="s">
        <v>1013</v>
      </c>
      <c r="E141" t="s">
        <v>1104</v>
      </c>
      <c r="F141">
        <v>100</v>
      </c>
      <c r="G141" t="s">
        <v>741</v>
      </c>
      <c r="H141" t="s">
        <v>751</v>
      </c>
      <c r="J141">
        <v>10</v>
      </c>
      <c r="K141">
        <v>2</v>
      </c>
      <c r="L141">
        <f t="shared" si="48"/>
        <v>20</v>
      </c>
      <c r="M141">
        <f t="shared" si="50"/>
        <v>2000</v>
      </c>
      <c r="N141">
        <v>2.7000000000000001E-3</v>
      </c>
      <c r="O141">
        <v>0</v>
      </c>
      <c r="P141">
        <v>0</v>
      </c>
      <c r="Q141">
        <f t="shared" si="44"/>
        <v>0</v>
      </c>
      <c r="R141">
        <f t="shared" si="51"/>
        <v>0</v>
      </c>
      <c r="T141">
        <v>0</v>
      </c>
      <c r="U141">
        <v>0</v>
      </c>
      <c r="V141">
        <f t="shared" si="45"/>
        <v>0</v>
      </c>
      <c r="W141">
        <f t="shared" si="55"/>
        <v>0</v>
      </c>
      <c r="Y141">
        <v>0</v>
      </c>
      <c r="Z141">
        <v>0</v>
      </c>
      <c r="AA141">
        <f t="shared" si="46"/>
        <v>0</v>
      </c>
      <c r="AB141">
        <f t="shared" si="56"/>
        <v>0</v>
      </c>
      <c r="AD141">
        <f>ROUND(Total_critical_cases_for_period*L141*N141,0)</f>
        <v>5</v>
      </c>
      <c r="AE141">
        <f>AD141*F141</f>
        <v>500</v>
      </c>
      <c r="AF141">
        <f t="shared" si="57"/>
        <v>0</v>
      </c>
      <c r="AG141">
        <f>ROUND(Total_severe_cases_for_period*Q141*S141,0)</f>
        <v>0</v>
      </c>
      <c r="AH141">
        <f>AG141*F141</f>
        <v>0</v>
      </c>
      <c r="AI141">
        <f t="shared" si="52"/>
        <v>0</v>
      </c>
      <c r="AJ141">
        <f>ROUND('[2]Weekly Summary'!$BF$45*V141*X141,0)</f>
        <v>0</v>
      </c>
      <c r="AK141">
        <f t="shared" si="53"/>
        <v>0</v>
      </c>
      <c r="AL141">
        <f t="shared" si="54"/>
        <v>0</v>
      </c>
      <c r="AM141">
        <f>ROUND('[2]Weekly Summary'!$BF$44*AA141*AC141,0)</f>
        <v>0</v>
      </c>
      <c r="AN141">
        <f t="shared" si="40"/>
        <v>0</v>
      </c>
      <c r="AO141">
        <f t="shared" si="41"/>
        <v>0</v>
      </c>
      <c r="AP141">
        <f t="shared" si="42"/>
        <v>5</v>
      </c>
      <c r="AQ141">
        <f t="shared" si="43"/>
        <v>500</v>
      </c>
      <c r="AR141">
        <f t="shared" si="49"/>
        <v>0</v>
      </c>
    </row>
    <row r="142" spans="1:44">
      <c r="A142" t="s">
        <v>593</v>
      </c>
      <c r="B142">
        <f t="shared" si="47"/>
        <v>141</v>
      </c>
      <c r="C142" t="s">
        <v>1105</v>
      </c>
      <c r="D142" t="s">
        <v>1106</v>
      </c>
      <c r="E142" t="s">
        <v>811</v>
      </c>
      <c r="F142">
        <v>200</v>
      </c>
      <c r="G142" t="s">
        <v>741</v>
      </c>
      <c r="H142" t="s">
        <v>742</v>
      </c>
      <c r="J142">
        <v>21</v>
      </c>
      <c r="K142">
        <v>2</v>
      </c>
      <c r="L142">
        <f t="shared" si="48"/>
        <v>42</v>
      </c>
      <c r="M142">
        <f t="shared" si="50"/>
        <v>8400</v>
      </c>
      <c r="N142">
        <v>2.7000000000000001E-3</v>
      </c>
      <c r="O142">
        <v>7</v>
      </c>
      <c r="P142">
        <v>2</v>
      </c>
      <c r="Q142">
        <f t="shared" si="44"/>
        <v>14</v>
      </c>
      <c r="R142">
        <f t="shared" si="51"/>
        <v>2800</v>
      </c>
      <c r="S142">
        <v>2.7000000000000001E-3</v>
      </c>
      <c r="T142">
        <v>4</v>
      </c>
      <c r="U142">
        <v>2</v>
      </c>
      <c r="V142">
        <f t="shared" si="45"/>
        <v>8</v>
      </c>
      <c r="W142">
        <f t="shared" si="55"/>
        <v>1600</v>
      </c>
      <c r="X142">
        <v>2.7000000000000001E-3</v>
      </c>
      <c r="Y142">
        <v>0</v>
      </c>
      <c r="Z142">
        <v>0</v>
      </c>
      <c r="AA142">
        <f t="shared" si="46"/>
        <v>0</v>
      </c>
      <c r="AB142">
        <f t="shared" si="56"/>
        <v>0</v>
      </c>
      <c r="AD142">
        <f>ROUND(Total_critical_cases_for_period*L142*N142,0)</f>
        <v>11</v>
      </c>
      <c r="AE142">
        <f>AD142*F142</f>
        <v>2200</v>
      </c>
      <c r="AF142">
        <f t="shared" si="57"/>
        <v>0</v>
      </c>
      <c r="AG142">
        <f>ROUND(Total_severe_cases_for_period*Q142*S142,0)</f>
        <v>13</v>
      </c>
      <c r="AH142">
        <f>AG142*F142</f>
        <v>2600</v>
      </c>
      <c r="AI142">
        <f t="shared" si="52"/>
        <v>0</v>
      </c>
      <c r="AJ142">
        <f>ROUND('[2]Weekly Summary'!$BF$45*V142*X142,0)</f>
        <v>19</v>
      </c>
      <c r="AK142">
        <f t="shared" si="53"/>
        <v>3800</v>
      </c>
      <c r="AL142">
        <f t="shared" si="54"/>
        <v>0</v>
      </c>
      <c r="AM142">
        <f>ROUND('[2]Weekly Summary'!$BF$44*AA142*AC142,0)</f>
        <v>0</v>
      </c>
      <c r="AN142">
        <f t="shared" si="40"/>
        <v>0</v>
      </c>
      <c r="AO142">
        <f t="shared" si="41"/>
        <v>0</v>
      </c>
      <c r="AP142">
        <f t="shared" si="42"/>
        <v>43</v>
      </c>
      <c r="AQ142">
        <f t="shared" si="43"/>
        <v>8600</v>
      </c>
      <c r="AR142">
        <f t="shared" si="49"/>
        <v>0</v>
      </c>
    </row>
    <row r="143" spans="1:44">
      <c r="A143" t="s">
        <v>593</v>
      </c>
      <c r="B143">
        <f t="shared" si="47"/>
        <v>142</v>
      </c>
      <c r="C143" t="s">
        <v>1107</v>
      </c>
      <c r="D143" t="s">
        <v>1108</v>
      </c>
      <c r="E143" t="s">
        <v>1109</v>
      </c>
      <c r="F143">
        <v>250</v>
      </c>
      <c r="G143" t="s">
        <v>741</v>
      </c>
      <c r="H143" t="s">
        <v>772</v>
      </c>
      <c r="J143">
        <v>5</v>
      </c>
      <c r="K143">
        <v>5</v>
      </c>
      <c r="L143">
        <f t="shared" si="48"/>
        <v>25</v>
      </c>
      <c r="M143">
        <f t="shared" si="50"/>
        <v>6250</v>
      </c>
      <c r="N143">
        <v>0.05</v>
      </c>
      <c r="O143">
        <v>0</v>
      </c>
      <c r="P143">
        <v>0</v>
      </c>
      <c r="Q143">
        <f t="shared" si="44"/>
        <v>0</v>
      </c>
      <c r="R143">
        <f t="shared" si="51"/>
        <v>0</v>
      </c>
      <c r="T143">
        <v>0</v>
      </c>
      <c r="U143">
        <v>0</v>
      </c>
      <c r="V143">
        <f t="shared" si="45"/>
        <v>0</v>
      </c>
      <c r="W143">
        <f t="shared" si="55"/>
        <v>0</v>
      </c>
      <c r="Y143">
        <v>0</v>
      </c>
      <c r="Z143">
        <v>0</v>
      </c>
      <c r="AA143">
        <f t="shared" si="46"/>
        <v>0</v>
      </c>
      <c r="AB143">
        <f t="shared" si="56"/>
        <v>0</v>
      </c>
      <c r="AD143">
        <f>ROUND(Total_critical_cases_for_period*L143*N143,0)</f>
        <v>125</v>
      </c>
      <c r="AE143">
        <f>AD143*F143</f>
        <v>31250</v>
      </c>
      <c r="AF143">
        <f t="shared" si="57"/>
        <v>0</v>
      </c>
      <c r="AG143">
        <f>ROUND(Total_severe_cases_for_period*Q143*S143,0)</f>
        <v>0</v>
      </c>
      <c r="AH143">
        <f>AG143*F143</f>
        <v>0</v>
      </c>
      <c r="AI143">
        <f t="shared" si="52"/>
        <v>0</v>
      </c>
      <c r="AJ143">
        <f>ROUND('[2]Weekly Summary'!$BF$45*V143*X143,0)</f>
        <v>0</v>
      </c>
      <c r="AK143">
        <f t="shared" si="53"/>
        <v>0</v>
      </c>
      <c r="AL143">
        <f t="shared" si="54"/>
        <v>0</v>
      </c>
      <c r="AM143">
        <f>ROUND('[2]Weekly Summary'!$BF$44*AA143*AC143,0)</f>
        <v>0</v>
      </c>
      <c r="AN143">
        <f t="shared" si="40"/>
        <v>0</v>
      </c>
      <c r="AO143">
        <f t="shared" si="41"/>
        <v>0</v>
      </c>
      <c r="AP143">
        <f t="shared" si="42"/>
        <v>125</v>
      </c>
      <c r="AQ143">
        <f t="shared" si="43"/>
        <v>31250</v>
      </c>
      <c r="AR143">
        <f t="shared" si="49"/>
        <v>0</v>
      </c>
    </row>
    <row r="144" spans="1:44">
      <c r="A144" t="s">
        <v>593</v>
      </c>
      <c r="B144">
        <f t="shared" si="47"/>
        <v>143</v>
      </c>
      <c r="C144" t="s">
        <v>1110</v>
      </c>
      <c r="D144" t="s">
        <v>1108</v>
      </c>
      <c r="E144" t="s">
        <v>1111</v>
      </c>
      <c r="F144">
        <v>10</v>
      </c>
      <c r="G144" t="s">
        <v>746</v>
      </c>
      <c r="H144" t="s">
        <v>751</v>
      </c>
      <c r="J144">
        <v>14</v>
      </c>
      <c r="K144">
        <v>1</v>
      </c>
      <c r="L144">
        <f t="shared" si="48"/>
        <v>14</v>
      </c>
      <c r="M144">
        <f t="shared" si="50"/>
        <v>140</v>
      </c>
      <c r="N144">
        <v>1</v>
      </c>
      <c r="O144">
        <v>14</v>
      </c>
      <c r="P144">
        <v>1</v>
      </c>
      <c r="Q144">
        <f t="shared" si="44"/>
        <v>14</v>
      </c>
      <c r="R144">
        <f t="shared" si="51"/>
        <v>140</v>
      </c>
      <c r="S144">
        <v>1</v>
      </c>
      <c r="T144">
        <v>0</v>
      </c>
      <c r="U144">
        <v>0</v>
      </c>
      <c r="V144">
        <f t="shared" si="45"/>
        <v>0</v>
      </c>
      <c r="W144">
        <f t="shared" si="55"/>
        <v>0</v>
      </c>
      <c r="Y144">
        <v>0</v>
      </c>
      <c r="Z144">
        <v>0</v>
      </c>
      <c r="AA144">
        <f t="shared" si="46"/>
        <v>0</v>
      </c>
      <c r="AB144">
        <f t="shared" si="56"/>
        <v>0</v>
      </c>
      <c r="AD144">
        <f>ROUND(Total_critical_cases_for_period*L144*N144,0)</f>
        <v>1400</v>
      </c>
      <c r="AE144">
        <f>AD144*F144</f>
        <v>14000</v>
      </c>
      <c r="AF144">
        <f t="shared" si="57"/>
        <v>0</v>
      </c>
      <c r="AG144">
        <f>ROUND(Total_severe_cases_for_period*Q144*S144,0)</f>
        <v>4830</v>
      </c>
      <c r="AH144">
        <f>AG144*F144</f>
        <v>48300</v>
      </c>
      <c r="AI144">
        <f t="shared" si="52"/>
        <v>0</v>
      </c>
      <c r="AJ144">
        <f>ROUND('[2]Weekly Summary'!$BF$45*V144*X144,0)</f>
        <v>0</v>
      </c>
      <c r="AK144">
        <f t="shared" si="53"/>
        <v>0</v>
      </c>
      <c r="AL144">
        <f t="shared" si="54"/>
        <v>0</v>
      </c>
      <c r="AM144">
        <f>ROUND('[2]Weekly Summary'!$BF$44*AA144*AC144,0)</f>
        <v>0</v>
      </c>
      <c r="AN144">
        <f t="shared" si="40"/>
        <v>0</v>
      </c>
      <c r="AO144">
        <f t="shared" si="41"/>
        <v>0</v>
      </c>
      <c r="AP144">
        <f t="shared" si="42"/>
        <v>6230</v>
      </c>
      <c r="AQ144">
        <f t="shared" si="43"/>
        <v>62300</v>
      </c>
      <c r="AR144">
        <f t="shared" si="49"/>
        <v>0</v>
      </c>
    </row>
    <row r="145" spans="1:44">
      <c r="A145" t="s">
        <v>593</v>
      </c>
      <c r="B145">
        <f t="shared" si="47"/>
        <v>144</v>
      </c>
      <c r="C145" t="s">
        <v>1112</v>
      </c>
      <c r="D145" t="s">
        <v>1113</v>
      </c>
      <c r="E145" t="s">
        <v>1114</v>
      </c>
      <c r="F145">
        <v>20</v>
      </c>
      <c r="G145" t="s">
        <v>741</v>
      </c>
      <c r="H145" t="s">
        <v>742</v>
      </c>
      <c r="J145">
        <v>10</v>
      </c>
      <c r="K145">
        <v>1</v>
      </c>
      <c r="L145">
        <f t="shared" si="48"/>
        <v>10</v>
      </c>
      <c r="M145">
        <f t="shared" si="50"/>
        <v>200</v>
      </c>
      <c r="N145">
        <v>0.02</v>
      </c>
      <c r="O145">
        <v>10</v>
      </c>
      <c r="P145">
        <v>1</v>
      </c>
      <c r="Q145">
        <f t="shared" si="44"/>
        <v>10</v>
      </c>
      <c r="R145">
        <f t="shared" si="51"/>
        <v>200</v>
      </c>
      <c r="S145">
        <v>0.02</v>
      </c>
      <c r="T145">
        <v>10</v>
      </c>
      <c r="U145">
        <v>1</v>
      </c>
      <c r="V145">
        <f t="shared" si="45"/>
        <v>10</v>
      </c>
      <c r="W145">
        <f t="shared" si="55"/>
        <v>200</v>
      </c>
      <c r="X145">
        <v>0.02</v>
      </c>
      <c r="Y145">
        <v>0</v>
      </c>
      <c r="Z145">
        <v>0</v>
      </c>
      <c r="AA145">
        <f t="shared" si="46"/>
        <v>0</v>
      </c>
      <c r="AB145">
        <f t="shared" si="56"/>
        <v>0</v>
      </c>
      <c r="AD145">
        <f>ROUND(Total_critical_cases_for_period*L145*N145,0)</f>
        <v>20</v>
      </c>
      <c r="AE145">
        <f>AD145*F145</f>
        <v>400</v>
      </c>
      <c r="AF145">
        <f t="shared" si="57"/>
        <v>0</v>
      </c>
      <c r="AG145">
        <f>ROUND(Total_severe_cases_for_period*Q145*S145,0)</f>
        <v>69</v>
      </c>
      <c r="AH145">
        <f>AG145*F145</f>
        <v>1380</v>
      </c>
      <c r="AI145">
        <f t="shared" si="52"/>
        <v>0</v>
      </c>
      <c r="AJ145">
        <f>ROUND('[2]Weekly Summary'!$BF$45*V145*X145,0)</f>
        <v>178</v>
      </c>
      <c r="AK145">
        <f t="shared" si="53"/>
        <v>3560</v>
      </c>
      <c r="AL145">
        <f t="shared" si="54"/>
        <v>0</v>
      </c>
      <c r="AM145">
        <f>ROUND('[2]Weekly Summary'!$BF$44*AA145*AC145,0)</f>
        <v>0</v>
      </c>
      <c r="AN145">
        <f t="shared" si="40"/>
        <v>0</v>
      </c>
      <c r="AO145">
        <f t="shared" si="41"/>
        <v>0</v>
      </c>
      <c r="AP145">
        <f t="shared" si="42"/>
        <v>267</v>
      </c>
      <c r="AQ145">
        <f t="shared" si="43"/>
        <v>5340</v>
      </c>
      <c r="AR145">
        <f t="shared" si="49"/>
        <v>0</v>
      </c>
    </row>
    <row r="146" spans="1:44">
      <c r="A146" t="s">
        <v>1115</v>
      </c>
      <c r="B146">
        <f t="shared" si="47"/>
        <v>145</v>
      </c>
      <c r="C146" t="s">
        <v>1116</v>
      </c>
      <c r="D146" t="s">
        <v>1117</v>
      </c>
      <c r="E146" t="s">
        <v>1118</v>
      </c>
      <c r="F146">
        <v>1</v>
      </c>
      <c r="G146" t="s">
        <v>1119</v>
      </c>
      <c r="H146" t="s">
        <v>1119</v>
      </c>
      <c r="I146">
        <v>1</v>
      </c>
      <c r="J146">
        <f>SUMIFS(J2:J145,$D$8:$D$151,"Monoclonal antibody")</f>
        <v>36</v>
      </c>
      <c r="K146">
        <f>SUMIFS(K2:K145,$D$8:$D$151,"Monoclonal antibody")</f>
        <v>4</v>
      </c>
      <c r="L146">
        <f t="shared" si="48"/>
        <v>144</v>
      </c>
      <c r="M146">
        <f t="shared" si="50"/>
        <v>144</v>
      </c>
      <c r="N146">
        <f>SUMIFS(N2:N145,$D$8:$D$151,"Monoclonal antibody")</f>
        <v>1.56</v>
      </c>
      <c r="O146">
        <f>SUMIFS(O2:O145,$D$8:$D$151,"Monoclonal antibody")</f>
        <v>24</v>
      </c>
      <c r="P146">
        <f>SUMIFS(P2:P145,$D$8:$D$151,"Monoclonal antibody")</f>
        <v>3</v>
      </c>
      <c r="Q146">
        <f t="shared" si="44"/>
        <v>72</v>
      </c>
      <c r="R146">
        <f t="shared" si="51"/>
        <v>72</v>
      </c>
      <c r="S146">
        <f>SUMIFS(S2:S145,$D$8:$D$151,"Monoclonal antibody")</f>
        <v>0.56000000000000005</v>
      </c>
      <c r="T146">
        <f>SUMIFS(T2:T145,$D$8:$D$151,"Monoclonal antibody")</f>
        <v>6</v>
      </c>
      <c r="U146">
        <f>SUMIFS(U2:U145,$D$8:$D$151,"Monoclonal antibody")</f>
        <v>3</v>
      </c>
      <c r="V146">
        <f t="shared" si="45"/>
        <v>18</v>
      </c>
      <c r="W146">
        <f t="shared" si="55"/>
        <v>18</v>
      </c>
      <c r="X146">
        <f>SUMIFS(X2:X145,$D$8:$D$151,"Monoclonal antibody")</f>
        <v>0.36</v>
      </c>
      <c r="Y146">
        <f>SUMIFS(Y2:Y145,$D$8:$D$151,"Monoclonal antibody")</f>
        <v>0</v>
      </c>
      <c r="Z146">
        <f>SUMIFS(Z2:Z145,$D$8:$D$151,"Monoclonal antibody")</f>
        <v>0</v>
      </c>
      <c r="AA146">
        <f t="shared" si="46"/>
        <v>0</v>
      </c>
      <c r="AB146">
        <f t="shared" si="56"/>
        <v>0</v>
      </c>
      <c r="AC146">
        <f>SUMIFS(AC2:AC145,$D$8:$D$151,"Monoclonal antibody")</f>
        <v>0</v>
      </c>
      <c r="AD146">
        <f>ROUND(Total_critical_cases_for_period*L146*N146,0)</f>
        <v>22464</v>
      </c>
      <c r="AE146">
        <f>AD146*F146</f>
        <v>22464</v>
      </c>
      <c r="AF146">
        <f t="shared" si="57"/>
        <v>22464</v>
      </c>
      <c r="AG146">
        <f>ROUND(Total_severe_cases_for_period*Q146*S146,0)</f>
        <v>13910</v>
      </c>
      <c r="AH146">
        <f>AG146*F146</f>
        <v>13910</v>
      </c>
      <c r="AI146">
        <f t="shared" si="52"/>
        <v>13910</v>
      </c>
      <c r="AJ146">
        <f>ROUND('[2]Weekly Summary'!$BF$45*V146*X146,0)</f>
        <v>5767</v>
      </c>
      <c r="AK146">
        <f t="shared" si="53"/>
        <v>5767</v>
      </c>
      <c r="AL146">
        <f t="shared" si="54"/>
        <v>5767</v>
      </c>
      <c r="AM146">
        <f>ROUND('[2]Weekly Summary'!$BF$44*AA146*AC146,0)</f>
        <v>0</v>
      </c>
      <c r="AN146">
        <f t="shared" si="40"/>
        <v>0</v>
      </c>
      <c r="AO146">
        <f t="shared" si="41"/>
        <v>0</v>
      </c>
      <c r="AP146">
        <f t="shared" si="42"/>
        <v>42141</v>
      </c>
      <c r="AQ146">
        <f t="shared" si="43"/>
        <v>42141</v>
      </c>
      <c r="AR146">
        <f t="shared" si="49"/>
        <v>42141</v>
      </c>
    </row>
    <row r="147" spans="1:44">
      <c r="AE147" t="s">
        <v>1120</v>
      </c>
      <c r="AF147">
        <f>SUM(AF2:AF146)</f>
        <v>132766.1</v>
      </c>
      <c r="AH147" t="s">
        <v>1120</v>
      </c>
      <c r="AI147">
        <f>SUM(AI2:AI146)</f>
        <v>346187.82900000003</v>
      </c>
      <c r="AK147" t="s">
        <v>1120</v>
      </c>
      <c r="AL147">
        <f>SUM(AL2:AL146)</f>
        <v>292661</v>
      </c>
      <c r="AN147" t="s">
        <v>1120</v>
      </c>
      <c r="AO147">
        <f>SUM(AO2:AO146)</f>
        <v>178000</v>
      </c>
      <c r="AQ147" t="s">
        <v>1120</v>
      </c>
      <c r="AR147">
        <f>SUM(AR2:AR146)</f>
        <v>949614.929</v>
      </c>
    </row>
    <row r="148" spans="1:44">
      <c r="AE148" t="s">
        <v>1121</v>
      </c>
      <c r="AF148">
        <f>AF147/Total_critical_cases_for_period</f>
        <v>1327.6610000000001</v>
      </c>
      <c r="AH148" t="s">
        <v>1122</v>
      </c>
      <c r="AI148">
        <f>AI147/Total_severe_cases_for_period</f>
        <v>1003.4429826086957</v>
      </c>
      <c r="AK148" t="s">
        <v>1123</v>
      </c>
      <c r="AL148">
        <f>AL147/Total_moderate_outpatient</f>
        <v>3288.325842696629</v>
      </c>
      <c r="AN148" t="s">
        <v>1124</v>
      </c>
      <c r="AO148">
        <f>AO147/Total_Mild_Outpatient</f>
        <v>2000</v>
      </c>
    </row>
    <row r="149" spans="1:44" ht="15" customHeight="1">
      <c r="A149" t="s">
        <v>1125</v>
      </c>
    </row>
  </sheetData>
  <hyperlinks>
    <hyperlink ref="A149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6"/>
  <sheetViews>
    <sheetView topLeftCell="D1" workbookViewId="0">
      <selection activeCell="B2" sqref="B2"/>
    </sheetView>
  </sheetViews>
  <sheetFormatPr defaultColWidth="8.85546875" defaultRowHeight="15"/>
  <cols>
    <col min="1" max="1" width="49.140625" bestFit="1" customWidth="1"/>
    <col min="2" max="2" width="13.140625" bestFit="1" customWidth="1"/>
    <col min="3" max="3" width="12.28515625" bestFit="1" customWidth="1"/>
    <col min="4" max="4" width="20.42578125" bestFit="1" customWidth="1"/>
    <col min="5" max="5" width="12.42578125" bestFit="1" customWidth="1"/>
    <col min="6" max="6" width="16" bestFit="1" customWidth="1"/>
    <col min="7" max="7" width="10.42578125" bestFit="1" customWidth="1"/>
    <col min="8" max="9" width="9" bestFit="1" customWidth="1"/>
    <col min="10" max="10" width="10.42578125" bestFit="1" customWidth="1"/>
    <col min="11" max="11" width="9" bestFit="1" customWidth="1"/>
    <col min="12" max="13" width="10.42578125" bestFit="1" customWidth="1"/>
    <col min="14" max="15" width="9" bestFit="1" customWidth="1"/>
    <col min="17" max="17" width="6.140625" bestFit="1" customWidth="1"/>
    <col min="18" max="18" width="11.42578125" bestFit="1" customWidth="1"/>
  </cols>
  <sheetData>
    <row r="1" spans="1:18">
      <c r="A1" t="s">
        <v>562</v>
      </c>
      <c r="B1" t="s">
        <v>579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</row>
    <row r="2" spans="1:18">
      <c r="A2" t="s">
        <v>5</v>
      </c>
      <c r="B2" t="s">
        <v>6</v>
      </c>
      <c r="D2" t="s">
        <v>13</v>
      </c>
      <c r="E2" t="s">
        <v>550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>
      <c r="A3" t="s">
        <v>9</v>
      </c>
      <c r="B3" t="s">
        <v>10</v>
      </c>
      <c r="C3" t="s">
        <v>543</v>
      </c>
      <c r="D3" t="s">
        <v>25</v>
      </c>
      <c r="E3" t="s">
        <v>551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552</v>
      </c>
      <c r="O3">
        <v>132.1387306277833</v>
      </c>
      <c r="P3">
        <v>0.39</v>
      </c>
      <c r="Q3">
        <v>1.63</v>
      </c>
      <c r="R3">
        <v>14841.42699</v>
      </c>
    </row>
    <row r="4" spans="1:18">
      <c r="A4" t="s">
        <v>11</v>
      </c>
      <c r="B4" t="s">
        <v>12</v>
      </c>
      <c r="C4" t="s">
        <v>544</v>
      </c>
      <c r="D4" t="s">
        <v>21</v>
      </c>
      <c r="E4" t="s">
        <v>551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>
      <c r="A5" t="s">
        <v>15</v>
      </c>
      <c r="B5" t="s">
        <v>16</v>
      </c>
      <c r="C5" t="s">
        <v>545</v>
      </c>
      <c r="D5" t="s">
        <v>17</v>
      </c>
      <c r="E5" t="s">
        <v>551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552</v>
      </c>
      <c r="O5">
        <v>1053.6266853326442</v>
      </c>
      <c r="P5">
        <v>2.89</v>
      </c>
      <c r="Q5">
        <v>3.32</v>
      </c>
      <c r="R5">
        <v>8502.4782599999999</v>
      </c>
    </row>
    <row r="6" spans="1:18">
      <c r="A6" t="s">
        <v>19</v>
      </c>
      <c r="B6" t="s">
        <v>20</v>
      </c>
      <c r="C6" t="s">
        <v>545</v>
      </c>
      <c r="D6" t="s">
        <v>13</v>
      </c>
      <c r="E6" t="s">
        <v>550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552</v>
      </c>
      <c r="O6">
        <v>63.319096572410089</v>
      </c>
      <c r="P6">
        <v>2.5</v>
      </c>
      <c r="Q6">
        <v>3.5700000000000003</v>
      </c>
      <c r="R6">
        <v>192.96</v>
      </c>
    </row>
    <row r="7" spans="1:18">
      <c r="A7" t="s">
        <v>23</v>
      </c>
      <c r="B7" t="s">
        <v>24</v>
      </c>
      <c r="D7" t="s">
        <v>29</v>
      </c>
      <c r="E7" t="s">
        <v>550</v>
      </c>
      <c r="F7">
        <v>436091000</v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s">
        <v>552</v>
      </c>
      <c r="N7" t="s">
        <v>552</v>
      </c>
      <c r="O7" t="s">
        <v>552</v>
      </c>
      <c r="P7">
        <v>1.3804340256776262</v>
      </c>
      <c r="Q7">
        <v>2.7250000000000001</v>
      </c>
      <c r="R7">
        <v>601994.85469178169</v>
      </c>
    </row>
    <row r="8" spans="1:18">
      <c r="A8" t="s">
        <v>27</v>
      </c>
      <c r="B8" t="s">
        <v>28</v>
      </c>
      <c r="C8" t="s">
        <v>543</v>
      </c>
      <c r="D8" t="s">
        <v>13</v>
      </c>
      <c r="E8" t="s">
        <v>550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552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>
      <c r="A9" t="s">
        <v>31</v>
      </c>
      <c r="B9" t="s">
        <v>32</v>
      </c>
      <c r="C9" t="s">
        <v>546</v>
      </c>
      <c r="D9" t="s">
        <v>17</v>
      </c>
      <c r="E9" t="s">
        <v>551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>
      <c r="A10" t="s">
        <v>33</v>
      </c>
      <c r="B10" t="s">
        <v>34</v>
      </c>
      <c r="C10" t="s">
        <v>545</v>
      </c>
      <c r="D10" t="s">
        <v>17</v>
      </c>
      <c r="E10" t="s">
        <v>551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>
      <c r="A11" t="s">
        <v>35</v>
      </c>
      <c r="B11" t="s">
        <v>36</v>
      </c>
      <c r="D11" t="s">
        <v>17</v>
      </c>
      <c r="E11" t="s">
        <v>551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>
      <c r="A12" t="s">
        <v>38</v>
      </c>
      <c r="B12" t="s">
        <v>39</v>
      </c>
      <c r="C12" t="s">
        <v>546</v>
      </c>
      <c r="D12" t="s">
        <v>13</v>
      </c>
      <c r="E12" t="s">
        <v>550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552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>
      <c r="A13" t="s">
        <v>40</v>
      </c>
      <c r="B13" t="s">
        <v>41</v>
      </c>
      <c r="C13" t="s">
        <v>547</v>
      </c>
      <c r="D13" t="s">
        <v>13</v>
      </c>
      <c r="E13" t="s">
        <v>550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>
      <c r="A14" t="s">
        <v>42</v>
      </c>
      <c r="B14" t="s">
        <v>43</v>
      </c>
      <c r="C14" t="s">
        <v>545</v>
      </c>
      <c r="D14" t="s">
        <v>13</v>
      </c>
      <c r="E14" t="s">
        <v>550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>
      <c r="A15" t="s">
        <v>44</v>
      </c>
      <c r="B15" t="s">
        <v>45</v>
      </c>
      <c r="C15" t="s">
        <v>545</v>
      </c>
      <c r="D15" t="s">
        <v>17</v>
      </c>
      <c r="E15" t="s">
        <v>551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>
      <c r="A16" t="s">
        <v>47</v>
      </c>
      <c r="B16" t="s">
        <v>48</v>
      </c>
      <c r="C16" t="s">
        <v>544</v>
      </c>
      <c r="D16" t="s">
        <v>25</v>
      </c>
      <c r="E16" t="s">
        <v>551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>
      <c r="A17" t="s">
        <v>49</v>
      </c>
      <c r="B17" t="s">
        <v>50</v>
      </c>
      <c r="C17" t="s">
        <v>545</v>
      </c>
      <c r="D17" t="s">
        <v>13</v>
      </c>
      <c r="E17" t="s">
        <v>550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>
      <c r="A18" t="s">
        <v>51</v>
      </c>
      <c r="B18" t="s">
        <v>52</v>
      </c>
      <c r="C18" t="s">
        <v>544</v>
      </c>
      <c r="D18" t="s">
        <v>25</v>
      </c>
      <c r="E18" t="s">
        <v>551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>
      <c r="A19" t="s">
        <v>53</v>
      </c>
      <c r="B19" t="s">
        <v>54</v>
      </c>
      <c r="C19" t="s">
        <v>544</v>
      </c>
      <c r="D19" t="s">
        <v>25</v>
      </c>
      <c r="E19" t="s">
        <v>551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>
      <c r="A20" t="s">
        <v>55</v>
      </c>
      <c r="B20" t="s">
        <v>56</v>
      </c>
      <c r="C20" t="s">
        <v>548</v>
      </c>
      <c r="D20" t="s">
        <v>21</v>
      </c>
      <c r="E20" t="s">
        <v>551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>
      <c r="A21" t="s">
        <v>57</v>
      </c>
      <c r="B21" t="s">
        <v>58</v>
      </c>
      <c r="C21" t="s">
        <v>545</v>
      </c>
      <c r="D21" t="s">
        <v>17</v>
      </c>
      <c r="E21" t="s">
        <v>551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>
      <c r="A22" t="s">
        <v>59</v>
      </c>
      <c r="B22" t="s">
        <v>60</v>
      </c>
      <c r="C22" t="s">
        <v>543</v>
      </c>
      <c r="D22" t="s">
        <v>13</v>
      </c>
      <c r="E22" t="s">
        <v>550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>
      <c r="A23" t="s">
        <v>61</v>
      </c>
      <c r="B23" t="s">
        <v>62</v>
      </c>
      <c r="C23" t="s">
        <v>546</v>
      </c>
      <c r="D23" t="s">
        <v>13</v>
      </c>
      <c r="E23" t="s">
        <v>550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>
      <c r="A24" t="s">
        <v>63</v>
      </c>
      <c r="B24" t="s">
        <v>64</v>
      </c>
      <c r="C24" t="s">
        <v>545</v>
      </c>
      <c r="D24" t="s">
        <v>17</v>
      </c>
      <c r="E24" t="s">
        <v>551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>
      <c r="A25" t="s">
        <v>65</v>
      </c>
      <c r="B25" t="s">
        <v>66</v>
      </c>
      <c r="C25" t="s">
        <v>545</v>
      </c>
      <c r="D25" t="s">
        <v>17</v>
      </c>
      <c r="E25" t="s">
        <v>551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552</v>
      </c>
      <c r="O25">
        <v>5869.4991644261127</v>
      </c>
      <c r="P25">
        <v>10.83</v>
      </c>
      <c r="Q25">
        <v>3.32</v>
      </c>
      <c r="R25">
        <v>101969.11773</v>
      </c>
    </row>
    <row r="26" spans="1:18">
      <c r="A26" t="s">
        <v>67</v>
      </c>
      <c r="B26" t="s">
        <v>68</v>
      </c>
      <c r="C26" t="s">
        <v>546</v>
      </c>
      <c r="D26" t="s">
        <v>17</v>
      </c>
      <c r="E26" t="s">
        <v>551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552</v>
      </c>
      <c r="O26">
        <v>55.116719323006322</v>
      </c>
      <c r="P26">
        <v>1.04</v>
      </c>
      <c r="Q26">
        <v>3.32</v>
      </c>
      <c r="R26">
        <v>413.92728000000005</v>
      </c>
    </row>
    <row r="27" spans="1:18">
      <c r="A27" t="s">
        <v>69</v>
      </c>
      <c r="B27" t="s">
        <v>70</v>
      </c>
      <c r="D27" t="s">
        <v>13</v>
      </c>
      <c r="E27" t="s">
        <v>550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>
      <c r="A28" t="s">
        <v>71</v>
      </c>
      <c r="B28" t="s">
        <v>72</v>
      </c>
      <c r="C28" t="s">
        <v>546</v>
      </c>
      <c r="D28" t="s">
        <v>21</v>
      </c>
      <c r="E28" t="s">
        <v>551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552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>
      <c r="A29" t="s">
        <v>73</v>
      </c>
      <c r="B29" t="s">
        <v>74</v>
      </c>
      <c r="C29" t="s">
        <v>546</v>
      </c>
      <c r="D29" t="s">
        <v>17</v>
      </c>
      <c r="E29" t="s">
        <v>551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>
      <c r="A30" t="s">
        <v>75</v>
      </c>
      <c r="B30" t="s">
        <v>76</v>
      </c>
      <c r="C30" t="s">
        <v>546</v>
      </c>
      <c r="D30" t="s">
        <v>13</v>
      </c>
      <c r="E30" t="s">
        <v>550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>
      <c r="A31" t="s">
        <v>77</v>
      </c>
      <c r="B31" t="s">
        <v>78</v>
      </c>
      <c r="C31" t="s">
        <v>547</v>
      </c>
      <c r="D31" t="s">
        <v>13</v>
      </c>
      <c r="E31" t="s">
        <v>550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>
      <c r="A32" t="s">
        <v>79</v>
      </c>
      <c r="B32" t="s">
        <v>80</v>
      </c>
      <c r="C32" t="s">
        <v>548</v>
      </c>
      <c r="D32" t="s">
        <v>21</v>
      </c>
      <c r="E32" t="s">
        <v>551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>
      <c r="A33" t="s">
        <v>81</v>
      </c>
      <c r="B33" t="s">
        <v>82</v>
      </c>
      <c r="C33" t="s">
        <v>544</v>
      </c>
      <c r="D33" t="s">
        <v>17</v>
      </c>
      <c r="E33" t="s">
        <v>551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>
      <c r="A34" t="s">
        <v>83</v>
      </c>
      <c r="B34" t="s">
        <v>84</v>
      </c>
      <c r="C34" t="s">
        <v>544</v>
      </c>
      <c r="D34" t="s">
        <v>25</v>
      </c>
      <c r="E34" t="s">
        <v>551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>
      <c r="A35" t="s">
        <v>85</v>
      </c>
      <c r="B35" t="s">
        <v>86</v>
      </c>
      <c r="C35" t="s">
        <v>546</v>
      </c>
      <c r="D35" t="s">
        <v>13</v>
      </c>
      <c r="E35" t="s">
        <v>550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552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>
      <c r="A36" t="s">
        <v>87</v>
      </c>
      <c r="B36" t="s">
        <v>88</v>
      </c>
      <c r="D36" t="s">
        <v>29</v>
      </c>
      <c r="E36" t="s">
        <v>550</v>
      </c>
      <c r="F36">
        <v>101847000</v>
      </c>
      <c r="G36" t="s">
        <v>552</v>
      </c>
      <c r="H36" t="s">
        <v>552</v>
      </c>
      <c r="I36" t="s">
        <v>552</v>
      </c>
      <c r="J36" t="s">
        <v>552</v>
      </c>
      <c r="K36" t="s">
        <v>552</v>
      </c>
      <c r="L36" t="s">
        <v>552</v>
      </c>
      <c r="M36" t="s">
        <v>552</v>
      </c>
      <c r="N36" t="s">
        <v>552</v>
      </c>
      <c r="O36" t="s">
        <v>552</v>
      </c>
      <c r="P36">
        <v>6.4226670753302626</v>
      </c>
      <c r="Q36">
        <v>2.7250000000000001</v>
      </c>
      <c r="R36">
        <v>654129.37362116121</v>
      </c>
    </row>
    <row r="37" spans="1:18">
      <c r="A37" t="s">
        <v>89</v>
      </c>
      <c r="B37" t="s">
        <v>90</v>
      </c>
      <c r="C37" t="s">
        <v>545</v>
      </c>
      <c r="D37" t="s">
        <v>13</v>
      </c>
      <c r="E37" t="s">
        <v>550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552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>
      <c r="A38" t="s">
        <v>91</v>
      </c>
      <c r="B38" t="s">
        <v>92</v>
      </c>
      <c r="D38" t="s">
        <v>13</v>
      </c>
      <c r="E38" t="s">
        <v>550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>
      <c r="A39" t="s">
        <v>93</v>
      </c>
      <c r="B39" t="s">
        <v>94</v>
      </c>
      <c r="C39" t="s">
        <v>546</v>
      </c>
      <c r="D39" t="s">
        <v>13</v>
      </c>
      <c r="E39" t="s">
        <v>550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>
      <c r="A40" t="s">
        <v>95</v>
      </c>
      <c r="B40" t="s">
        <v>96</v>
      </c>
      <c r="C40" t="s">
        <v>547</v>
      </c>
      <c r="D40" t="s">
        <v>17</v>
      </c>
      <c r="E40" t="s">
        <v>551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552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>
      <c r="A41" t="s">
        <v>97</v>
      </c>
      <c r="B41" t="s">
        <v>98</v>
      </c>
      <c r="C41" t="s">
        <v>544</v>
      </c>
      <c r="D41" t="s">
        <v>21</v>
      </c>
      <c r="E41" t="s">
        <v>551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552</v>
      </c>
      <c r="N41" t="s">
        <v>552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>
      <c r="A42" t="s">
        <v>99</v>
      </c>
      <c r="B42" t="s">
        <v>100</v>
      </c>
      <c r="C42" t="s">
        <v>544</v>
      </c>
      <c r="D42" t="s">
        <v>21</v>
      </c>
      <c r="E42" t="s">
        <v>551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>
      <c r="A43" t="s">
        <v>101</v>
      </c>
      <c r="B43" t="s">
        <v>102</v>
      </c>
      <c r="C43" t="s">
        <v>544</v>
      </c>
      <c r="D43" t="s">
        <v>25</v>
      </c>
      <c r="E43" t="s">
        <v>551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>
      <c r="A44" t="s">
        <v>103</v>
      </c>
      <c r="B44" t="s">
        <v>104</v>
      </c>
      <c r="C44" t="s">
        <v>544</v>
      </c>
      <c r="D44" t="s">
        <v>21</v>
      </c>
      <c r="E44" t="s">
        <v>551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>
      <c r="A45" t="s">
        <v>105</v>
      </c>
      <c r="B45" t="s">
        <v>106</v>
      </c>
      <c r="C45" t="s">
        <v>546</v>
      </c>
      <c r="D45" t="s">
        <v>17</v>
      </c>
      <c r="E45" t="s">
        <v>551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552</v>
      </c>
      <c r="N45" t="s">
        <v>552</v>
      </c>
      <c r="O45">
        <v>48211.023722826278</v>
      </c>
      <c r="P45">
        <v>1.71</v>
      </c>
      <c r="Q45">
        <v>3.32</v>
      </c>
      <c r="R45">
        <v>85876.904519999996</v>
      </c>
    </row>
    <row r="46" spans="1:18">
      <c r="A46" t="s">
        <v>107</v>
      </c>
      <c r="B46" t="s">
        <v>108</v>
      </c>
      <c r="C46" t="s">
        <v>544</v>
      </c>
      <c r="D46" t="s">
        <v>21</v>
      </c>
      <c r="E46" t="s">
        <v>551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552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>
      <c r="A47" t="s">
        <v>109</v>
      </c>
      <c r="B47" t="s">
        <v>110</v>
      </c>
      <c r="C47" t="s">
        <v>544</v>
      </c>
      <c r="D47" t="s">
        <v>21</v>
      </c>
      <c r="E47" t="s">
        <v>551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552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>
      <c r="A48" t="s">
        <v>111</v>
      </c>
      <c r="B48" t="s">
        <v>112</v>
      </c>
      <c r="C48" t="s">
        <v>546</v>
      </c>
      <c r="D48" t="s">
        <v>17</v>
      </c>
      <c r="E48" t="s">
        <v>551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>
      <c r="A49" t="s">
        <v>113</v>
      </c>
      <c r="B49" t="s">
        <v>114</v>
      </c>
      <c r="D49" t="s">
        <v>29</v>
      </c>
      <c r="E49" t="s">
        <v>550</v>
      </c>
      <c r="F49">
        <v>7443000</v>
      </c>
      <c r="G49" t="s">
        <v>552</v>
      </c>
      <c r="H49" t="s">
        <v>552</v>
      </c>
      <c r="I49" t="s">
        <v>552</v>
      </c>
      <c r="J49" t="s">
        <v>552</v>
      </c>
      <c r="K49" t="s">
        <v>552</v>
      </c>
      <c r="L49" t="s">
        <v>552</v>
      </c>
      <c r="M49" t="s">
        <v>552</v>
      </c>
      <c r="N49" t="s">
        <v>552</v>
      </c>
      <c r="O49" t="s">
        <v>552</v>
      </c>
      <c r="P49">
        <v>2.3867174096983135</v>
      </c>
      <c r="Q49">
        <v>2.7250000000000001</v>
      </c>
      <c r="R49">
        <v>17764.337680384546</v>
      </c>
    </row>
    <row r="50" spans="1:18">
      <c r="A50" t="s">
        <v>115</v>
      </c>
      <c r="B50" t="s">
        <v>116</v>
      </c>
      <c r="C50" t="s">
        <v>546</v>
      </c>
      <c r="D50" t="s">
        <v>17</v>
      </c>
      <c r="E50" t="s">
        <v>551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552</v>
      </c>
      <c r="N50" t="s">
        <v>552</v>
      </c>
      <c r="O50">
        <v>19097.971381068663</v>
      </c>
      <c r="P50">
        <v>5.33</v>
      </c>
      <c r="Q50">
        <v>3.32</v>
      </c>
      <c r="R50">
        <v>61270.97236</v>
      </c>
    </row>
    <row r="51" spans="1:18">
      <c r="A51" t="s">
        <v>117</v>
      </c>
      <c r="B51" t="s">
        <v>118</v>
      </c>
      <c r="D51" t="s">
        <v>13</v>
      </c>
      <c r="E51" t="s">
        <v>550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>
      <c r="A52" t="s">
        <v>119</v>
      </c>
      <c r="B52" t="s">
        <v>120</v>
      </c>
      <c r="D52" t="s">
        <v>13</v>
      </c>
      <c r="E52" t="s">
        <v>550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>
      <c r="A53" t="s">
        <v>121</v>
      </c>
      <c r="B53" t="s">
        <v>122</v>
      </c>
      <c r="C53" t="s">
        <v>545</v>
      </c>
      <c r="D53" t="s">
        <v>13</v>
      </c>
      <c r="E53" t="s">
        <v>550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>
      <c r="A54" t="s">
        <v>123</v>
      </c>
      <c r="B54" t="s">
        <v>124</v>
      </c>
      <c r="C54" t="s">
        <v>545</v>
      </c>
      <c r="D54" t="s">
        <v>13</v>
      </c>
      <c r="E54" t="s">
        <v>550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>
      <c r="A55" t="s">
        <v>125</v>
      </c>
      <c r="B55" t="s">
        <v>126</v>
      </c>
      <c r="C55" t="s">
        <v>545</v>
      </c>
      <c r="D55" t="s">
        <v>13</v>
      </c>
      <c r="E55" t="s">
        <v>550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>
      <c r="A56" t="s">
        <v>127</v>
      </c>
      <c r="B56" t="s">
        <v>128</v>
      </c>
      <c r="C56" t="s">
        <v>543</v>
      </c>
      <c r="D56" t="s">
        <v>21</v>
      </c>
      <c r="E56" t="s">
        <v>551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>
      <c r="A57" t="s">
        <v>129</v>
      </c>
      <c r="B57" t="s">
        <v>130</v>
      </c>
      <c r="C57" t="s">
        <v>546</v>
      </c>
      <c r="D57" t="s">
        <v>17</v>
      </c>
      <c r="E57" t="s">
        <v>551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552</v>
      </c>
      <c r="O57">
        <v>5.0771035929204666</v>
      </c>
      <c r="P57">
        <v>3.8</v>
      </c>
      <c r="Q57">
        <v>3.32</v>
      </c>
      <c r="R57">
        <v>285.19759999999997</v>
      </c>
    </row>
    <row r="58" spans="1:18">
      <c r="A58" t="s">
        <v>131</v>
      </c>
      <c r="B58" t="s">
        <v>132</v>
      </c>
      <c r="C58" t="s">
        <v>545</v>
      </c>
      <c r="D58" t="s">
        <v>13</v>
      </c>
      <c r="E58" t="s">
        <v>550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>
      <c r="A59" t="s">
        <v>133</v>
      </c>
      <c r="B59" t="s">
        <v>134</v>
      </c>
      <c r="C59" t="s">
        <v>546</v>
      </c>
      <c r="D59" t="s">
        <v>17</v>
      </c>
      <c r="E59" t="s">
        <v>551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552</v>
      </c>
      <c r="O59">
        <v>2049.866124180096</v>
      </c>
      <c r="P59">
        <v>1.56</v>
      </c>
      <c r="Q59">
        <v>3.32</v>
      </c>
      <c r="R59">
        <v>17329.038479999999</v>
      </c>
    </row>
    <row r="60" spans="1:18">
      <c r="A60" t="s">
        <v>135</v>
      </c>
      <c r="B60" t="s">
        <v>136</v>
      </c>
      <c r="C60" t="s">
        <v>544</v>
      </c>
      <c r="D60" t="s">
        <v>17</v>
      </c>
      <c r="E60" t="s">
        <v>551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>
      <c r="A61" t="s">
        <v>137</v>
      </c>
      <c r="B61" t="s">
        <v>138</v>
      </c>
      <c r="D61" t="s">
        <v>29</v>
      </c>
      <c r="E61" t="s">
        <v>550</v>
      </c>
      <c r="F61">
        <v>2104283000</v>
      </c>
      <c r="G61" t="s">
        <v>552</v>
      </c>
      <c r="H61" t="s">
        <v>552</v>
      </c>
      <c r="I61" t="s">
        <v>552</v>
      </c>
      <c r="J61" t="s">
        <v>552</v>
      </c>
      <c r="K61" t="s">
        <v>552</v>
      </c>
      <c r="L61" t="s">
        <v>552</v>
      </c>
      <c r="M61" t="s">
        <v>552</v>
      </c>
      <c r="N61" t="s">
        <v>552</v>
      </c>
      <c r="O61" t="s">
        <v>552</v>
      </c>
      <c r="P61">
        <v>3.6749866886286333</v>
      </c>
      <c r="Q61">
        <v>2.7250000000000001</v>
      </c>
      <c r="R61">
        <v>7733212.0141075272</v>
      </c>
    </row>
    <row r="62" spans="1:18">
      <c r="A62" t="s">
        <v>553</v>
      </c>
      <c r="B62" t="s">
        <v>140</v>
      </c>
      <c r="D62" t="s">
        <v>29</v>
      </c>
      <c r="E62" t="s">
        <v>550</v>
      </c>
      <c r="F62">
        <v>3332556000</v>
      </c>
      <c r="G62" t="s">
        <v>552</v>
      </c>
      <c r="H62" t="s">
        <v>552</v>
      </c>
      <c r="I62" t="s">
        <v>552</v>
      </c>
      <c r="J62" t="s">
        <v>552</v>
      </c>
      <c r="K62" t="s">
        <v>552</v>
      </c>
      <c r="L62" t="s">
        <v>552</v>
      </c>
      <c r="M62" t="s">
        <v>552</v>
      </c>
      <c r="N62" t="s">
        <v>552</v>
      </c>
      <c r="O62" t="s">
        <v>552</v>
      </c>
      <c r="P62">
        <v>0.92310073904752432</v>
      </c>
      <c r="Q62">
        <v>2.7250000000000001</v>
      </c>
      <c r="R62">
        <v>3076284.9065172616</v>
      </c>
    </row>
    <row r="63" spans="1:18">
      <c r="A63" t="s">
        <v>141</v>
      </c>
      <c r="B63" t="s">
        <v>142</v>
      </c>
      <c r="D63" t="s">
        <v>29</v>
      </c>
      <c r="E63" t="s">
        <v>550</v>
      </c>
      <c r="F63">
        <v>2351307000</v>
      </c>
      <c r="G63" t="s">
        <v>552</v>
      </c>
      <c r="H63" t="s">
        <v>552</v>
      </c>
      <c r="I63" t="s">
        <v>552</v>
      </c>
      <c r="J63" t="s">
        <v>552</v>
      </c>
      <c r="K63" t="s">
        <v>552</v>
      </c>
      <c r="L63" t="s">
        <v>552</v>
      </c>
      <c r="M63" t="s">
        <v>552</v>
      </c>
      <c r="N63" t="s">
        <v>552</v>
      </c>
      <c r="O63" t="s">
        <v>552</v>
      </c>
      <c r="P63">
        <v>4.5146254395937193</v>
      </c>
      <c r="Q63">
        <v>2.7250000000000001</v>
      </c>
      <c r="R63">
        <v>10615270.398494789</v>
      </c>
    </row>
    <row r="64" spans="1:18">
      <c r="A64" t="s">
        <v>143</v>
      </c>
      <c r="B64" t="s">
        <v>144</v>
      </c>
      <c r="D64" t="s">
        <v>29</v>
      </c>
      <c r="E64" t="s">
        <v>550</v>
      </c>
      <c r="F64">
        <v>420757000</v>
      </c>
      <c r="G64" t="s">
        <v>552</v>
      </c>
      <c r="H64" t="s">
        <v>552</v>
      </c>
      <c r="I64" t="s">
        <v>552</v>
      </c>
      <c r="J64" t="s">
        <v>552</v>
      </c>
      <c r="K64" t="s">
        <v>552</v>
      </c>
      <c r="L64" t="s">
        <v>552</v>
      </c>
      <c r="M64" t="s">
        <v>552</v>
      </c>
      <c r="N64" t="s">
        <v>552</v>
      </c>
      <c r="O64" t="s">
        <v>552</v>
      </c>
      <c r="P64">
        <v>6.3570668700759452</v>
      </c>
      <c r="Q64">
        <v>2.7250000000000001</v>
      </c>
      <c r="R64">
        <v>2674780.3850525445</v>
      </c>
    </row>
    <row r="65" spans="1:18">
      <c r="A65" t="s">
        <v>145</v>
      </c>
      <c r="B65" t="s">
        <v>146</v>
      </c>
      <c r="D65" t="s">
        <v>29</v>
      </c>
      <c r="E65" t="s">
        <v>550</v>
      </c>
      <c r="F65">
        <v>922779000</v>
      </c>
      <c r="G65" t="s">
        <v>552</v>
      </c>
      <c r="H65" t="s">
        <v>552</v>
      </c>
      <c r="I65" t="s">
        <v>552</v>
      </c>
      <c r="J65" t="s">
        <v>552</v>
      </c>
      <c r="K65" t="s">
        <v>552</v>
      </c>
      <c r="L65" t="s">
        <v>552</v>
      </c>
      <c r="M65" t="s">
        <v>552</v>
      </c>
      <c r="N65" t="s">
        <v>552</v>
      </c>
      <c r="O65" t="s">
        <v>552</v>
      </c>
      <c r="P65">
        <v>4.7132374181282515</v>
      </c>
      <c r="Q65">
        <v>2.7250000000000001</v>
      </c>
      <c r="R65">
        <v>4349276.5114629697</v>
      </c>
    </row>
    <row r="66" spans="1:18">
      <c r="A66" t="s">
        <v>147</v>
      </c>
      <c r="B66" t="s">
        <v>148</v>
      </c>
      <c r="C66" t="s">
        <v>546</v>
      </c>
      <c r="D66" t="s">
        <v>17</v>
      </c>
      <c r="E66" t="s">
        <v>551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>
      <c r="A67" t="s">
        <v>149</v>
      </c>
      <c r="B67" t="s">
        <v>150</v>
      </c>
      <c r="C67" t="s">
        <v>543</v>
      </c>
      <c r="D67" t="s">
        <v>21</v>
      </c>
      <c r="E67" t="s">
        <v>551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>
      <c r="A68" t="s">
        <v>151</v>
      </c>
      <c r="B68" t="s">
        <v>152</v>
      </c>
      <c r="D68" t="s">
        <v>29</v>
      </c>
      <c r="E68" t="s">
        <v>550</v>
      </c>
      <c r="F68">
        <v>341989000</v>
      </c>
      <c r="G68" t="s">
        <v>552</v>
      </c>
      <c r="H68" t="s">
        <v>552</v>
      </c>
      <c r="I68" t="s">
        <v>552</v>
      </c>
      <c r="J68" t="s">
        <v>552</v>
      </c>
      <c r="K68" t="s">
        <v>552</v>
      </c>
      <c r="L68" t="s">
        <v>552</v>
      </c>
      <c r="M68" t="s">
        <v>552</v>
      </c>
      <c r="N68" t="s">
        <v>552</v>
      </c>
      <c r="O68" t="s">
        <v>552</v>
      </c>
      <c r="P68">
        <v>4.2771511190637632</v>
      </c>
      <c r="Q68">
        <v>2.7250000000000001</v>
      </c>
      <c r="R68">
        <v>1462738.6340574974</v>
      </c>
    </row>
    <row r="69" spans="1:18">
      <c r="A69" t="s">
        <v>153</v>
      </c>
      <c r="B69" t="s">
        <v>154</v>
      </c>
      <c r="C69" t="s">
        <v>544</v>
      </c>
      <c r="D69" t="s">
        <v>25</v>
      </c>
      <c r="E69" t="s">
        <v>551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552</v>
      </c>
      <c r="O69">
        <v>23.043035986857454</v>
      </c>
      <c r="P69">
        <v>0.7</v>
      </c>
      <c r="Q69">
        <v>1.63</v>
      </c>
      <c r="R69">
        <v>3802.5511999999999</v>
      </c>
    </row>
    <row r="70" spans="1:18">
      <c r="A70" t="s">
        <v>155</v>
      </c>
      <c r="B70" t="s">
        <v>156</v>
      </c>
      <c r="C70" t="s">
        <v>545</v>
      </c>
      <c r="D70" t="s">
        <v>13</v>
      </c>
      <c r="E70" t="s">
        <v>550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>
      <c r="A71" t="s">
        <v>157</v>
      </c>
      <c r="B71" t="s">
        <v>158</v>
      </c>
      <c r="C71" t="s">
        <v>545</v>
      </c>
      <c r="D71" t="s">
        <v>13</v>
      </c>
      <c r="E71" t="s">
        <v>550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>
      <c r="A72" t="s">
        <v>159</v>
      </c>
      <c r="B72" t="s">
        <v>160</v>
      </c>
      <c r="C72" t="s">
        <v>544</v>
      </c>
      <c r="D72" t="s">
        <v>25</v>
      </c>
      <c r="E72" t="s">
        <v>551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552</v>
      </c>
      <c r="O72">
        <v>1831.7944119203542</v>
      </c>
      <c r="P72">
        <v>0.33</v>
      </c>
      <c r="Q72">
        <v>1.63</v>
      </c>
      <c r="R72">
        <v>37210.4931</v>
      </c>
    </row>
    <row r="73" spans="1:18">
      <c r="A73" t="s">
        <v>161</v>
      </c>
      <c r="B73" t="s">
        <v>162</v>
      </c>
      <c r="D73" t="s">
        <v>29</v>
      </c>
      <c r="E73" t="s">
        <v>550</v>
      </c>
      <c r="F73">
        <v>513719000</v>
      </c>
      <c r="G73" t="s">
        <v>552</v>
      </c>
      <c r="H73" t="s">
        <v>552</v>
      </c>
      <c r="I73" t="s">
        <v>552</v>
      </c>
      <c r="J73" t="s">
        <v>552</v>
      </c>
      <c r="K73" t="s">
        <v>552</v>
      </c>
      <c r="L73" t="s">
        <v>552</v>
      </c>
      <c r="M73" t="s">
        <v>552</v>
      </c>
      <c r="N73" t="s">
        <v>552</v>
      </c>
      <c r="O73" t="s">
        <v>552</v>
      </c>
      <c r="P73">
        <v>4.5939659809073063</v>
      </c>
      <c r="Q73">
        <v>2.7250000000000001</v>
      </c>
      <c r="R73">
        <v>2360007.6097457204</v>
      </c>
    </row>
    <row r="74" spans="1:18">
      <c r="A74" t="s">
        <v>163</v>
      </c>
      <c r="B74" t="s">
        <v>164</v>
      </c>
      <c r="D74" t="s">
        <v>29</v>
      </c>
      <c r="E74" t="s">
        <v>550</v>
      </c>
      <c r="F74">
        <v>538961000</v>
      </c>
      <c r="G74" t="s">
        <v>552</v>
      </c>
      <c r="H74" t="s">
        <v>552</v>
      </c>
      <c r="I74" t="s">
        <v>552</v>
      </c>
      <c r="J74" t="s">
        <v>552</v>
      </c>
      <c r="K74" t="s">
        <v>552</v>
      </c>
      <c r="L74" t="s">
        <v>552</v>
      </c>
      <c r="M74" t="s">
        <v>552</v>
      </c>
      <c r="N74" t="s">
        <v>552</v>
      </c>
      <c r="O74" t="s">
        <v>552</v>
      </c>
      <c r="P74">
        <v>1.4870328456218338</v>
      </c>
      <c r="Q74">
        <v>2.7250000000000001</v>
      </c>
      <c r="R74">
        <v>801452.70950918912</v>
      </c>
    </row>
    <row r="75" spans="1:18">
      <c r="A75" t="s">
        <v>165</v>
      </c>
      <c r="B75" t="s">
        <v>166</v>
      </c>
      <c r="C75" t="s">
        <v>545</v>
      </c>
      <c r="D75" t="s">
        <v>13</v>
      </c>
      <c r="E75" t="s">
        <v>550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>
      <c r="A76" t="s">
        <v>167</v>
      </c>
      <c r="B76" t="s">
        <v>168</v>
      </c>
      <c r="C76" t="s">
        <v>547</v>
      </c>
      <c r="D76" t="s">
        <v>17</v>
      </c>
      <c r="E76" t="s">
        <v>551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>
      <c r="A77" t="s">
        <v>169</v>
      </c>
      <c r="B77" t="s">
        <v>170</v>
      </c>
      <c r="C77" t="s">
        <v>545</v>
      </c>
      <c r="D77" t="s">
        <v>13</v>
      </c>
      <c r="E77" t="s">
        <v>550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>
      <c r="A78" t="s">
        <v>171</v>
      </c>
      <c r="B78" t="s">
        <v>172</v>
      </c>
      <c r="D78" t="s">
        <v>13</v>
      </c>
      <c r="E78" t="s">
        <v>550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>
      <c r="A79" t="s">
        <v>173</v>
      </c>
      <c r="B79" t="s">
        <v>174</v>
      </c>
      <c r="C79" t="s">
        <v>547</v>
      </c>
      <c r="D79" t="s">
        <v>21</v>
      </c>
      <c r="E79" t="s">
        <v>551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552</v>
      </c>
      <c r="N79" t="s">
        <v>552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>
      <c r="A80" t="s">
        <v>175</v>
      </c>
      <c r="B80" t="s">
        <v>176</v>
      </c>
      <c r="C80" t="s">
        <v>544</v>
      </c>
      <c r="D80" t="s">
        <v>17</v>
      </c>
      <c r="E80" t="s">
        <v>551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>
      <c r="A81" t="s">
        <v>177</v>
      </c>
      <c r="B81" t="s">
        <v>178</v>
      </c>
      <c r="C81" t="s">
        <v>545</v>
      </c>
      <c r="D81" t="s">
        <v>13</v>
      </c>
      <c r="E81" t="s">
        <v>550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>
      <c r="A82" t="s">
        <v>179</v>
      </c>
      <c r="B82" t="s">
        <v>180</v>
      </c>
      <c r="C82" t="s">
        <v>545</v>
      </c>
      <c r="D82" t="s">
        <v>17</v>
      </c>
      <c r="E82" t="s">
        <v>551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>
      <c r="A83" t="s">
        <v>181</v>
      </c>
      <c r="B83" t="s">
        <v>182</v>
      </c>
      <c r="C83" t="s">
        <v>544</v>
      </c>
      <c r="D83" t="s">
        <v>21</v>
      </c>
      <c r="E83" t="s">
        <v>551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>
      <c r="A84" t="s">
        <v>183</v>
      </c>
      <c r="B84" t="s">
        <v>184</v>
      </c>
      <c r="D84" t="s">
        <v>13</v>
      </c>
      <c r="E84" t="s">
        <v>550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>
      <c r="A85" t="s">
        <v>185</v>
      </c>
      <c r="B85" t="s">
        <v>186</v>
      </c>
      <c r="C85" t="s">
        <v>544</v>
      </c>
      <c r="D85" t="s">
        <v>25</v>
      </c>
      <c r="E85" t="s">
        <v>551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>
      <c r="A86" t="s">
        <v>187</v>
      </c>
      <c r="B86" t="s">
        <v>188</v>
      </c>
      <c r="C86" t="s">
        <v>544</v>
      </c>
      <c r="D86" t="s">
        <v>25</v>
      </c>
      <c r="E86" t="s">
        <v>551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>
      <c r="A87" t="s">
        <v>554</v>
      </c>
      <c r="B87" t="s">
        <v>190</v>
      </c>
      <c r="C87" t="s">
        <v>544</v>
      </c>
      <c r="D87" t="s">
        <v>25</v>
      </c>
      <c r="E87" t="s">
        <v>551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>
      <c r="A88" t="s">
        <v>191</v>
      </c>
      <c r="B88" t="s">
        <v>192</v>
      </c>
      <c r="C88" t="s">
        <v>544</v>
      </c>
      <c r="D88" t="s">
        <v>17</v>
      </c>
      <c r="E88" t="s">
        <v>551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552</v>
      </c>
      <c r="O88">
        <v>8.8760261875383861</v>
      </c>
      <c r="P88">
        <v>2.1</v>
      </c>
      <c r="Q88">
        <v>3.32</v>
      </c>
      <c r="R88">
        <v>2953.1880000000001</v>
      </c>
    </row>
    <row r="89" spans="1:18">
      <c r="A89" t="s">
        <v>193</v>
      </c>
      <c r="B89" t="s">
        <v>194</v>
      </c>
      <c r="C89" t="s">
        <v>545</v>
      </c>
      <c r="D89" t="s">
        <v>13</v>
      </c>
      <c r="E89" t="s">
        <v>550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>
      <c r="A90" t="s">
        <v>195</v>
      </c>
      <c r="B90" t="s">
        <v>196</v>
      </c>
      <c r="C90" t="s">
        <v>546</v>
      </c>
      <c r="D90" t="s">
        <v>17</v>
      </c>
      <c r="E90" t="s">
        <v>551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>
      <c r="A91" t="s">
        <v>197</v>
      </c>
      <c r="B91" t="s">
        <v>198</v>
      </c>
      <c r="D91" t="s">
        <v>13</v>
      </c>
      <c r="E91" t="s">
        <v>550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>
      <c r="A92" t="s">
        <v>199</v>
      </c>
      <c r="B92" t="s">
        <v>200</v>
      </c>
      <c r="C92" t="s">
        <v>546</v>
      </c>
      <c r="D92" t="s">
        <v>17</v>
      </c>
      <c r="E92" t="s">
        <v>551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552</v>
      </c>
      <c r="O92">
        <v>187.13339826060857</v>
      </c>
      <c r="P92">
        <v>0.44</v>
      </c>
      <c r="Q92">
        <v>3.32</v>
      </c>
      <c r="R92">
        <v>7880.7572799999998</v>
      </c>
    </row>
    <row r="93" spans="1:18">
      <c r="A93" t="s">
        <v>201</v>
      </c>
      <c r="B93" t="s">
        <v>202</v>
      </c>
      <c r="D93" t="s">
        <v>13</v>
      </c>
      <c r="E93" t="s">
        <v>550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>
      <c r="A94" t="s">
        <v>203</v>
      </c>
      <c r="B94" t="s">
        <v>204</v>
      </c>
      <c r="C94" t="s">
        <v>546</v>
      </c>
      <c r="D94" t="s">
        <v>17</v>
      </c>
      <c r="E94" t="s">
        <v>551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>
      <c r="A95" t="s">
        <v>13</v>
      </c>
      <c r="B95" t="s">
        <v>205</v>
      </c>
      <c r="D95" t="s">
        <v>29</v>
      </c>
      <c r="E95" t="s">
        <v>550</v>
      </c>
      <c r="F95">
        <v>1219876000</v>
      </c>
      <c r="G95" t="s">
        <v>552</v>
      </c>
      <c r="H95" t="s">
        <v>552</v>
      </c>
      <c r="I95" t="s">
        <v>552</v>
      </c>
      <c r="J95" t="s">
        <v>552</v>
      </c>
      <c r="K95" t="s">
        <v>552</v>
      </c>
      <c r="L95" t="s">
        <v>552</v>
      </c>
      <c r="M95" t="s">
        <v>552</v>
      </c>
      <c r="N95" t="s">
        <v>552</v>
      </c>
      <c r="O95" t="s">
        <v>552</v>
      </c>
      <c r="P95">
        <v>5.2530768032255413</v>
      </c>
      <c r="Q95">
        <v>2.7250000000000001</v>
      </c>
      <c r="R95">
        <v>6408102.3184115598</v>
      </c>
    </row>
    <row r="96" spans="1:18">
      <c r="A96" t="s">
        <v>206</v>
      </c>
      <c r="B96" t="s">
        <v>207</v>
      </c>
      <c r="D96" t="s">
        <v>13</v>
      </c>
      <c r="E96" t="s">
        <v>550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>
      <c r="A97" t="s">
        <v>208</v>
      </c>
      <c r="B97" t="s">
        <v>209</v>
      </c>
      <c r="C97" t="s">
        <v>546</v>
      </c>
      <c r="D97" t="s">
        <v>21</v>
      </c>
      <c r="E97" t="s">
        <v>551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552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>
      <c r="A98" t="s">
        <v>210</v>
      </c>
      <c r="B98" t="s">
        <v>211</v>
      </c>
      <c r="D98" t="s">
        <v>29</v>
      </c>
      <c r="E98" t="s">
        <v>550</v>
      </c>
      <c r="F98">
        <v>823482000</v>
      </c>
      <c r="G98" t="s">
        <v>552</v>
      </c>
      <c r="H98" t="s">
        <v>552</v>
      </c>
      <c r="I98" t="s">
        <v>552</v>
      </c>
      <c r="J98" t="s">
        <v>552</v>
      </c>
      <c r="K98" t="s">
        <v>552</v>
      </c>
      <c r="L98" t="s">
        <v>552</v>
      </c>
      <c r="M98" t="s">
        <v>552</v>
      </c>
      <c r="N98" t="s">
        <v>552</v>
      </c>
      <c r="O98" t="s">
        <v>552</v>
      </c>
      <c r="P98">
        <v>0.74737965939070283</v>
      </c>
      <c r="Q98">
        <v>2.7250000000000001</v>
      </c>
      <c r="R98">
        <v>615453.69667437475</v>
      </c>
    </row>
    <row r="99" spans="1:18">
      <c r="A99" t="s">
        <v>212</v>
      </c>
      <c r="B99" t="s">
        <v>213</v>
      </c>
      <c r="C99" t="s">
        <v>545</v>
      </c>
      <c r="D99" t="s">
        <v>13</v>
      </c>
      <c r="E99" t="s">
        <v>550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>
      <c r="A100" t="s">
        <v>214</v>
      </c>
      <c r="B100" t="s">
        <v>215</v>
      </c>
      <c r="C100" t="s">
        <v>546</v>
      </c>
      <c r="D100" t="s">
        <v>25</v>
      </c>
      <c r="E100" t="s">
        <v>551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>
      <c r="A101" t="s">
        <v>216</v>
      </c>
      <c r="B101" t="s">
        <v>217</v>
      </c>
      <c r="C101" t="s">
        <v>545</v>
      </c>
      <c r="D101" t="s">
        <v>13</v>
      </c>
      <c r="E101" t="s">
        <v>550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>
      <c r="A102" t="s">
        <v>218</v>
      </c>
      <c r="B102" t="s">
        <v>219</v>
      </c>
      <c r="D102" t="s">
        <v>29</v>
      </c>
      <c r="E102" t="s">
        <v>550</v>
      </c>
      <c r="F102" t="s">
        <v>552</v>
      </c>
      <c r="G102" t="s">
        <v>552</v>
      </c>
      <c r="H102" t="s">
        <v>552</v>
      </c>
      <c r="I102" t="s">
        <v>552</v>
      </c>
      <c r="J102" t="s">
        <v>552</v>
      </c>
      <c r="K102" t="s">
        <v>552</v>
      </c>
      <c r="L102" t="s">
        <v>552</v>
      </c>
      <c r="M102" t="s">
        <v>552</v>
      </c>
      <c r="N102" t="s">
        <v>552</v>
      </c>
      <c r="O102" t="s">
        <v>552</v>
      </c>
      <c r="P102">
        <v>2.504239225481975</v>
      </c>
      <c r="Q102">
        <v>2.7250000000000001</v>
      </c>
      <c r="R102" t="s">
        <v>552</v>
      </c>
    </row>
    <row r="103" spans="1:18">
      <c r="A103" t="s">
        <v>220</v>
      </c>
      <c r="B103" t="s">
        <v>221</v>
      </c>
      <c r="D103" t="s">
        <v>29</v>
      </c>
      <c r="E103" t="s">
        <v>550</v>
      </c>
      <c r="F103" t="s">
        <v>552</v>
      </c>
      <c r="G103" t="s">
        <v>552</v>
      </c>
      <c r="H103" t="s">
        <v>552</v>
      </c>
      <c r="I103" t="s">
        <v>552</v>
      </c>
      <c r="J103" t="s">
        <v>552</v>
      </c>
      <c r="K103" t="s">
        <v>552</v>
      </c>
      <c r="L103" t="s">
        <v>552</v>
      </c>
      <c r="M103" t="s">
        <v>552</v>
      </c>
      <c r="N103" t="s">
        <v>552</v>
      </c>
      <c r="O103" t="s">
        <v>552</v>
      </c>
      <c r="P103">
        <v>2.3351138993139293</v>
      </c>
      <c r="Q103">
        <v>2.7250000000000001</v>
      </c>
      <c r="R103" t="s">
        <v>552</v>
      </c>
    </row>
    <row r="104" spans="1:18">
      <c r="A104" t="s">
        <v>222</v>
      </c>
      <c r="B104" t="s">
        <v>223</v>
      </c>
      <c r="D104" t="s">
        <v>29</v>
      </c>
      <c r="E104" t="s">
        <v>550</v>
      </c>
      <c r="F104" t="s">
        <v>552</v>
      </c>
      <c r="G104" t="s">
        <v>552</v>
      </c>
      <c r="H104" t="s">
        <v>552</v>
      </c>
      <c r="I104" t="s">
        <v>552</v>
      </c>
      <c r="J104" t="s">
        <v>552</v>
      </c>
      <c r="K104" t="s">
        <v>552</v>
      </c>
      <c r="L104" t="s">
        <v>552</v>
      </c>
      <c r="M104" t="s">
        <v>552</v>
      </c>
      <c r="N104" t="s">
        <v>552</v>
      </c>
      <c r="O104" t="s">
        <v>552</v>
      </c>
      <c r="P104">
        <v>1.3924794433763257</v>
      </c>
      <c r="Q104">
        <v>2.7250000000000001</v>
      </c>
      <c r="R104" t="s">
        <v>552</v>
      </c>
    </row>
    <row r="105" spans="1:18">
      <c r="A105" t="s">
        <v>224</v>
      </c>
      <c r="B105" t="s">
        <v>225</v>
      </c>
      <c r="D105" t="s">
        <v>29</v>
      </c>
      <c r="E105" t="s">
        <v>550</v>
      </c>
      <c r="F105" t="s">
        <v>552</v>
      </c>
      <c r="G105" t="s">
        <v>552</v>
      </c>
      <c r="H105" t="s">
        <v>552</v>
      </c>
      <c r="I105" t="s">
        <v>552</v>
      </c>
      <c r="J105" t="s">
        <v>552</v>
      </c>
      <c r="K105" t="s">
        <v>552</v>
      </c>
      <c r="L105" t="s">
        <v>552</v>
      </c>
      <c r="M105" t="s">
        <v>552</v>
      </c>
      <c r="N105" t="s">
        <v>552</v>
      </c>
      <c r="O105" t="s">
        <v>552</v>
      </c>
      <c r="P105">
        <v>1.0229262091320501</v>
      </c>
      <c r="Q105">
        <v>2.7250000000000001</v>
      </c>
      <c r="R105" t="s">
        <v>552</v>
      </c>
    </row>
    <row r="106" spans="1:18">
      <c r="A106" t="s">
        <v>226</v>
      </c>
      <c r="B106" t="s">
        <v>227</v>
      </c>
      <c r="C106" t="s">
        <v>548</v>
      </c>
      <c r="D106" t="s">
        <v>21</v>
      </c>
      <c r="E106" t="s">
        <v>551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>
      <c r="A107" t="s">
        <v>228</v>
      </c>
      <c r="B107" t="s">
        <v>229</v>
      </c>
      <c r="D107" t="s">
        <v>29</v>
      </c>
      <c r="E107" t="s">
        <v>550</v>
      </c>
      <c r="F107" t="s">
        <v>552</v>
      </c>
      <c r="G107" t="s">
        <v>552</v>
      </c>
      <c r="H107" t="s">
        <v>552</v>
      </c>
      <c r="I107" t="s">
        <v>552</v>
      </c>
      <c r="J107" t="s">
        <v>552</v>
      </c>
      <c r="K107" t="s">
        <v>552</v>
      </c>
      <c r="L107" t="s">
        <v>552</v>
      </c>
      <c r="M107" t="s">
        <v>552</v>
      </c>
      <c r="N107" t="s">
        <v>552</v>
      </c>
      <c r="O107" t="s">
        <v>552</v>
      </c>
      <c r="P107">
        <v>0.974968521315005</v>
      </c>
      <c r="Q107">
        <v>2.7250000000000001</v>
      </c>
      <c r="R107" t="s">
        <v>552</v>
      </c>
    </row>
    <row r="108" spans="1:18">
      <c r="A108" t="s">
        <v>230</v>
      </c>
      <c r="B108" t="s">
        <v>231</v>
      </c>
      <c r="D108" t="s">
        <v>13</v>
      </c>
      <c r="E108" t="s">
        <v>550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>
      <c r="A109" t="s">
        <v>232</v>
      </c>
      <c r="B109" t="s">
        <v>233</v>
      </c>
      <c r="C109" t="s">
        <v>548</v>
      </c>
      <c r="D109" t="s">
        <v>21</v>
      </c>
      <c r="E109" t="s">
        <v>551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>
      <c r="A110" t="s">
        <v>234</v>
      </c>
      <c r="B110" t="s">
        <v>235</v>
      </c>
      <c r="D110" t="s">
        <v>29</v>
      </c>
      <c r="E110" t="s">
        <v>550</v>
      </c>
      <c r="F110">
        <v>0</v>
      </c>
      <c r="G110" t="s">
        <v>552</v>
      </c>
      <c r="H110" t="s">
        <v>552</v>
      </c>
      <c r="I110" t="s">
        <v>552</v>
      </c>
      <c r="J110" t="s">
        <v>552</v>
      </c>
      <c r="K110" t="s">
        <v>552</v>
      </c>
      <c r="L110" t="s">
        <v>552</v>
      </c>
      <c r="M110" t="s">
        <v>552</v>
      </c>
      <c r="N110" t="s">
        <v>552</v>
      </c>
      <c r="O110" t="s">
        <v>552</v>
      </c>
      <c r="P110">
        <v>2.7</v>
      </c>
      <c r="Q110">
        <v>2.7250000000000001</v>
      </c>
      <c r="R110">
        <v>0</v>
      </c>
    </row>
    <row r="111" spans="1:18">
      <c r="A111" t="s">
        <v>236</v>
      </c>
      <c r="B111" t="s">
        <v>237</v>
      </c>
      <c r="C111" t="s">
        <v>545</v>
      </c>
      <c r="D111" t="s">
        <v>13</v>
      </c>
      <c r="E111" t="s">
        <v>550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>
      <c r="A112" t="s">
        <v>238</v>
      </c>
      <c r="B112" t="s">
        <v>239</v>
      </c>
      <c r="C112" t="s">
        <v>543</v>
      </c>
      <c r="D112" t="s">
        <v>17</v>
      </c>
      <c r="E112" t="s">
        <v>551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>
      <c r="A113" t="s">
        <v>240</v>
      </c>
      <c r="B113" t="s">
        <v>241</v>
      </c>
      <c r="C113" t="s">
        <v>543</v>
      </c>
      <c r="D113" t="s">
        <v>17</v>
      </c>
      <c r="E113" t="s">
        <v>551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>
      <c r="A114" t="s">
        <v>242</v>
      </c>
      <c r="B114" t="s">
        <v>243</v>
      </c>
      <c r="C114" t="s">
        <v>545</v>
      </c>
      <c r="D114" t="s">
        <v>13</v>
      </c>
      <c r="E114" t="s">
        <v>550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>
      <c r="A115" t="s">
        <v>244</v>
      </c>
      <c r="B115" t="s">
        <v>245</v>
      </c>
      <c r="C115" t="s">
        <v>545</v>
      </c>
      <c r="D115" t="s">
        <v>13</v>
      </c>
      <c r="E115" t="s">
        <v>550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>
      <c r="A116" t="s">
        <v>246</v>
      </c>
      <c r="B116" t="s">
        <v>247</v>
      </c>
      <c r="C116" t="s">
        <v>545</v>
      </c>
      <c r="D116" t="s">
        <v>13</v>
      </c>
      <c r="E116" t="s">
        <v>550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>
      <c r="A117" t="s">
        <v>248</v>
      </c>
      <c r="B117" t="s">
        <v>249</v>
      </c>
      <c r="C117" t="s">
        <v>546</v>
      </c>
      <c r="D117" t="s">
        <v>17</v>
      </c>
      <c r="E117" t="s">
        <v>551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>
      <c r="A118" t="s">
        <v>250</v>
      </c>
      <c r="B118" t="s">
        <v>251</v>
      </c>
      <c r="C118" t="s">
        <v>543</v>
      </c>
      <c r="D118" t="s">
        <v>17</v>
      </c>
      <c r="E118" t="s">
        <v>551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>
      <c r="A119" t="s">
        <v>252</v>
      </c>
      <c r="B119" t="s">
        <v>253</v>
      </c>
      <c r="C119" t="s">
        <v>547</v>
      </c>
      <c r="D119" t="s">
        <v>13</v>
      </c>
      <c r="E119" t="s">
        <v>550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>
      <c r="A120" t="s">
        <v>254</v>
      </c>
      <c r="B120" t="s">
        <v>255</v>
      </c>
      <c r="C120" t="s">
        <v>545</v>
      </c>
      <c r="D120" t="s">
        <v>17</v>
      </c>
      <c r="E120" t="s">
        <v>551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>
      <c r="A121" t="s">
        <v>256</v>
      </c>
      <c r="B121" t="s">
        <v>257</v>
      </c>
      <c r="C121" t="s">
        <v>544</v>
      </c>
      <c r="D121" t="s">
        <v>21</v>
      </c>
      <c r="E121" t="s">
        <v>551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>
      <c r="A122" t="s">
        <v>258</v>
      </c>
      <c r="B122" t="s">
        <v>259</v>
      </c>
      <c r="C122" t="s">
        <v>545</v>
      </c>
      <c r="D122" t="s">
        <v>21</v>
      </c>
      <c r="E122" t="s">
        <v>551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>
      <c r="A123" t="s">
        <v>260</v>
      </c>
      <c r="B123" t="s">
        <v>261</v>
      </c>
      <c r="C123" t="s">
        <v>547</v>
      </c>
      <c r="D123" t="s">
        <v>21</v>
      </c>
      <c r="E123" t="s">
        <v>551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>
      <c r="A124" t="s">
        <v>262</v>
      </c>
      <c r="B124" t="s">
        <v>263</v>
      </c>
      <c r="C124" t="s">
        <v>547</v>
      </c>
      <c r="D124" t="s">
        <v>21</v>
      </c>
      <c r="E124" t="s">
        <v>551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>
      <c r="A125" t="s">
        <v>264</v>
      </c>
      <c r="B125" t="s">
        <v>265</v>
      </c>
      <c r="C125" t="s">
        <v>546</v>
      </c>
      <c r="D125" t="s">
        <v>13</v>
      </c>
      <c r="E125" t="s">
        <v>550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552</v>
      </c>
      <c r="N125" t="s">
        <v>552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>
      <c r="A126" t="s">
        <v>266</v>
      </c>
      <c r="B126" t="s">
        <v>267</v>
      </c>
      <c r="C126" t="s">
        <v>547</v>
      </c>
      <c r="D126" t="s">
        <v>13</v>
      </c>
      <c r="E126" t="s">
        <v>550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>
      <c r="A127" t="s">
        <v>268</v>
      </c>
      <c r="B127" t="s">
        <v>269</v>
      </c>
      <c r="C127" t="s">
        <v>543</v>
      </c>
      <c r="D127" t="s">
        <v>13</v>
      </c>
      <c r="E127" t="s">
        <v>550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552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>
      <c r="A128" t="s">
        <v>270</v>
      </c>
      <c r="B128" t="s">
        <v>271</v>
      </c>
      <c r="D128" t="s">
        <v>29</v>
      </c>
      <c r="E128" t="s">
        <v>550</v>
      </c>
      <c r="F128">
        <v>620352000</v>
      </c>
      <c r="G128" t="s">
        <v>552</v>
      </c>
      <c r="H128" t="s">
        <v>552</v>
      </c>
      <c r="I128" t="s">
        <v>552</v>
      </c>
      <c r="J128" t="s">
        <v>552</v>
      </c>
      <c r="K128" t="s">
        <v>552</v>
      </c>
      <c r="L128" t="s">
        <v>552</v>
      </c>
      <c r="M128" t="s">
        <v>552</v>
      </c>
      <c r="N128" t="s">
        <v>552</v>
      </c>
      <c r="O128" t="s">
        <v>552</v>
      </c>
      <c r="P128">
        <v>1.9391874715637096</v>
      </c>
      <c r="Q128">
        <v>2.7250000000000001</v>
      </c>
      <c r="R128">
        <v>1202978.8263594904</v>
      </c>
    </row>
    <row r="129" spans="1:18">
      <c r="A129" t="s">
        <v>272</v>
      </c>
      <c r="B129" t="s">
        <v>273</v>
      </c>
      <c r="C129" t="s">
        <v>547</v>
      </c>
      <c r="D129" t="s">
        <v>21</v>
      </c>
      <c r="E129" t="s">
        <v>551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>
      <c r="A130" t="s">
        <v>274</v>
      </c>
      <c r="B130" t="s">
        <v>275</v>
      </c>
      <c r="C130" t="s">
        <v>543</v>
      </c>
      <c r="D130" t="s">
        <v>17</v>
      </c>
      <c r="E130" t="s">
        <v>551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>
      <c r="A131" t="s">
        <v>276</v>
      </c>
      <c r="B131" t="s">
        <v>277</v>
      </c>
      <c r="C131" t="s">
        <v>544</v>
      </c>
      <c r="D131" t="s">
        <v>25</v>
      </c>
      <c r="E131" t="s">
        <v>551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>
      <c r="A132" t="s">
        <v>278</v>
      </c>
      <c r="B132" t="s">
        <v>279</v>
      </c>
      <c r="C132" t="s">
        <v>543</v>
      </c>
      <c r="D132" t="s">
        <v>17</v>
      </c>
      <c r="E132" t="s">
        <v>551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552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>
      <c r="A133" t="s">
        <v>280</v>
      </c>
      <c r="B133" t="s">
        <v>281</v>
      </c>
      <c r="C133" t="s">
        <v>546</v>
      </c>
      <c r="D133" t="s">
        <v>17</v>
      </c>
      <c r="E133" t="s">
        <v>551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552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>
      <c r="A134" t="s">
        <v>282</v>
      </c>
      <c r="B134" t="s">
        <v>283</v>
      </c>
      <c r="D134" t="s">
        <v>29</v>
      </c>
      <c r="E134" t="s">
        <v>550</v>
      </c>
      <c r="F134">
        <v>653182000</v>
      </c>
      <c r="G134" t="s">
        <v>552</v>
      </c>
      <c r="H134" t="s">
        <v>552</v>
      </c>
      <c r="I134" t="s">
        <v>552</v>
      </c>
      <c r="J134" t="s">
        <v>552</v>
      </c>
      <c r="K134" t="s">
        <v>552</v>
      </c>
      <c r="L134" t="s">
        <v>552</v>
      </c>
      <c r="M134" t="s">
        <v>552</v>
      </c>
      <c r="N134" t="s">
        <v>552</v>
      </c>
      <c r="O134" t="s">
        <v>552</v>
      </c>
      <c r="P134">
        <v>1.8994776396112238</v>
      </c>
      <c r="Q134">
        <v>2.7250000000000001</v>
      </c>
      <c r="R134">
        <v>1240704.6035965383</v>
      </c>
    </row>
    <row r="135" spans="1:18">
      <c r="A135" t="s">
        <v>284</v>
      </c>
      <c r="B135" t="s">
        <v>285</v>
      </c>
      <c r="D135" t="s">
        <v>29</v>
      </c>
      <c r="E135" t="s">
        <v>550</v>
      </c>
      <c r="F135">
        <v>1057439000</v>
      </c>
      <c r="G135" t="s">
        <v>552</v>
      </c>
      <c r="H135" t="s">
        <v>552</v>
      </c>
      <c r="I135" t="s">
        <v>552</v>
      </c>
      <c r="J135" t="s">
        <v>552</v>
      </c>
      <c r="K135" t="s">
        <v>552</v>
      </c>
      <c r="L135" t="s">
        <v>552</v>
      </c>
      <c r="M135" t="s">
        <v>552</v>
      </c>
      <c r="N135" t="s">
        <v>552</v>
      </c>
      <c r="O135" t="s">
        <v>552</v>
      </c>
      <c r="P135">
        <v>0.73179649941709957</v>
      </c>
      <c r="Q135">
        <v>2.7250000000000001</v>
      </c>
      <c r="R135">
        <v>773830.15854711831</v>
      </c>
    </row>
    <row r="136" spans="1:18">
      <c r="A136" t="s">
        <v>25</v>
      </c>
      <c r="B136" t="s">
        <v>286</v>
      </c>
      <c r="D136" t="s">
        <v>29</v>
      </c>
      <c r="E136" t="s">
        <v>550</v>
      </c>
      <c r="F136">
        <v>743236000</v>
      </c>
      <c r="G136" t="s">
        <v>552</v>
      </c>
      <c r="H136" t="s">
        <v>552</v>
      </c>
      <c r="I136" t="s">
        <v>552</v>
      </c>
      <c r="J136" t="s">
        <v>552</v>
      </c>
      <c r="K136" t="s">
        <v>552</v>
      </c>
      <c r="L136" t="s">
        <v>552</v>
      </c>
      <c r="M136" t="s">
        <v>552</v>
      </c>
      <c r="N136" t="s">
        <v>552</v>
      </c>
      <c r="O136" t="s">
        <v>552</v>
      </c>
      <c r="P136">
        <v>0.70260271471717461</v>
      </c>
      <c r="Q136">
        <v>2.7250000000000001</v>
      </c>
      <c r="R136">
        <v>522199.63127553399</v>
      </c>
    </row>
    <row r="137" spans="1:18">
      <c r="A137" t="s">
        <v>287</v>
      </c>
      <c r="B137" t="s">
        <v>288</v>
      </c>
      <c r="D137" t="s">
        <v>13</v>
      </c>
      <c r="E137" t="s">
        <v>550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>
      <c r="A138" t="s">
        <v>289</v>
      </c>
      <c r="B138" t="s">
        <v>290</v>
      </c>
      <c r="C138" t="s">
        <v>548</v>
      </c>
      <c r="D138" t="s">
        <v>17</v>
      </c>
      <c r="E138" t="s">
        <v>551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>
      <c r="A139" t="s">
        <v>21</v>
      </c>
      <c r="B139" t="s">
        <v>291</v>
      </c>
      <c r="D139" t="s">
        <v>29</v>
      </c>
      <c r="E139" t="s">
        <v>550</v>
      </c>
      <c r="F139">
        <v>3105181000</v>
      </c>
      <c r="G139" t="s">
        <v>552</v>
      </c>
      <c r="H139" t="s">
        <v>552</v>
      </c>
      <c r="I139" t="s">
        <v>552</v>
      </c>
      <c r="J139" t="s">
        <v>552</v>
      </c>
      <c r="K139" t="s">
        <v>552</v>
      </c>
      <c r="L139" t="s">
        <v>552</v>
      </c>
      <c r="M139" t="s">
        <v>552</v>
      </c>
      <c r="N139" t="s">
        <v>552</v>
      </c>
      <c r="O139" t="s">
        <v>552</v>
      </c>
      <c r="P139">
        <v>0.76591330310569328</v>
      </c>
      <c r="Q139">
        <v>2.7250000000000001</v>
      </c>
      <c r="R139">
        <v>2378299.4364510397</v>
      </c>
    </row>
    <row r="140" spans="1:18">
      <c r="A140" t="s">
        <v>292</v>
      </c>
      <c r="B140" t="s">
        <v>293</v>
      </c>
      <c r="D140" t="s">
        <v>29</v>
      </c>
      <c r="E140" t="s">
        <v>550</v>
      </c>
      <c r="F140">
        <v>6534303000</v>
      </c>
      <c r="G140" t="s">
        <v>552</v>
      </c>
      <c r="H140" t="s">
        <v>552</v>
      </c>
      <c r="I140" t="s">
        <v>552</v>
      </c>
      <c r="J140" t="s">
        <v>552</v>
      </c>
      <c r="K140" t="s">
        <v>552</v>
      </c>
      <c r="L140" t="s">
        <v>552</v>
      </c>
      <c r="M140" t="s">
        <v>552</v>
      </c>
      <c r="N140" t="s">
        <v>552</v>
      </c>
      <c r="O140" t="s">
        <v>552</v>
      </c>
      <c r="P140">
        <v>2.314000934705347</v>
      </c>
      <c r="Q140">
        <v>2.7250000000000001</v>
      </c>
      <c r="R140">
        <v>15120383.249647953</v>
      </c>
    </row>
    <row r="141" spans="1:18">
      <c r="A141" t="s">
        <v>294</v>
      </c>
      <c r="B141" t="s">
        <v>295</v>
      </c>
      <c r="C141" t="s">
        <v>544</v>
      </c>
      <c r="D141" t="s">
        <v>21</v>
      </c>
      <c r="E141" t="s">
        <v>551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>
      <c r="A142" t="s">
        <v>555</v>
      </c>
      <c r="B142" t="s">
        <v>297</v>
      </c>
      <c r="D142" t="s">
        <v>29</v>
      </c>
      <c r="E142" t="s">
        <v>550</v>
      </c>
      <c r="F142">
        <v>2307681000</v>
      </c>
      <c r="G142" t="s">
        <v>552</v>
      </c>
      <c r="H142" t="s">
        <v>552</v>
      </c>
      <c r="I142" t="s">
        <v>552</v>
      </c>
      <c r="J142" t="s">
        <v>552</v>
      </c>
      <c r="K142" t="s">
        <v>552</v>
      </c>
      <c r="L142" t="s">
        <v>552</v>
      </c>
      <c r="M142" t="s">
        <v>552</v>
      </c>
      <c r="N142" t="s">
        <v>552</v>
      </c>
      <c r="O142" t="s">
        <v>552</v>
      </c>
      <c r="P142">
        <v>4.1864080702630107</v>
      </c>
      <c r="Q142">
        <v>2.7250000000000001</v>
      </c>
      <c r="R142">
        <v>9660894.3619926143</v>
      </c>
    </row>
    <row r="143" spans="1:18">
      <c r="A143" t="s">
        <v>298</v>
      </c>
      <c r="B143" t="s">
        <v>299</v>
      </c>
      <c r="C143" t="s">
        <v>545</v>
      </c>
      <c r="D143" t="s">
        <v>13</v>
      </c>
      <c r="E143" t="s">
        <v>550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>
      <c r="A144" t="s">
        <v>300</v>
      </c>
      <c r="B144" t="s">
        <v>301</v>
      </c>
      <c r="C144" t="s">
        <v>545</v>
      </c>
      <c r="D144" t="s">
        <v>13</v>
      </c>
      <c r="E144" t="s">
        <v>550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>
      <c r="A145" t="s">
        <v>302</v>
      </c>
      <c r="B145" t="s">
        <v>303</v>
      </c>
      <c r="C145" t="s">
        <v>545</v>
      </c>
      <c r="D145" t="s">
        <v>13</v>
      </c>
      <c r="E145" t="s">
        <v>550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>
      <c r="A146" t="s">
        <v>304</v>
      </c>
      <c r="B146" t="s">
        <v>305</v>
      </c>
      <c r="D146" t="s">
        <v>13</v>
      </c>
      <c r="E146" t="s">
        <v>550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>
      <c r="A147" t="s">
        <v>306</v>
      </c>
      <c r="B147" t="s">
        <v>307</v>
      </c>
      <c r="D147" t="s">
        <v>13</v>
      </c>
      <c r="E147" t="s">
        <v>550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>
      <c r="A148" t="s">
        <v>308</v>
      </c>
      <c r="B148" t="s">
        <v>309</v>
      </c>
      <c r="C148" t="s">
        <v>543</v>
      </c>
      <c r="D148" t="s">
        <v>21</v>
      </c>
      <c r="E148" t="s">
        <v>551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>
      <c r="A149" t="s">
        <v>310</v>
      </c>
      <c r="B149" t="s">
        <v>311</v>
      </c>
      <c r="C149" t="s">
        <v>545</v>
      </c>
      <c r="D149" t="s">
        <v>13</v>
      </c>
      <c r="E149" t="s">
        <v>550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>
      <c r="A150" t="s">
        <v>312</v>
      </c>
      <c r="B150" t="s">
        <v>313</v>
      </c>
      <c r="C150" t="s">
        <v>545</v>
      </c>
      <c r="D150" t="s">
        <v>21</v>
      </c>
      <c r="E150" t="s">
        <v>551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>
      <c r="A151" t="s">
        <v>314</v>
      </c>
      <c r="B151" t="s">
        <v>315</v>
      </c>
      <c r="C151" t="s">
        <v>544</v>
      </c>
      <c r="D151" t="s">
        <v>25</v>
      </c>
      <c r="E151" t="s">
        <v>551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552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>
      <c r="A152" t="s">
        <v>316</v>
      </c>
      <c r="B152" t="s">
        <v>317</v>
      </c>
      <c r="C152" t="s">
        <v>548</v>
      </c>
      <c r="D152" t="s">
        <v>17</v>
      </c>
      <c r="E152" t="s">
        <v>551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>
      <c r="A153" t="s">
        <v>318</v>
      </c>
      <c r="B153" t="s">
        <v>319</v>
      </c>
      <c r="D153" t="s">
        <v>29</v>
      </c>
      <c r="E153" t="s">
        <v>550</v>
      </c>
      <c r="F153">
        <v>464460000</v>
      </c>
      <c r="G153" t="s">
        <v>552</v>
      </c>
      <c r="H153" t="s">
        <v>552</v>
      </c>
      <c r="I153" t="s">
        <v>552</v>
      </c>
      <c r="J153" t="s">
        <v>552</v>
      </c>
      <c r="K153" t="s">
        <v>552</v>
      </c>
      <c r="L153" t="s">
        <v>552</v>
      </c>
      <c r="M153" t="s">
        <v>552</v>
      </c>
      <c r="N153" t="s">
        <v>552</v>
      </c>
      <c r="O153" t="s">
        <v>552</v>
      </c>
      <c r="P153">
        <v>1.5417992495318014</v>
      </c>
      <c r="Q153">
        <v>2.7250000000000001</v>
      </c>
      <c r="R153">
        <v>716104.07943754038</v>
      </c>
    </row>
    <row r="154" spans="1:18">
      <c r="A154" t="s">
        <v>320</v>
      </c>
      <c r="B154" t="s">
        <v>321</v>
      </c>
      <c r="C154" t="s">
        <v>546</v>
      </c>
      <c r="D154" t="s">
        <v>17</v>
      </c>
      <c r="E154" t="s">
        <v>551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552</v>
      </c>
      <c r="O154">
        <v>17714.265374486127</v>
      </c>
      <c r="P154">
        <v>0.98</v>
      </c>
      <c r="Q154">
        <v>3.32</v>
      </c>
      <c r="R154">
        <v>131192.62646</v>
      </c>
    </row>
    <row r="155" spans="1:18">
      <c r="A155" t="s">
        <v>322</v>
      </c>
      <c r="B155" t="s">
        <v>323</v>
      </c>
      <c r="C155" t="s">
        <v>547</v>
      </c>
      <c r="D155" t="s">
        <v>17</v>
      </c>
      <c r="E155" t="s">
        <v>551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>
      <c r="A156" t="s">
        <v>324</v>
      </c>
      <c r="B156" t="s">
        <v>325</v>
      </c>
      <c r="D156" t="s">
        <v>29</v>
      </c>
      <c r="E156" t="s">
        <v>550</v>
      </c>
      <c r="F156">
        <v>5791067000</v>
      </c>
      <c r="G156" t="s">
        <v>552</v>
      </c>
      <c r="H156" t="s">
        <v>552</v>
      </c>
      <c r="I156" t="s">
        <v>552</v>
      </c>
      <c r="J156" t="s">
        <v>552</v>
      </c>
      <c r="K156" t="s">
        <v>552</v>
      </c>
      <c r="L156" t="s">
        <v>552</v>
      </c>
      <c r="M156" t="s">
        <v>552</v>
      </c>
      <c r="N156" t="s">
        <v>552</v>
      </c>
      <c r="O156" t="s">
        <v>552</v>
      </c>
      <c r="P156">
        <v>2.3725117772887261</v>
      </c>
      <c r="Q156">
        <v>2.7250000000000001</v>
      </c>
      <c r="R156">
        <v>13739374.66056809</v>
      </c>
    </row>
    <row r="157" spans="1:18">
      <c r="A157" t="s">
        <v>326</v>
      </c>
      <c r="B157" t="s">
        <v>327</v>
      </c>
      <c r="C157" t="s">
        <v>545</v>
      </c>
      <c r="D157" t="s">
        <v>17</v>
      </c>
      <c r="E157" t="s">
        <v>551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552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>
      <c r="A158" t="s">
        <v>328</v>
      </c>
      <c r="B158" t="s">
        <v>329</v>
      </c>
      <c r="C158" t="s">
        <v>544</v>
      </c>
      <c r="D158" t="s">
        <v>25</v>
      </c>
      <c r="E158" t="s">
        <v>551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>
      <c r="A159" t="s">
        <v>330</v>
      </c>
      <c r="B159" t="s">
        <v>331</v>
      </c>
      <c r="C159" t="s">
        <v>545</v>
      </c>
      <c r="D159" t="s">
        <v>13</v>
      </c>
      <c r="E159" t="s">
        <v>550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>
      <c r="A160" t="s">
        <v>332</v>
      </c>
      <c r="B160" t="s">
        <v>333</v>
      </c>
      <c r="C160" t="s">
        <v>548</v>
      </c>
      <c r="D160" t="s">
        <v>21</v>
      </c>
      <c r="E160" t="s">
        <v>551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>
      <c r="A161" t="s">
        <v>334</v>
      </c>
      <c r="B161" t="s">
        <v>335</v>
      </c>
      <c r="D161" t="s">
        <v>29</v>
      </c>
      <c r="E161" t="s">
        <v>550</v>
      </c>
      <c r="F161">
        <v>396157000</v>
      </c>
      <c r="G161" t="s">
        <v>552</v>
      </c>
      <c r="H161" t="s">
        <v>552</v>
      </c>
      <c r="I161" t="s">
        <v>552</v>
      </c>
      <c r="J161" t="s">
        <v>552</v>
      </c>
      <c r="K161" t="s">
        <v>552</v>
      </c>
      <c r="L161" t="s">
        <v>552</v>
      </c>
      <c r="M161" t="s">
        <v>552</v>
      </c>
      <c r="N161" t="s">
        <v>552</v>
      </c>
      <c r="O161" t="s">
        <v>552</v>
      </c>
      <c r="P161">
        <v>1.4298614575811601</v>
      </c>
      <c r="Q161">
        <v>2.7250000000000001</v>
      </c>
      <c r="R161">
        <v>566449.62545097969</v>
      </c>
    </row>
    <row r="162" spans="1:18">
      <c r="A162" t="s">
        <v>336</v>
      </c>
      <c r="B162" t="s">
        <v>337</v>
      </c>
      <c r="C162" t="s">
        <v>545</v>
      </c>
      <c r="D162" t="s">
        <v>17</v>
      </c>
      <c r="E162" t="s">
        <v>551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>
      <c r="A163" t="s">
        <v>338</v>
      </c>
      <c r="B163" t="s">
        <v>339</v>
      </c>
      <c r="C163" t="s">
        <v>547</v>
      </c>
      <c r="D163" t="s">
        <v>21</v>
      </c>
      <c r="E163" t="s">
        <v>551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552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>
      <c r="A164" t="s">
        <v>340</v>
      </c>
      <c r="B164" t="s">
        <v>341</v>
      </c>
      <c r="D164" t="s">
        <v>13</v>
      </c>
      <c r="E164" t="s">
        <v>550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>
      <c r="A165" t="s">
        <v>342</v>
      </c>
      <c r="B165" t="s">
        <v>343</v>
      </c>
      <c r="C165" t="s">
        <v>544</v>
      </c>
      <c r="D165" t="s">
        <v>25</v>
      </c>
      <c r="E165" t="s">
        <v>551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>
      <c r="A166" t="s">
        <v>344</v>
      </c>
      <c r="B166" t="s">
        <v>345</v>
      </c>
      <c r="C166" t="s">
        <v>544</v>
      </c>
      <c r="D166" t="s">
        <v>21</v>
      </c>
      <c r="E166" t="s">
        <v>551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>
      <c r="A167" t="s">
        <v>346</v>
      </c>
      <c r="B167" t="s">
        <v>347</v>
      </c>
      <c r="C167" t="s">
        <v>544</v>
      </c>
      <c r="D167" t="s">
        <v>17</v>
      </c>
      <c r="E167" t="s">
        <v>551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>
      <c r="A168" t="s">
        <v>348</v>
      </c>
      <c r="B168" t="s">
        <v>349</v>
      </c>
      <c r="C168" t="s">
        <v>544</v>
      </c>
      <c r="D168" t="s">
        <v>25</v>
      </c>
      <c r="E168" t="s">
        <v>551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>
      <c r="A169" t="s">
        <v>350</v>
      </c>
      <c r="B169" t="s">
        <v>351</v>
      </c>
      <c r="C169" t="s">
        <v>547</v>
      </c>
      <c r="D169" t="s">
        <v>17</v>
      </c>
      <c r="E169" t="s">
        <v>551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>
      <c r="A170" t="s">
        <v>352</v>
      </c>
      <c r="B170" t="s">
        <v>353</v>
      </c>
      <c r="D170" t="s">
        <v>29</v>
      </c>
      <c r="E170" t="s">
        <v>550</v>
      </c>
      <c r="F170">
        <v>369599000</v>
      </c>
      <c r="G170" t="s">
        <v>552</v>
      </c>
      <c r="H170" t="s">
        <v>552</v>
      </c>
      <c r="I170" t="s">
        <v>552</v>
      </c>
      <c r="J170" t="s">
        <v>552</v>
      </c>
      <c r="K170" t="s">
        <v>552</v>
      </c>
      <c r="L170" t="s">
        <v>552</v>
      </c>
      <c r="M170" t="s">
        <v>552</v>
      </c>
      <c r="N170" t="s">
        <v>552</v>
      </c>
      <c r="O170" t="s">
        <v>552</v>
      </c>
      <c r="P170">
        <v>2.835644126316569</v>
      </c>
      <c r="Q170">
        <v>2.7250000000000001</v>
      </c>
      <c r="R170">
        <v>1048051.2334424775</v>
      </c>
    </row>
    <row r="171" spans="1:18">
      <c r="A171" t="s">
        <v>354</v>
      </c>
      <c r="B171" t="s">
        <v>355</v>
      </c>
      <c r="C171" t="s">
        <v>544</v>
      </c>
      <c r="D171" t="s">
        <v>17</v>
      </c>
      <c r="E171" t="s">
        <v>551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>
      <c r="A172" t="s">
        <v>356</v>
      </c>
      <c r="B172" t="s">
        <v>357</v>
      </c>
      <c r="D172" t="s">
        <v>13</v>
      </c>
      <c r="E172" t="s">
        <v>550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>
      <c r="A173" t="s">
        <v>358</v>
      </c>
      <c r="B173" t="s">
        <v>359</v>
      </c>
      <c r="C173" t="s">
        <v>544</v>
      </c>
      <c r="D173" t="s">
        <v>25</v>
      </c>
      <c r="E173" t="s">
        <v>551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>
      <c r="A174" t="s">
        <v>360</v>
      </c>
      <c r="B174" t="s">
        <v>361</v>
      </c>
      <c r="C174" t="s">
        <v>544</v>
      </c>
      <c r="D174" t="s">
        <v>21</v>
      </c>
      <c r="E174" t="s">
        <v>551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>
      <c r="A175" t="s">
        <v>362</v>
      </c>
      <c r="B175" t="s">
        <v>363</v>
      </c>
      <c r="C175" t="s">
        <v>546</v>
      </c>
      <c r="D175" t="s">
        <v>21</v>
      </c>
      <c r="E175" t="s">
        <v>551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>
      <c r="A176" t="s">
        <v>364</v>
      </c>
      <c r="B176" t="s">
        <v>365</v>
      </c>
      <c r="C176" t="s">
        <v>545</v>
      </c>
      <c r="D176" t="s">
        <v>13</v>
      </c>
      <c r="E176" t="s">
        <v>550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>
      <c r="A177" t="s">
        <v>366</v>
      </c>
      <c r="B177" t="s">
        <v>367</v>
      </c>
      <c r="C177" t="s">
        <v>545</v>
      </c>
      <c r="D177" t="s">
        <v>13</v>
      </c>
      <c r="E177" t="s">
        <v>550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>
      <c r="A178" t="s">
        <v>368</v>
      </c>
      <c r="B178" t="s">
        <v>369</v>
      </c>
      <c r="C178" t="s">
        <v>548</v>
      </c>
      <c r="D178" t="s">
        <v>25</v>
      </c>
      <c r="E178" t="s">
        <v>551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>
      <c r="A179" t="s">
        <v>370</v>
      </c>
      <c r="B179" t="s">
        <v>371</v>
      </c>
      <c r="C179" t="s">
        <v>547</v>
      </c>
      <c r="D179" t="s">
        <v>17</v>
      </c>
      <c r="E179" t="s">
        <v>551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>
      <c r="A180" t="s">
        <v>372</v>
      </c>
      <c r="B180" t="s">
        <v>373</v>
      </c>
      <c r="C180" t="s">
        <v>547</v>
      </c>
      <c r="D180" t="s">
        <v>13</v>
      </c>
      <c r="E180" t="s">
        <v>550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>
      <c r="A181" t="s">
        <v>374</v>
      </c>
      <c r="B181" t="s">
        <v>375</v>
      </c>
      <c r="D181" t="s">
        <v>29</v>
      </c>
      <c r="E181" t="s">
        <v>550</v>
      </c>
      <c r="F181">
        <v>1315534000</v>
      </c>
      <c r="G181" t="s">
        <v>552</v>
      </c>
      <c r="H181" t="s">
        <v>552</v>
      </c>
      <c r="I181" t="s">
        <v>552</v>
      </c>
      <c r="J181" t="s">
        <v>552</v>
      </c>
      <c r="K181" t="s">
        <v>552</v>
      </c>
      <c r="L181" t="s">
        <v>552</v>
      </c>
      <c r="M181" t="s">
        <v>552</v>
      </c>
      <c r="N181" t="s">
        <v>552</v>
      </c>
      <c r="O181" t="s">
        <v>552</v>
      </c>
      <c r="P181">
        <v>5.0410989381464297</v>
      </c>
      <c r="Q181">
        <v>2.7250000000000001</v>
      </c>
      <c r="R181">
        <v>6631737.0504955258</v>
      </c>
    </row>
    <row r="182" spans="1:18">
      <c r="A182" t="s">
        <v>376</v>
      </c>
      <c r="B182" t="s">
        <v>377</v>
      </c>
      <c r="C182" t="s">
        <v>543</v>
      </c>
      <c r="D182" t="s">
        <v>13</v>
      </c>
      <c r="E182" t="s">
        <v>550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>
      <c r="A183" t="s">
        <v>378</v>
      </c>
      <c r="B183" t="s">
        <v>379</v>
      </c>
      <c r="D183" t="s">
        <v>29</v>
      </c>
      <c r="E183" t="s">
        <v>550</v>
      </c>
      <c r="F183">
        <v>31882000</v>
      </c>
      <c r="G183" t="s">
        <v>552</v>
      </c>
      <c r="H183" t="s">
        <v>552</v>
      </c>
      <c r="I183" t="s">
        <v>552</v>
      </c>
      <c r="J183" t="s">
        <v>552</v>
      </c>
      <c r="K183" t="s">
        <v>552</v>
      </c>
      <c r="L183" t="s">
        <v>552</v>
      </c>
      <c r="M183" t="s">
        <v>552</v>
      </c>
      <c r="N183" t="s">
        <v>552</v>
      </c>
      <c r="O183" t="s">
        <v>552</v>
      </c>
      <c r="P183">
        <v>2.7</v>
      </c>
      <c r="Q183">
        <v>2.7250000000000001</v>
      </c>
      <c r="R183">
        <v>86081.4</v>
      </c>
    </row>
    <row r="184" spans="1:18">
      <c r="A184" t="s">
        <v>380</v>
      </c>
      <c r="B184" t="s">
        <v>381</v>
      </c>
      <c r="C184" t="s">
        <v>543</v>
      </c>
      <c r="D184" t="s">
        <v>21</v>
      </c>
      <c r="E184" t="s">
        <v>551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>
      <c r="A185" t="s">
        <v>382</v>
      </c>
      <c r="B185" t="s">
        <v>383</v>
      </c>
      <c r="C185" t="s">
        <v>546</v>
      </c>
      <c r="D185" t="s">
        <v>13</v>
      </c>
      <c r="E185" t="s">
        <v>550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552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>
      <c r="A186" t="s">
        <v>384</v>
      </c>
      <c r="B186" t="s">
        <v>385</v>
      </c>
      <c r="C186" t="s">
        <v>546</v>
      </c>
      <c r="D186" t="s">
        <v>17</v>
      </c>
      <c r="E186" t="s">
        <v>551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>
      <c r="A187" t="s">
        <v>386</v>
      </c>
      <c r="B187" t="s">
        <v>387</v>
      </c>
      <c r="C187" t="s">
        <v>547</v>
      </c>
      <c r="D187" t="s">
        <v>21</v>
      </c>
      <c r="E187" t="s">
        <v>551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552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>
      <c r="A188" t="s">
        <v>388</v>
      </c>
      <c r="B188" t="s">
        <v>389</v>
      </c>
      <c r="C188" t="s">
        <v>547</v>
      </c>
      <c r="D188" t="s">
        <v>13</v>
      </c>
      <c r="E188" t="s">
        <v>550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552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>
      <c r="A189" t="s">
        <v>390</v>
      </c>
      <c r="B189" t="s">
        <v>391</v>
      </c>
      <c r="C189" t="s">
        <v>547</v>
      </c>
      <c r="D189" t="s">
        <v>21</v>
      </c>
      <c r="E189" t="s">
        <v>551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552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>
      <c r="A190" t="s">
        <v>392</v>
      </c>
      <c r="B190" t="s">
        <v>393</v>
      </c>
      <c r="C190" t="s">
        <v>545</v>
      </c>
      <c r="D190" t="s">
        <v>13</v>
      </c>
      <c r="E190" t="s">
        <v>550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>
      <c r="A191" t="s">
        <v>556</v>
      </c>
      <c r="B191" t="s">
        <v>395</v>
      </c>
      <c r="D191" t="s">
        <v>29</v>
      </c>
      <c r="E191" t="s">
        <v>550</v>
      </c>
      <c r="F191">
        <v>970795000</v>
      </c>
      <c r="G191" t="s">
        <v>552</v>
      </c>
      <c r="H191" t="s">
        <v>552</v>
      </c>
      <c r="I191" t="s">
        <v>552</v>
      </c>
      <c r="J191" t="s">
        <v>552</v>
      </c>
      <c r="K191" t="s">
        <v>552</v>
      </c>
      <c r="L191" t="s">
        <v>552</v>
      </c>
      <c r="M191" t="s">
        <v>552</v>
      </c>
      <c r="N191" t="s">
        <v>552</v>
      </c>
      <c r="O191" t="s">
        <v>552</v>
      </c>
      <c r="P191">
        <v>1.3293418611805889</v>
      </c>
      <c r="Q191">
        <v>2.7250000000000001</v>
      </c>
      <c r="R191">
        <v>1290518.4321248098</v>
      </c>
    </row>
    <row r="192" spans="1:18">
      <c r="A192" t="s">
        <v>396</v>
      </c>
      <c r="B192" t="s">
        <v>397</v>
      </c>
      <c r="D192" t="s">
        <v>13</v>
      </c>
      <c r="E192" t="s">
        <v>550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>
      <c r="A193" t="s">
        <v>398</v>
      </c>
      <c r="B193" t="s">
        <v>399</v>
      </c>
      <c r="C193" t="s">
        <v>548</v>
      </c>
      <c r="D193" t="s">
        <v>25</v>
      </c>
      <c r="E193" t="s">
        <v>551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552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>
      <c r="A194" t="s">
        <v>400</v>
      </c>
      <c r="B194" t="s">
        <v>401</v>
      </c>
      <c r="C194" t="s">
        <v>545</v>
      </c>
      <c r="D194" t="s">
        <v>13</v>
      </c>
      <c r="E194" t="s">
        <v>550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>
      <c r="A195" t="s">
        <v>402</v>
      </c>
      <c r="B195" t="s">
        <v>403</v>
      </c>
      <c r="C195" t="s">
        <v>546</v>
      </c>
      <c r="D195" t="s">
        <v>17</v>
      </c>
      <c r="E195" t="s">
        <v>551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552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>
      <c r="A196" t="s">
        <v>404</v>
      </c>
      <c r="B196" t="s">
        <v>405</v>
      </c>
      <c r="D196" t="s">
        <v>21</v>
      </c>
      <c r="E196" t="s">
        <v>551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552</v>
      </c>
      <c r="N196" t="s">
        <v>552</v>
      </c>
      <c r="O196" t="s">
        <v>552</v>
      </c>
      <c r="P196">
        <v>1.2000000476999999</v>
      </c>
      <c r="Q196">
        <v>2.3800000000000003</v>
      </c>
      <c r="R196">
        <v>6387.1550538894035</v>
      </c>
    </row>
    <row r="197" spans="1:18">
      <c r="A197" t="s">
        <v>406</v>
      </c>
      <c r="B197" t="s">
        <v>407</v>
      </c>
      <c r="D197" t="s">
        <v>29</v>
      </c>
      <c r="E197" t="s">
        <v>550</v>
      </c>
      <c r="F197">
        <v>2530000</v>
      </c>
      <c r="G197" t="s">
        <v>552</v>
      </c>
      <c r="H197" t="s">
        <v>552</v>
      </c>
      <c r="I197" t="s">
        <v>552</v>
      </c>
      <c r="J197" t="s">
        <v>552</v>
      </c>
      <c r="K197" t="s">
        <v>552</v>
      </c>
      <c r="L197" t="s">
        <v>552</v>
      </c>
      <c r="M197" t="s">
        <v>552</v>
      </c>
      <c r="N197" t="s">
        <v>552</v>
      </c>
      <c r="O197" t="s">
        <v>552</v>
      </c>
      <c r="P197">
        <v>1.9381494368447407</v>
      </c>
      <c r="Q197">
        <v>2.7250000000000001</v>
      </c>
      <c r="R197">
        <v>4903.5180752171937</v>
      </c>
    </row>
    <row r="198" spans="1:18">
      <c r="A198" t="s">
        <v>557</v>
      </c>
      <c r="B198" t="s">
        <v>409</v>
      </c>
      <c r="D198" t="s">
        <v>29</v>
      </c>
      <c r="E198" t="s">
        <v>550</v>
      </c>
      <c r="F198">
        <v>1116268000</v>
      </c>
      <c r="G198" t="s">
        <v>552</v>
      </c>
      <c r="H198" t="s">
        <v>552</v>
      </c>
      <c r="I198" t="s">
        <v>552</v>
      </c>
      <c r="J198" t="s">
        <v>552</v>
      </c>
      <c r="K198" t="s">
        <v>552</v>
      </c>
      <c r="L198" t="s">
        <v>552</v>
      </c>
      <c r="M198" t="s">
        <v>552</v>
      </c>
      <c r="N198" t="s">
        <v>552</v>
      </c>
      <c r="O198" t="s">
        <v>552</v>
      </c>
      <c r="P198">
        <v>5.5001876498446007</v>
      </c>
      <c r="Q198">
        <v>2.7250000000000001</v>
      </c>
      <c r="R198">
        <v>6139683.4675167333</v>
      </c>
    </row>
    <row r="199" spans="1:18">
      <c r="A199" t="s">
        <v>410</v>
      </c>
      <c r="B199" t="s">
        <v>411</v>
      </c>
      <c r="D199" t="s">
        <v>13</v>
      </c>
      <c r="E199" t="s">
        <v>550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>
      <c r="A200" t="s">
        <v>412</v>
      </c>
      <c r="B200" t="s">
        <v>413</v>
      </c>
      <c r="C200" t="s">
        <v>543</v>
      </c>
      <c r="D200" t="s">
        <v>13</v>
      </c>
      <c r="E200" t="s">
        <v>550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>
      <c r="A201" t="s">
        <v>414</v>
      </c>
      <c r="B201" t="s">
        <v>415</v>
      </c>
      <c r="C201" t="s">
        <v>545</v>
      </c>
      <c r="D201" t="s">
        <v>17</v>
      </c>
      <c r="E201" t="s">
        <v>551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>
      <c r="A202" t="s">
        <v>416</v>
      </c>
      <c r="B202" t="s">
        <v>417</v>
      </c>
      <c r="C202" t="s">
        <v>545</v>
      </c>
      <c r="D202" t="s">
        <v>17</v>
      </c>
      <c r="E202" t="s">
        <v>551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>
      <c r="A203" t="s">
        <v>418</v>
      </c>
      <c r="B203" t="s">
        <v>419</v>
      </c>
      <c r="C203" t="s">
        <v>544</v>
      </c>
      <c r="D203" t="s">
        <v>25</v>
      </c>
      <c r="E203" t="s">
        <v>551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>
      <c r="A204" t="s">
        <v>420</v>
      </c>
      <c r="B204" t="s">
        <v>421</v>
      </c>
      <c r="D204" t="s">
        <v>29</v>
      </c>
      <c r="E204" t="s">
        <v>550</v>
      </c>
      <c r="F204">
        <v>1856800000</v>
      </c>
      <c r="G204" t="s">
        <v>552</v>
      </c>
      <c r="H204" t="s">
        <v>552</v>
      </c>
      <c r="I204" t="s">
        <v>552</v>
      </c>
      <c r="J204" t="s">
        <v>552</v>
      </c>
      <c r="K204" t="s">
        <v>552</v>
      </c>
      <c r="L204" t="s">
        <v>552</v>
      </c>
      <c r="M204" t="s">
        <v>552</v>
      </c>
      <c r="N204" t="s">
        <v>552</v>
      </c>
      <c r="O204" t="s">
        <v>552</v>
      </c>
      <c r="P204">
        <v>0.58817808486332956</v>
      </c>
      <c r="Q204">
        <v>2.7250000000000001</v>
      </c>
      <c r="R204">
        <v>1092129.0679742303</v>
      </c>
    </row>
    <row r="205" spans="1:18">
      <c r="A205" t="s">
        <v>422</v>
      </c>
      <c r="B205" t="s">
        <v>423</v>
      </c>
      <c r="C205" t="s">
        <v>543</v>
      </c>
      <c r="D205" t="s">
        <v>13</v>
      </c>
      <c r="E205" t="s">
        <v>550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>
      <c r="A206" t="s">
        <v>424</v>
      </c>
      <c r="B206" t="s">
        <v>425</v>
      </c>
      <c r="C206" t="s">
        <v>544</v>
      </c>
      <c r="D206" t="s">
        <v>21</v>
      </c>
      <c r="E206" t="s">
        <v>551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>
      <c r="A207" t="s">
        <v>426</v>
      </c>
      <c r="B207" t="s">
        <v>427</v>
      </c>
      <c r="C207" t="s">
        <v>544</v>
      </c>
      <c r="D207" t="s">
        <v>21</v>
      </c>
      <c r="E207" t="s">
        <v>551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>
      <c r="A208" t="s">
        <v>428</v>
      </c>
      <c r="B208" t="s">
        <v>429</v>
      </c>
      <c r="C208" t="s">
        <v>547</v>
      </c>
      <c r="D208" t="s">
        <v>13</v>
      </c>
      <c r="E208" t="s">
        <v>550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>
      <c r="A209" t="s">
        <v>430</v>
      </c>
      <c r="B209" t="s">
        <v>431</v>
      </c>
      <c r="C209" t="s">
        <v>547</v>
      </c>
      <c r="D209" t="s">
        <v>21</v>
      </c>
      <c r="E209" t="s">
        <v>551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>
      <c r="A210" t="s">
        <v>432</v>
      </c>
      <c r="B210" t="s">
        <v>433</v>
      </c>
      <c r="C210" t="s">
        <v>544</v>
      </c>
      <c r="D210" t="s">
        <v>25</v>
      </c>
      <c r="E210" t="s">
        <v>551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>
      <c r="A211" t="s">
        <v>434</v>
      </c>
      <c r="B211" t="s">
        <v>435</v>
      </c>
      <c r="C211" t="s">
        <v>546</v>
      </c>
      <c r="D211" t="s">
        <v>21</v>
      </c>
      <c r="E211" t="s">
        <v>551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>
      <c r="A212" t="s">
        <v>436</v>
      </c>
      <c r="B212" t="s">
        <v>437</v>
      </c>
      <c r="C212" t="s">
        <v>545</v>
      </c>
      <c r="D212" t="s">
        <v>13</v>
      </c>
      <c r="E212" t="s">
        <v>550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>
      <c r="A213" t="s">
        <v>438</v>
      </c>
      <c r="B213" t="s">
        <v>439</v>
      </c>
      <c r="C213" t="s">
        <v>543</v>
      </c>
      <c r="D213" t="s">
        <v>25</v>
      </c>
      <c r="E213" t="s">
        <v>551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552</v>
      </c>
      <c r="N213">
        <v>24.843347604922734</v>
      </c>
      <c r="O213" t="s">
        <v>552</v>
      </c>
      <c r="P213">
        <v>0.87</v>
      </c>
      <c r="Q213">
        <v>1.63</v>
      </c>
      <c r="R213">
        <v>14011.501380000002</v>
      </c>
    </row>
    <row r="214" spans="1:18">
      <c r="A214" t="s">
        <v>440</v>
      </c>
      <c r="B214" t="s">
        <v>441</v>
      </c>
      <c r="C214" t="s">
        <v>545</v>
      </c>
      <c r="D214" t="s">
        <v>17</v>
      </c>
      <c r="E214" t="s">
        <v>551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>
      <c r="A215" t="s">
        <v>558</v>
      </c>
      <c r="B215" t="s">
        <v>443</v>
      </c>
      <c r="D215" t="s">
        <v>29</v>
      </c>
      <c r="E215" t="s">
        <v>550</v>
      </c>
      <c r="F215">
        <v>1135954000</v>
      </c>
      <c r="G215" t="s">
        <v>552</v>
      </c>
      <c r="H215" t="s">
        <v>552</v>
      </c>
      <c r="I215" t="s">
        <v>552</v>
      </c>
      <c r="J215" t="s">
        <v>552</v>
      </c>
      <c r="K215" t="s">
        <v>552</v>
      </c>
      <c r="L215" t="s">
        <v>552</v>
      </c>
      <c r="M215" t="s">
        <v>552</v>
      </c>
      <c r="N215" t="s">
        <v>552</v>
      </c>
      <c r="O215" t="s">
        <v>552</v>
      </c>
      <c r="P215">
        <v>1.2125754920433158</v>
      </c>
      <c r="Q215">
        <v>2.7250000000000001</v>
      </c>
      <c r="R215">
        <v>1377429.9804885727</v>
      </c>
    </row>
    <row r="216" spans="1:18">
      <c r="A216" t="s">
        <v>444</v>
      </c>
      <c r="B216" t="s">
        <v>445</v>
      </c>
      <c r="C216" t="s">
        <v>543</v>
      </c>
      <c r="D216" t="s">
        <v>25</v>
      </c>
      <c r="E216" t="s">
        <v>551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>
      <c r="A217" t="s">
        <v>559</v>
      </c>
      <c r="B217" t="s">
        <v>447</v>
      </c>
      <c r="D217" t="s">
        <v>29</v>
      </c>
      <c r="E217" t="s">
        <v>550</v>
      </c>
      <c r="F217">
        <v>1136052000</v>
      </c>
      <c r="G217" t="s">
        <v>552</v>
      </c>
      <c r="H217" t="s">
        <v>552</v>
      </c>
      <c r="I217" t="s">
        <v>552</v>
      </c>
      <c r="J217" t="s">
        <v>552</v>
      </c>
      <c r="K217" t="s">
        <v>552</v>
      </c>
      <c r="L217" t="s">
        <v>552</v>
      </c>
      <c r="M217" t="s">
        <v>552</v>
      </c>
      <c r="N217" t="s">
        <v>552</v>
      </c>
      <c r="O217" t="s">
        <v>552</v>
      </c>
      <c r="P217">
        <v>1.2125754920433156</v>
      </c>
      <c r="Q217">
        <v>2.7250000000000001</v>
      </c>
      <c r="R217">
        <v>1377548.8128867929</v>
      </c>
    </row>
    <row r="218" spans="1:18">
      <c r="A218" t="s">
        <v>448</v>
      </c>
      <c r="B218" t="s">
        <v>449</v>
      </c>
      <c r="D218" t="s">
        <v>29</v>
      </c>
      <c r="E218" t="s">
        <v>550</v>
      </c>
      <c r="F218">
        <v>41855000</v>
      </c>
      <c r="G218" t="s">
        <v>552</v>
      </c>
      <c r="H218" t="s">
        <v>552</v>
      </c>
      <c r="I218" t="s">
        <v>552</v>
      </c>
      <c r="J218" t="s">
        <v>552</v>
      </c>
      <c r="K218" t="s">
        <v>552</v>
      </c>
      <c r="L218" t="s">
        <v>552</v>
      </c>
      <c r="M218" t="s">
        <v>552</v>
      </c>
      <c r="N218" t="s">
        <v>552</v>
      </c>
      <c r="O218" t="s">
        <v>552</v>
      </c>
      <c r="P218">
        <v>4.5751274110121445</v>
      </c>
      <c r="Q218">
        <v>2.7250000000000001</v>
      </c>
      <c r="R218">
        <v>191491.9577879133</v>
      </c>
    </row>
    <row r="219" spans="1:18">
      <c r="A219" t="s">
        <v>450</v>
      </c>
      <c r="B219" t="s">
        <v>451</v>
      </c>
      <c r="C219" t="s">
        <v>544</v>
      </c>
      <c r="D219" t="s">
        <v>21</v>
      </c>
      <c r="E219" t="s">
        <v>551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552</v>
      </c>
      <c r="P219">
        <v>2.9</v>
      </c>
      <c r="Q219">
        <v>2.3800000000000003</v>
      </c>
      <c r="R219">
        <v>632.2319</v>
      </c>
    </row>
    <row r="220" spans="1:18">
      <c r="A220" t="s">
        <v>452</v>
      </c>
      <c r="B220" t="s">
        <v>453</v>
      </c>
      <c r="C220" t="s">
        <v>546</v>
      </c>
      <c r="D220" t="s">
        <v>17</v>
      </c>
      <c r="E220" t="s">
        <v>551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552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>
      <c r="A221" t="s">
        <v>454</v>
      </c>
      <c r="B221" t="s">
        <v>455</v>
      </c>
      <c r="C221" t="s">
        <v>545</v>
      </c>
      <c r="D221" t="s">
        <v>13</v>
      </c>
      <c r="E221" t="s">
        <v>550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>
      <c r="A222" t="s">
        <v>456</v>
      </c>
      <c r="B222" t="s">
        <v>457</v>
      </c>
      <c r="C222" t="s">
        <v>545</v>
      </c>
      <c r="D222" t="s">
        <v>13</v>
      </c>
      <c r="E222" t="s">
        <v>550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>
      <c r="A223" t="s">
        <v>458</v>
      </c>
      <c r="B223" t="s">
        <v>459</v>
      </c>
      <c r="C223" t="s">
        <v>545</v>
      </c>
      <c r="D223" t="s">
        <v>13</v>
      </c>
      <c r="E223" t="s">
        <v>550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>
      <c r="A224" t="s">
        <v>460</v>
      </c>
      <c r="B224" t="s">
        <v>461</v>
      </c>
      <c r="C224" t="s">
        <v>544</v>
      </c>
      <c r="D224" t="s">
        <v>21</v>
      </c>
      <c r="E224" t="s">
        <v>551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>
      <c r="A225" t="s">
        <v>462</v>
      </c>
      <c r="B225" t="s">
        <v>463</v>
      </c>
      <c r="D225" t="s">
        <v>13</v>
      </c>
      <c r="E225" t="s">
        <v>550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>
      <c r="A226" t="s">
        <v>464</v>
      </c>
      <c r="B226" t="s">
        <v>465</v>
      </c>
      <c r="C226" t="s">
        <v>544</v>
      </c>
      <c r="D226" t="s">
        <v>13</v>
      </c>
      <c r="E226" t="s">
        <v>550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>
      <c r="A227" t="s">
        <v>466</v>
      </c>
      <c r="B227" t="s">
        <v>467</v>
      </c>
      <c r="C227" t="s">
        <v>543</v>
      </c>
      <c r="D227" t="s">
        <v>25</v>
      </c>
      <c r="E227" t="s">
        <v>551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552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>
      <c r="A228" t="s">
        <v>468</v>
      </c>
      <c r="B228" t="s">
        <v>469</v>
      </c>
      <c r="D228" t="s">
        <v>13</v>
      </c>
      <c r="E228" t="s">
        <v>550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>
      <c r="A229" t="s">
        <v>470</v>
      </c>
      <c r="B229" t="s">
        <v>471</v>
      </c>
      <c r="C229" t="s">
        <v>544</v>
      </c>
      <c r="D229" t="s">
        <v>25</v>
      </c>
      <c r="E229" t="s">
        <v>551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>
      <c r="A230" t="s">
        <v>472</v>
      </c>
      <c r="B230" t="s">
        <v>473</v>
      </c>
      <c r="D230" t="s">
        <v>29</v>
      </c>
      <c r="E230" t="s">
        <v>550</v>
      </c>
      <c r="F230">
        <v>2078467000</v>
      </c>
      <c r="G230" t="s">
        <v>552</v>
      </c>
      <c r="H230" t="s">
        <v>552</v>
      </c>
      <c r="I230" t="s">
        <v>552</v>
      </c>
      <c r="J230" t="s">
        <v>552</v>
      </c>
      <c r="K230" t="s">
        <v>552</v>
      </c>
      <c r="L230" t="s">
        <v>552</v>
      </c>
      <c r="M230" t="s">
        <v>552</v>
      </c>
      <c r="N230" t="s">
        <v>552</v>
      </c>
      <c r="O230" t="s">
        <v>552</v>
      </c>
      <c r="P230">
        <v>3.6749866886286333</v>
      </c>
      <c r="Q230">
        <v>2.7250000000000001</v>
      </c>
      <c r="R230">
        <v>7638338.5577538898</v>
      </c>
    </row>
    <row r="231" spans="1:18">
      <c r="A231" t="s">
        <v>474</v>
      </c>
      <c r="B231" t="s">
        <v>475</v>
      </c>
      <c r="D231" t="s">
        <v>29</v>
      </c>
      <c r="E231" t="s">
        <v>550</v>
      </c>
      <c r="F231">
        <v>462615000</v>
      </c>
      <c r="G231" t="s">
        <v>552</v>
      </c>
      <c r="H231" t="s">
        <v>552</v>
      </c>
      <c r="I231" t="s">
        <v>552</v>
      </c>
      <c r="J231" t="s">
        <v>552</v>
      </c>
      <c r="K231" t="s">
        <v>552</v>
      </c>
      <c r="L231" t="s">
        <v>552</v>
      </c>
      <c r="M231" t="s">
        <v>552</v>
      </c>
      <c r="N231" t="s">
        <v>552</v>
      </c>
      <c r="O231" t="s">
        <v>552</v>
      </c>
      <c r="P231">
        <v>6.3666777273856843</v>
      </c>
      <c r="Q231">
        <v>2.7250000000000001</v>
      </c>
      <c r="R231">
        <v>2945320.6168545284</v>
      </c>
    </row>
    <row r="232" spans="1:18">
      <c r="A232" t="s">
        <v>476</v>
      </c>
      <c r="B232" t="s">
        <v>477</v>
      </c>
      <c r="C232" t="s">
        <v>544</v>
      </c>
      <c r="D232" t="s">
        <v>25</v>
      </c>
      <c r="E232" t="s">
        <v>551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>
      <c r="A233" t="s">
        <v>478</v>
      </c>
      <c r="B233" t="s">
        <v>479</v>
      </c>
      <c r="C233" t="s">
        <v>548</v>
      </c>
      <c r="D233" t="s">
        <v>17</v>
      </c>
      <c r="E233" t="s">
        <v>551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>
      <c r="A234" t="s">
        <v>480</v>
      </c>
      <c r="B234" t="s">
        <v>481</v>
      </c>
      <c r="C234" t="s">
        <v>545</v>
      </c>
      <c r="D234" t="s">
        <v>25</v>
      </c>
      <c r="E234" t="s">
        <v>551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>
      <c r="A235" t="s">
        <v>482</v>
      </c>
      <c r="B235" t="s">
        <v>483</v>
      </c>
      <c r="C235" t="s">
        <v>545</v>
      </c>
      <c r="D235" t="s">
        <v>17</v>
      </c>
      <c r="E235" t="s">
        <v>551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>
      <c r="A236" t="s">
        <v>484</v>
      </c>
      <c r="B236" t="s">
        <v>485</v>
      </c>
      <c r="D236" t="s">
        <v>29</v>
      </c>
      <c r="E236" t="s">
        <v>550</v>
      </c>
      <c r="F236">
        <v>637480000</v>
      </c>
      <c r="G236" t="s">
        <v>552</v>
      </c>
      <c r="H236" t="s">
        <v>552</v>
      </c>
      <c r="I236" t="s">
        <v>552</v>
      </c>
      <c r="J236" t="s">
        <v>552</v>
      </c>
      <c r="K236" t="s">
        <v>552</v>
      </c>
      <c r="L236" t="s">
        <v>552</v>
      </c>
      <c r="M236" t="s">
        <v>552</v>
      </c>
      <c r="N236" t="s">
        <v>552</v>
      </c>
      <c r="O236" t="s">
        <v>552</v>
      </c>
      <c r="P236">
        <v>1.8295704303686591</v>
      </c>
      <c r="Q236">
        <v>2.7250000000000001</v>
      </c>
      <c r="R236">
        <v>1166314.5579514126</v>
      </c>
    </row>
    <row r="237" spans="1:18">
      <c r="A237" t="s">
        <v>560</v>
      </c>
      <c r="B237" t="s">
        <v>487</v>
      </c>
      <c r="C237" t="s">
        <v>548</v>
      </c>
      <c r="D237" t="s">
        <v>21</v>
      </c>
      <c r="E237" t="s">
        <v>551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>
      <c r="A238" t="s">
        <v>488</v>
      </c>
      <c r="B238" t="s">
        <v>489</v>
      </c>
      <c r="D238" t="s">
        <v>29</v>
      </c>
      <c r="E238" t="s">
        <v>550</v>
      </c>
      <c r="F238">
        <v>391344000</v>
      </c>
      <c r="G238" t="s">
        <v>552</v>
      </c>
      <c r="H238" t="s">
        <v>552</v>
      </c>
      <c r="I238" t="s">
        <v>552</v>
      </c>
      <c r="J238" t="s">
        <v>552</v>
      </c>
      <c r="K238" t="s">
        <v>552</v>
      </c>
      <c r="L238" t="s">
        <v>552</v>
      </c>
      <c r="M238" t="s">
        <v>552</v>
      </c>
      <c r="N238" t="s">
        <v>552</v>
      </c>
      <c r="O238" t="s">
        <v>552</v>
      </c>
      <c r="P238">
        <v>1.4298614575811601</v>
      </c>
      <c r="Q238">
        <v>2.7250000000000001</v>
      </c>
      <c r="R238">
        <v>559567.70225564158</v>
      </c>
    </row>
    <row r="239" spans="1:18">
      <c r="A239" t="s">
        <v>490</v>
      </c>
      <c r="B239" t="s">
        <v>491</v>
      </c>
      <c r="C239" t="s">
        <v>547</v>
      </c>
      <c r="D239" t="s">
        <v>17</v>
      </c>
      <c r="E239" t="s">
        <v>551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>
      <c r="A240" t="s">
        <v>492</v>
      </c>
      <c r="B240" t="s">
        <v>493</v>
      </c>
      <c r="D240" t="s">
        <v>29</v>
      </c>
      <c r="E240" t="s">
        <v>550</v>
      </c>
      <c r="F240">
        <v>1856800000</v>
      </c>
      <c r="G240" t="s">
        <v>552</v>
      </c>
      <c r="H240" t="s">
        <v>552</v>
      </c>
      <c r="I240" t="s">
        <v>552</v>
      </c>
      <c r="J240" t="s">
        <v>552</v>
      </c>
      <c r="K240" t="s">
        <v>552</v>
      </c>
      <c r="L240" t="s">
        <v>552</v>
      </c>
      <c r="M240" t="s">
        <v>552</v>
      </c>
      <c r="N240" t="s">
        <v>552</v>
      </c>
      <c r="O240" t="s">
        <v>552</v>
      </c>
      <c r="P240">
        <v>0.58817808486332956</v>
      </c>
      <c r="Q240">
        <v>2.7250000000000001</v>
      </c>
      <c r="R240">
        <v>1092129.0679742303</v>
      </c>
    </row>
    <row r="241" spans="1:18">
      <c r="A241" t="s">
        <v>561</v>
      </c>
      <c r="B241" t="s">
        <v>495</v>
      </c>
      <c r="D241" t="s">
        <v>29</v>
      </c>
      <c r="E241" t="s">
        <v>550</v>
      </c>
      <c r="F241">
        <v>1136052000</v>
      </c>
      <c r="G241" t="s">
        <v>552</v>
      </c>
      <c r="H241" t="s">
        <v>552</v>
      </c>
      <c r="I241" t="s">
        <v>552</v>
      </c>
      <c r="J241" t="s">
        <v>552</v>
      </c>
      <c r="K241" t="s">
        <v>552</v>
      </c>
      <c r="L241" t="s">
        <v>552</v>
      </c>
      <c r="M241" t="s">
        <v>552</v>
      </c>
      <c r="N241" t="s">
        <v>552</v>
      </c>
      <c r="O241" t="s">
        <v>552</v>
      </c>
      <c r="P241">
        <v>1.2125754920433158</v>
      </c>
      <c r="Q241">
        <v>2.7250000000000001</v>
      </c>
      <c r="R241">
        <v>1377548.8128867932</v>
      </c>
    </row>
    <row r="242" spans="1:18">
      <c r="A242" t="s">
        <v>496</v>
      </c>
      <c r="B242" t="s">
        <v>497</v>
      </c>
      <c r="C242" t="s">
        <v>546</v>
      </c>
      <c r="D242" t="s">
        <v>13</v>
      </c>
      <c r="E242" t="s">
        <v>550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>
      <c r="A243" t="s">
        <v>498</v>
      </c>
      <c r="B243" t="s">
        <v>499</v>
      </c>
      <c r="C243" t="s">
        <v>543</v>
      </c>
      <c r="D243" t="s">
        <v>21</v>
      </c>
      <c r="E243" t="s">
        <v>551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>
      <c r="A244" t="s">
        <v>500</v>
      </c>
      <c r="B244" t="s">
        <v>501</v>
      </c>
      <c r="C244" t="s">
        <v>545</v>
      </c>
      <c r="D244" t="s">
        <v>17</v>
      </c>
      <c r="E244" t="s">
        <v>551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>
      <c r="A245" t="s">
        <v>502</v>
      </c>
      <c r="B245" t="s">
        <v>503</v>
      </c>
      <c r="C245" t="s">
        <v>547</v>
      </c>
      <c r="D245" t="s">
        <v>17</v>
      </c>
      <c r="E245" t="s">
        <v>551</v>
      </c>
      <c r="F245">
        <v>11499</v>
      </c>
      <c r="G245">
        <v>49.875497845971204</v>
      </c>
      <c r="I245">
        <v>2.4487836804432992</v>
      </c>
      <c r="J245" t="s">
        <v>552</v>
      </c>
      <c r="M245" t="s">
        <v>552</v>
      </c>
      <c r="N245" t="s">
        <v>552</v>
      </c>
      <c r="O245" t="s">
        <v>552</v>
      </c>
      <c r="P245">
        <v>5.6</v>
      </c>
      <c r="Q245">
        <v>3.32</v>
      </c>
      <c r="R245">
        <v>64.39439999999999</v>
      </c>
    </row>
    <row r="246" spans="1:18">
      <c r="A246" t="s">
        <v>504</v>
      </c>
      <c r="B246" t="s">
        <v>505</v>
      </c>
      <c r="C246" t="s">
        <v>544</v>
      </c>
      <c r="D246" t="s">
        <v>25</v>
      </c>
      <c r="E246" t="s">
        <v>551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>
      <c r="A247" t="s">
        <v>506</v>
      </c>
      <c r="B247" t="s">
        <v>507</v>
      </c>
      <c r="C247" t="s">
        <v>544</v>
      </c>
      <c r="D247" t="s">
        <v>25</v>
      </c>
      <c r="E247" t="s">
        <v>551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>
      <c r="A248" t="s">
        <v>508</v>
      </c>
      <c r="B248" t="s">
        <v>509</v>
      </c>
      <c r="C248" t="s">
        <v>545</v>
      </c>
      <c r="D248" t="s">
        <v>21</v>
      </c>
      <c r="E248" t="s">
        <v>551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>
      <c r="A249" t="s">
        <v>17</v>
      </c>
      <c r="B249" t="s">
        <v>510</v>
      </c>
      <c r="D249" t="s">
        <v>29</v>
      </c>
      <c r="E249" t="s">
        <v>550</v>
      </c>
      <c r="F249">
        <v>2685886000</v>
      </c>
      <c r="G249" t="s">
        <v>552</v>
      </c>
      <c r="H249" t="s">
        <v>552</v>
      </c>
      <c r="I249" t="s">
        <v>552</v>
      </c>
      <c r="J249" t="s">
        <v>552</v>
      </c>
      <c r="K249" t="s">
        <v>552</v>
      </c>
      <c r="L249" t="s">
        <v>552</v>
      </c>
      <c r="M249" t="s">
        <v>552</v>
      </c>
      <c r="N249" t="s">
        <v>552</v>
      </c>
      <c r="O249" t="s">
        <v>552</v>
      </c>
      <c r="P249">
        <v>3.9104449503218364</v>
      </c>
      <c r="Q249">
        <v>2.7250000000000001</v>
      </c>
      <c r="R249">
        <v>10503009.345840117</v>
      </c>
    </row>
    <row r="250" spans="1:18">
      <c r="A250" t="s">
        <v>511</v>
      </c>
      <c r="B250" t="s">
        <v>512</v>
      </c>
      <c r="C250" t="s">
        <v>546</v>
      </c>
      <c r="D250" t="s">
        <v>13</v>
      </c>
      <c r="E250" t="s">
        <v>550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552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>
      <c r="A251" t="s">
        <v>513</v>
      </c>
      <c r="B251" t="s">
        <v>514</v>
      </c>
      <c r="C251" t="s">
        <v>546</v>
      </c>
      <c r="D251" t="s">
        <v>13</v>
      </c>
      <c r="E251" t="s">
        <v>550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>
      <c r="A252" t="s">
        <v>515</v>
      </c>
      <c r="B252" t="s">
        <v>516</v>
      </c>
      <c r="C252" t="s">
        <v>545</v>
      </c>
      <c r="D252" t="s">
        <v>21</v>
      </c>
      <c r="E252" t="s">
        <v>551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>
      <c r="A253" t="s">
        <v>517</v>
      </c>
      <c r="B253" t="s">
        <v>518</v>
      </c>
      <c r="C253" t="s">
        <v>546</v>
      </c>
      <c r="D253" t="s">
        <v>17</v>
      </c>
      <c r="E253" t="s">
        <v>551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552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>
      <c r="A254" t="s">
        <v>519</v>
      </c>
      <c r="B254" t="s">
        <v>520</v>
      </c>
      <c r="C254" t="s">
        <v>546</v>
      </c>
      <c r="D254" t="s">
        <v>17</v>
      </c>
      <c r="E254" t="s">
        <v>551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552</v>
      </c>
      <c r="N254" t="s">
        <v>552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>
      <c r="A255" t="s">
        <v>521</v>
      </c>
      <c r="B255" t="s">
        <v>522</v>
      </c>
      <c r="D255" t="s">
        <v>13</v>
      </c>
      <c r="E255" t="s">
        <v>550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>
      <c r="A256" t="s">
        <v>523</v>
      </c>
      <c r="B256" t="s">
        <v>524</v>
      </c>
      <c r="D256" t="s">
        <v>13</v>
      </c>
      <c r="E256" t="s">
        <v>550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>
      <c r="A257" t="s">
        <v>525</v>
      </c>
      <c r="B257" t="s">
        <v>526</v>
      </c>
      <c r="C257" t="s">
        <v>547</v>
      </c>
      <c r="D257" t="s">
        <v>21</v>
      </c>
      <c r="E257" t="s">
        <v>551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552</v>
      </c>
      <c r="O257" t="s">
        <v>552</v>
      </c>
      <c r="P257">
        <v>2.6</v>
      </c>
      <c r="Q257">
        <v>2.3800000000000003</v>
      </c>
      <c r="R257">
        <v>255736.37700000001</v>
      </c>
    </row>
    <row r="258" spans="1:18">
      <c r="A258" t="s">
        <v>527</v>
      </c>
      <c r="B258" t="s">
        <v>528</v>
      </c>
      <c r="C258" t="s">
        <v>547</v>
      </c>
      <c r="D258" t="s">
        <v>21</v>
      </c>
      <c r="E258" t="s">
        <v>551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>
      <c r="A259" t="s">
        <v>529</v>
      </c>
      <c r="B259" t="s">
        <v>530</v>
      </c>
      <c r="D259" t="s">
        <v>29</v>
      </c>
      <c r="E259" t="s">
        <v>550</v>
      </c>
      <c r="F259">
        <v>7754179000</v>
      </c>
      <c r="G259" t="s">
        <v>552</v>
      </c>
      <c r="H259" t="s">
        <v>552</v>
      </c>
      <c r="I259" t="s">
        <v>552</v>
      </c>
      <c r="J259" t="s">
        <v>552</v>
      </c>
      <c r="K259" t="s">
        <v>552</v>
      </c>
      <c r="L259" t="s">
        <v>552</v>
      </c>
      <c r="M259" t="s">
        <v>552</v>
      </c>
      <c r="N259" t="s">
        <v>552</v>
      </c>
      <c r="O259" t="s">
        <v>552</v>
      </c>
      <c r="P259">
        <v>2.8918091583834022</v>
      </c>
      <c r="Q259">
        <v>2.7250000000000001</v>
      </c>
      <c r="R259">
        <v>22423605.847944252</v>
      </c>
    </row>
    <row r="260" spans="1:18">
      <c r="A260" t="s">
        <v>531</v>
      </c>
      <c r="B260" t="s">
        <v>532</v>
      </c>
      <c r="C260" t="s">
        <v>547</v>
      </c>
      <c r="D260" t="s">
        <v>17</v>
      </c>
      <c r="E260" t="s">
        <v>551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>
      <c r="A261" t="s">
        <v>533</v>
      </c>
      <c r="B261" t="s">
        <v>534</v>
      </c>
      <c r="D261" t="s">
        <v>17</v>
      </c>
      <c r="E261" t="s">
        <v>551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>
      <c r="A262" t="s">
        <v>535</v>
      </c>
      <c r="B262" t="s">
        <v>536</v>
      </c>
      <c r="C262" t="s">
        <v>543</v>
      </c>
      <c r="D262" t="s">
        <v>25</v>
      </c>
      <c r="E262" t="s">
        <v>551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>
      <c r="A263" t="s">
        <v>537</v>
      </c>
      <c r="B263" t="s">
        <v>538</v>
      </c>
      <c r="C263" t="s">
        <v>544</v>
      </c>
      <c r="D263" t="s">
        <v>17</v>
      </c>
      <c r="E263" t="s">
        <v>551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>
      <c r="A264" t="s">
        <v>539</v>
      </c>
      <c r="B264" t="s">
        <v>540</v>
      </c>
      <c r="C264" t="s">
        <v>544</v>
      </c>
      <c r="D264" t="s">
        <v>21</v>
      </c>
      <c r="E264" t="s">
        <v>551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>
      <c r="A265" t="s">
        <v>541</v>
      </c>
      <c r="B265" t="s">
        <v>542</v>
      </c>
      <c r="C265" t="s">
        <v>544</v>
      </c>
      <c r="D265" t="s">
        <v>21</v>
      </c>
      <c r="E265" t="s">
        <v>551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  <row r="266" spans="1:18">
      <c r="A266" t="s">
        <v>549</v>
      </c>
      <c r="D266" t="s">
        <v>549</v>
      </c>
      <c r="E266" t="s">
        <v>551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defaultColWidth="11.42578125" defaultRowHeight="15"/>
  <sheetData>
    <row r="1" spans="1:7">
      <c r="A1" s="7" t="s">
        <v>695</v>
      </c>
      <c r="B1" s="7" t="s">
        <v>696</v>
      </c>
      <c r="C1" s="7" t="s">
        <v>697</v>
      </c>
      <c r="D1" s="7" t="s">
        <v>698</v>
      </c>
      <c r="E1" s="7" t="s">
        <v>699</v>
      </c>
      <c r="F1" s="7" t="s">
        <v>700</v>
      </c>
      <c r="G1" s="7" t="s">
        <v>701</v>
      </c>
    </row>
    <row r="2" spans="1:7">
      <c r="A2" s="8" t="s">
        <v>702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587</v>
      </c>
    </row>
    <row r="3" spans="1:7">
      <c r="A3" s="8" t="s">
        <v>703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587</v>
      </c>
    </row>
    <row r="4" spans="1:7">
      <c r="A4" s="8" t="s">
        <v>704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587</v>
      </c>
    </row>
    <row r="5" spans="1:7">
      <c r="A5" s="8" t="s">
        <v>705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587</v>
      </c>
    </row>
    <row r="6" spans="1:7">
      <c r="A6" s="8" t="s">
        <v>706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587</v>
      </c>
    </row>
    <row r="7" spans="1:7">
      <c r="A7" s="8" t="s">
        <v>707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587</v>
      </c>
    </row>
    <row r="8" spans="1:7">
      <c r="A8" s="8" t="s">
        <v>708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587</v>
      </c>
    </row>
    <row r="9" spans="1:7">
      <c r="A9" s="8" t="s">
        <v>709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587</v>
      </c>
    </row>
    <row r="10" spans="1:7">
      <c r="A10" s="8" t="s">
        <v>710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587</v>
      </c>
    </row>
    <row r="11" spans="1:7">
      <c r="A11" s="8" t="s">
        <v>711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587</v>
      </c>
    </row>
    <row r="12" spans="1:7">
      <c r="A12" s="8" t="s">
        <v>712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587</v>
      </c>
    </row>
    <row r="13" spans="1:7">
      <c r="A13" s="8" t="s">
        <v>713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587</v>
      </c>
    </row>
    <row r="14" spans="1:7">
      <c r="A14" s="8" t="s">
        <v>714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587</v>
      </c>
    </row>
    <row r="15" spans="1:7">
      <c r="A15" s="8" t="s">
        <v>715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587</v>
      </c>
    </row>
    <row r="16" spans="1:7">
      <c r="A16" s="8" t="s">
        <v>716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587</v>
      </c>
    </row>
    <row r="17" spans="1:7">
      <c r="A17" s="8" t="s">
        <v>717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588</v>
      </c>
    </row>
    <row r="18" spans="1:7">
      <c r="A18" s="8" t="s">
        <v>718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719</v>
      </c>
    </row>
    <row r="19" spans="1:7">
      <c r="A19" s="8" t="s">
        <v>720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587</v>
      </c>
    </row>
    <row r="20" spans="1:7">
      <c r="A20" s="8" t="s">
        <v>721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587</v>
      </c>
    </row>
    <row r="21" spans="1:7">
      <c r="A21" s="8" t="s">
        <v>722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587</v>
      </c>
    </row>
    <row r="22" spans="1:7">
      <c r="A22" s="8" t="s">
        <v>723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AO54"/>
  <sheetViews>
    <sheetView workbookViewId="0">
      <selection activeCell="L1" sqref="L1"/>
    </sheetView>
  </sheetViews>
  <sheetFormatPr defaultColWidth="8.85546875" defaultRowHeight="15"/>
  <cols>
    <col min="14" max="15" width="14.140625" bestFit="1" customWidth="1"/>
    <col min="16" max="16" width="12" bestFit="1" customWidth="1"/>
    <col min="17" max="17" width="11" bestFit="1" customWidth="1"/>
    <col min="18" max="19" width="12" bestFit="1" customWidth="1"/>
  </cols>
  <sheetData>
    <row r="1" spans="1:41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G1" t="s">
        <v>586</v>
      </c>
      <c r="H1" t="s">
        <v>1170</v>
      </c>
      <c r="I1" t="s">
        <v>1171</v>
      </c>
      <c r="J1" t="s">
        <v>1172</v>
      </c>
      <c r="K1" t="s">
        <v>1173</v>
      </c>
      <c r="L1" t="s">
        <v>1174</v>
      </c>
      <c r="M1" t="s">
        <v>1175</v>
      </c>
      <c r="N1" t="s">
        <v>1176</v>
      </c>
      <c r="O1" t="s">
        <v>1177</v>
      </c>
      <c r="P1" t="s">
        <v>1178</v>
      </c>
      <c r="Q1" t="s">
        <v>1179</v>
      </c>
      <c r="R1" t="s">
        <v>1180</v>
      </c>
      <c r="S1" t="s">
        <v>1181</v>
      </c>
      <c r="T1" t="s">
        <v>1182</v>
      </c>
      <c r="U1" t="s">
        <v>1183</v>
      </c>
      <c r="V1" t="s">
        <v>1184</v>
      </c>
      <c r="W1" t="s">
        <v>1185</v>
      </c>
      <c r="X1" t="s">
        <v>1186</v>
      </c>
      <c r="Y1" t="s">
        <v>1187</v>
      </c>
      <c r="Z1" t="s">
        <v>1188</v>
      </c>
      <c r="AA1" t="s">
        <v>1189</v>
      </c>
      <c r="AB1" t="s">
        <v>1190</v>
      </c>
      <c r="AC1" t="s">
        <v>1191</v>
      </c>
      <c r="AD1" t="s">
        <v>1192</v>
      </c>
      <c r="AE1" t="s">
        <v>1193</v>
      </c>
      <c r="AF1" t="s">
        <v>1194</v>
      </c>
      <c r="AG1" t="s">
        <v>1195</v>
      </c>
      <c r="AH1" t="s">
        <v>1196</v>
      </c>
      <c r="AI1" t="s">
        <v>1197</v>
      </c>
      <c r="AJ1" t="s">
        <v>1198</v>
      </c>
      <c r="AK1" t="s">
        <v>1199</v>
      </c>
      <c r="AL1" t="s">
        <v>1200</v>
      </c>
      <c r="AM1" t="s">
        <v>1201</v>
      </c>
      <c r="AN1" t="s">
        <v>1202</v>
      </c>
      <c r="AO1" t="s">
        <v>1203</v>
      </c>
    </row>
    <row r="2" spans="1:41">
      <c r="A2" t="s">
        <v>589</v>
      </c>
      <c r="B2" t="s">
        <v>590</v>
      </c>
      <c r="C2" t="s">
        <v>591</v>
      </c>
      <c r="D2" t="s">
        <v>592</v>
      </c>
      <c r="E2" t="s">
        <v>593</v>
      </c>
      <c r="F2" t="s">
        <v>594</v>
      </c>
      <c r="G2">
        <v>3.5</v>
      </c>
      <c r="J2">
        <v>0.03</v>
      </c>
      <c r="L2">
        <v>0.03</v>
      </c>
      <c r="M2">
        <v>0.03</v>
      </c>
      <c r="X2">
        <v>0.1</v>
      </c>
      <c r="Y2">
        <v>0.03</v>
      </c>
      <c r="AA2">
        <v>0.03</v>
      </c>
      <c r="AF2">
        <v>0.03</v>
      </c>
    </row>
    <row r="3" spans="1:41">
      <c r="A3" t="s">
        <v>589</v>
      </c>
      <c r="B3" t="s">
        <v>590</v>
      </c>
      <c r="C3" t="s">
        <v>595</v>
      </c>
      <c r="D3" t="s">
        <v>596</v>
      </c>
      <c r="E3" t="s">
        <v>593</v>
      </c>
      <c r="F3" t="s">
        <v>594</v>
      </c>
      <c r="G3">
        <v>8.3000000000000007</v>
      </c>
      <c r="I3">
        <v>3.3333333333333333E-2</v>
      </c>
      <c r="J3">
        <v>3.3333333333333333E-2</v>
      </c>
      <c r="L3">
        <v>3.3333333333333333E-2</v>
      </c>
      <c r="M3">
        <v>3.3333333333333333E-2</v>
      </c>
      <c r="T3">
        <v>3.3333333333333333E-2</v>
      </c>
      <c r="U3">
        <v>0.01</v>
      </c>
      <c r="V3">
        <v>0.03</v>
      </c>
      <c r="W3">
        <v>0.01</v>
      </c>
      <c r="X3">
        <v>0.03</v>
      </c>
      <c r="Y3">
        <v>0.03</v>
      </c>
      <c r="Z3">
        <v>3.3333333333333333E-2</v>
      </c>
      <c r="AA3">
        <v>3.3333333333333333E-2</v>
      </c>
      <c r="AB3">
        <v>0.01</v>
      </c>
      <c r="AC3">
        <v>0.01</v>
      </c>
      <c r="AE3">
        <v>0.03</v>
      </c>
      <c r="AF3">
        <v>3.3333333333333333E-2</v>
      </c>
      <c r="AH3">
        <v>0.01</v>
      </c>
    </row>
    <row r="4" spans="1:41">
      <c r="A4" t="s">
        <v>589</v>
      </c>
      <c r="B4" t="s">
        <v>590</v>
      </c>
      <c r="C4" t="s">
        <v>597</v>
      </c>
      <c r="D4" t="s">
        <v>596</v>
      </c>
      <c r="E4" t="s">
        <v>593</v>
      </c>
      <c r="F4" t="s">
        <v>594</v>
      </c>
      <c r="G4">
        <v>0.9</v>
      </c>
      <c r="I4">
        <v>1.6666666666666666E-2</v>
      </c>
      <c r="J4">
        <v>1.6666666666666666E-2</v>
      </c>
      <c r="K4">
        <v>0.01</v>
      </c>
      <c r="L4">
        <v>1.6666666666666666E-2</v>
      </c>
      <c r="M4">
        <v>1.6666666666666666E-2</v>
      </c>
      <c r="V4">
        <v>0.02</v>
      </c>
      <c r="W4">
        <v>0.01</v>
      </c>
      <c r="X4">
        <v>0.02</v>
      </c>
      <c r="Y4">
        <v>0.02</v>
      </c>
      <c r="Z4">
        <v>1.6666666666666666E-2</v>
      </c>
      <c r="AA4">
        <v>1.6666666666666666E-2</v>
      </c>
      <c r="AB4">
        <v>0.01</v>
      </c>
      <c r="AC4">
        <v>0.01</v>
      </c>
      <c r="AE4">
        <v>0.03</v>
      </c>
      <c r="AF4">
        <v>1.6666666666666666E-2</v>
      </c>
      <c r="AH4">
        <v>0.01</v>
      </c>
    </row>
    <row r="5" spans="1:41">
      <c r="A5" t="s">
        <v>589</v>
      </c>
      <c r="B5" t="s">
        <v>590</v>
      </c>
      <c r="C5" t="s">
        <v>598</v>
      </c>
      <c r="D5" t="s">
        <v>599</v>
      </c>
      <c r="E5" t="s">
        <v>593</v>
      </c>
      <c r="F5" t="s">
        <v>594</v>
      </c>
      <c r="G5">
        <v>0.185</v>
      </c>
      <c r="I5">
        <v>0.5</v>
      </c>
      <c r="J5">
        <v>0.5</v>
      </c>
      <c r="L5">
        <v>0.5</v>
      </c>
      <c r="M5">
        <v>0.5</v>
      </c>
      <c r="V5">
        <v>0.5</v>
      </c>
      <c r="X5">
        <v>0.4</v>
      </c>
      <c r="Y5">
        <v>0.5</v>
      </c>
      <c r="Z5">
        <v>0.5</v>
      </c>
      <c r="AA5">
        <v>0.5</v>
      </c>
      <c r="AE5">
        <v>0.5</v>
      </c>
      <c r="AF5">
        <v>0.5</v>
      </c>
    </row>
    <row r="6" spans="1:41">
      <c r="A6" t="s">
        <v>589</v>
      </c>
      <c r="B6" t="s">
        <v>600</v>
      </c>
      <c r="C6" t="s">
        <v>601</v>
      </c>
      <c r="D6" t="s">
        <v>599</v>
      </c>
      <c r="E6" t="s">
        <v>593</v>
      </c>
      <c r="F6" t="s">
        <v>594</v>
      </c>
      <c r="G6">
        <v>1.5489999999999999</v>
      </c>
      <c r="I6">
        <v>1</v>
      </c>
      <c r="J6">
        <v>1</v>
      </c>
      <c r="K6">
        <v>1</v>
      </c>
      <c r="L6">
        <v>1</v>
      </c>
      <c r="M6">
        <v>1</v>
      </c>
      <c r="V6">
        <v>2</v>
      </c>
      <c r="X6">
        <v>2</v>
      </c>
      <c r="Y6">
        <v>1</v>
      </c>
      <c r="Z6">
        <v>1</v>
      </c>
      <c r="AA6">
        <v>1</v>
      </c>
      <c r="AB6">
        <v>1</v>
      </c>
      <c r="AE6">
        <v>1</v>
      </c>
      <c r="AF6">
        <v>1</v>
      </c>
    </row>
    <row r="7" spans="1:41">
      <c r="A7" t="s">
        <v>589</v>
      </c>
      <c r="B7" t="s">
        <v>600</v>
      </c>
      <c r="C7" t="s">
        <v>602</v>
      </c>
      <c r="D7" t="s">
        <v>599</v>
      </c>
      <c r="E7" t="s">
        <v>603</v>
      </c>
      <c r="F7" t="s">
        <v>594</v>
      </c>
      <c r="G7">
        <v>2.6</v>
      </c>
      <c r="I7">
        <v>3.3333333333333333E-2</v>
      </c>
      <c r="J7">
        <v>3.3333333333333333E-2</v>
      </c>
      <c r="M7">
        <v>0.03</v>
      </c>
      <c r="V7">
        <v>0.03</v>
      </c>
      <c r="Z7">
        <v>3.3333333333333333E-2</v>
      </c>
      <c r="AA7">
        <v>3.3333333333333333E-2</v>
      </c>
    </row>
    <row r="8" spans="1:41">
      <c r="A8" t="s">
        <v>589</v>
      </c>
      <c r="B8" t="s">
        <v>600</v>
      </c>
      <c r="C8" t="s">
        <v>604</v>
      </c>
      <c r="D8" t="s">
        <v>599</v>
      </c>
      <c r="E8" t="s">
        <v>603</v>
      </c>
      <c r="F8" t="s">
        <v>594</v>
      </c>
      <c r="G8">
        <v>2.6</v>
      </c>
      <c r="I8">
        <v>3.3333333333333333E-2</v>
      </c>
      <c r="J8">
        <v>3.3333333333333333E-2</v>
      </c>
      <c r="M8">
        <v>0.03</v>
      </c>
      <c r="V8">
        <v>0.03</v>
      </c>
      <c r="Z8">
        <v>3.3333333333333333E-2</v>
      </c>
      <c r="AA8">
        <v>3.3333333333333333E-2</v>
      </c>
    </row>
    <row r="9" spans="1:41">
      <c r="A9" t="s">
        <v>589</v>
      </c>
      <c r="B9" t="s">
        <v>600</v>
      </c>
      <c r="C9" t="s">
        <v>605</v>
      </c>
      <c r="D9" t="s">
        <v>599</v>
      </c>
      <c r="E9" t="s">
        <v>593</v>
      </c>
      <c r="F9" t="s">
        <v>594</v>
      </c>
      <c r="G9">
        <v>0.216</v>
      </c>
      <c r="I9">
        <v>1</v>
      </c>
    </row>
    <row r="10" spans="1:41">
      <c r="A10" t="s">
        <v>589</v>
      </c>
      <c r="B10" t="s">
        <v>600</v>
      </c>
      <c r="C10" t="s">
        <v>606</v>
      </c>
      <c r="D10" t="s">
        <v>607</v>
      </c>
      <c r="E10" t="s">
        <v>593</v>
      </c>
      <c r="F10" t="s">
        <v>594</v>
      </c>
      <c r="G10">
        <v>0.114</v>
      </c>
      <c r="I10">
        <v>24</v>
      </c>
      <c r="K10">
        <v>4</v>
      </c>
      <c r="L10">
        <v>4</v>
      </c>
      <c r="M10">
        <v>2</v>
      </c>
      <c r="T10">
        <v>4</v>
      </c>
      <c r="V10">
        <v>8</v>
      </c>
      <c r="X10">
        <v>8</v>
      </c>
      <c r="Z10">
        <v>12</v>
      </c>
      <c r="AB10">
        <v>2</v>
      </c>
      <c r="AE10">
        <v>6</v>
      </c>
    </row>
    <row r="11" spans="1:41">
      <c r="A11" t="s">
        <v>589</v>
      </c>
      <c r="B11" t="s">
        <v>600</v>
      </c>
      <c r="C11" t="s">
        <v>608</v>
      </c>
      <c r="D11" t="s">
        <v>607</v>
      </c>
      <c r="E11" t="s">
        <v>593</v>
      </c>
      <c r="F11" t="s">
        <v>594</v>
      </c>
      <c r="G11">
        <v>0.35199999999999998</v>
      </c>
      <c r="I11">
        <v>1</v>
      </c>
    </row>
    <row r="12" spans="1:41">
      <c r="A12" t="s">
        <v>589</v>
      </c>
      <c r="B12" t="s">
        <v>600</v>
      </c>
      <c r="C12" t="s">
        <v>609</v>
      </c>
      <c r="D12" t="s">
        <v>599</v>
      </c>
      <c r="E12" t="s">
        <v>603</v>
      </c>
      <c r="F12" t="s">
        <v>594</v>
      </c>
      <c r="G12">
        <v>1.9550000000000001</v>
      </c>
      <c r="I12">
        <v>0.1</v>
      </c>
      <c r="J12">
        <v>0.1</v>
      </c>
      <c r="L12">
        <v>0.1</v>
      </c>
      <c r="V12">
        <v>0.1</v>
      </c>
      <c r="X12">
        <v>6.6666666666666666E-2</v>
      </c>
      <c r="Z12">
        <v>0.1</v>
      </c>
      <c r="AA12">
        <v>0.1</v>
      </c>
      <c r="AE12">
        <v>0.1</v>
      </c>
      <c r="AF12">
        <v>0.1</v>
      </c>
    </row>
    <row r="13" spans="1:41">
      <c r="A13" t="s">
        <v>589</v>
      </c>
      <c r="B13" t="s">
        <v>600</v>
      </c>
      <c r="C13" t="s">
        <v>610</v>
      </c>
      <c r="D13" t="s">
        <v>599</v>
      </c>
      <c r="E13" t="s">
        <v>593</v>
      </c>
      <c r="F13" t="s">
        <v>594</v>
      </c>
      <c r="G13">
        <v>0.64700000000000002</v>
      </c>
      <c r="I13">
        <v>1</v>
      </c>
      <c r="J13">
        <v>1</v>
      </c>
      <c r="M13">
        <v>1</v>
      </c>
      <c r="X13">
        <v>2</v>
      </c>
      <c r="Z13">
        <v>1</v>
      </c>
      <c r="AA13">
        <v>1</v>
      </c>
      <c r="AE13">
        <v>1</v>
      </c>
      <c r="AF13">
        <v>1</v>
      </c>
    </row>
    <row r="14" spans="1:41">
      <c r="A14" t="s">
        <v>589</v>
      </c>
      <c r="B14" t="s">
        <v>600</v>
      </c>
      <c r="C14" t="s">
        <v>611</v>
      </c>
      <c r="D14" t="s">
        <v>599</v>
      </c>
      <c r="E14" t="s">
        <v>593</v>
      </c>
      <c r="F14" t="s">
        <v>594</v>
      </c>
      <c r="G14">
        <v>0.33500000000000002</v>
      </c>
      <c r="I14">
        <v>1</v>
      </c>
      <c r="AA14">
        <v>0</v>
      </c>
    </row>
    <row r="15" spans="1:41">
      <c r="A15" t="s">
        <v>589</v>
      </c>
      <c r="B15" t="s">
        <v>600</v>
      </c>
      <c r="C15" t="s">
        <v>612</v>
      </c>
      <c r="D15" t="s">
        <v>599</v>
      </c>
      <c r="E15" t="s">
        <v>593</v>
      </c>
      <c r="F15" t="s">
        <v>594</v>
      </c>
      <c r="G15">
        <v>0.03</v>
      </c>
      <c r="I15">
        <v>4</v>
      </c>
      <c r="J15">
        <v>4</v>
      </c>
      <c r="K15">
        <v>2</v>
      </c>
      <c r="L15">
        <v>4</v>
      </c>
      <c r="M15">
        <v>1</v>
      </c>
      <c r="T15">
        <v>2</v>
      </c>
      <c r="V15">
        <v>4</v>
      </c>
      <c r="X15">
        <v>4</v>
      </c>
      <c r="Z15">
        <v>2</v>
      </c>
      <c r="AA15">
        <v>2</v>
      </c>
      <c r="AE15">
        <v>2</v>
      </c>
      <c r="AF15">
        <v>2</v>
      </c>
    </row>
    <row r="16" spans="1:41">
      <c r="A16" t="s">
        <v>589</v>
      </c>
      <c r="B16" t="s">
        <v>600</v>
      </c>
      <c r="C16" t="s">
        <v>613</v>
      </c>
      <c r="D16" t="s">
        <v>599</v>
      </c>
      <c r="E16" t="s">
        <v>593</v>
      </c>
      <c r="F16" t="s">
        <v>594</v>
      </c>
      <c r="G16">
        <v>0.03</v>
      </c>
      <c r="P16">
        <v>2</v>
      </c>
      <c r="U16">
        <v>1</v>
      </c>
      <c r="W16">
        <v>1</v>
      </c>
      <c r="AB16">
        <v>1</v>
      </c>
      <c r="AC16">
        <v>1</v>
      </c>
      <c r="AH16">
        <v>1</v>
      </c>
    </row>
    <row r="17" spans="1:19">
      <c r="A17" t="s">
        <v>614</v>
      </c>
      <c r="B17" t="s">
        <v>615</v>
      </c>
      <c r="C17" t="s">
        <v>616</v>
      </c>
      <c r="D17" t="s">
        <v>583</v>
      </c>
      <c r="E17" t="s">
        <v>603</v>
      </c>
      <c r="F17" t="s">
        <v>594</v>
      </c>
      <c r="G17">
        <v>30</v>
      </c>
    </row>
    <row r="18" spans="1:19">
      <c r="A18" t="s">
        <v>614</v>
      </c>
      <c r="B18" t="s">
        <v>615</v>
      </c>
      <c r="C18" t="s">
        <v>617</v>
      </c>
      <c r="D18" t="s">
        <v>583</v>
      </c>
      <c r="E18" t="s">
        <v>593</v>
      </c>
      <c r="F18" t="s">
        <v>594</v>
      </c>
      <c r="G18">
        <v>1.2</v>
      </c>
    </row>
    <row r="19" spans="1:19">
      <c r="A19" t="s">
        <v>614</v>
      </c>
      <c r="B19" t="s">
        <v>615</v>
      </c>
      <c r="C19" t="s">
        <v>618</v>
      </c>
      <c r="D19" t="s">
        <v>619</v>
      </c>
      <c r="E19" t="s">
        <v>593</v>
      </c>
      <c r="F19" t="s">
        <v>594</v>
      </c>
      <c r="G19">
        <v>10</v>
      </c>
    </row>
    <row r="20" spans="1:19">
      <c r="A20" t="s">
        <v>614</v>
      </c>
      <c r="B20" t="s">
        <v>615</v>
      </c>
      <c r="C20" t="s">
        <v>620</v>
      </c>
      <c r="D20" t="s">
        <v>619</v>
      </c>
      <c r="E20" t="s">
        <v>593</v>
      </c>
      <c r="F20" t="s">
        <v>594</v>
      </c>
      <c r="G20">
        <v>15</v>
      </c>
    </row>
    <row r="21" spans="1:19">
      <c r="A21" t="s">
        <v>614</v>
      </c>
      <c r="B21" t="s">
        <v>615</v>
      </c>
      <c r="C21" t="s">
        <v>621</v>
      </c>
      <c r="D21" t="s">
        <v>619</v>
      </c>
      <c r="E21" t="s">
        <v>593</v>
      </c>
      <c r="F21" t="s">
        <v>594</v>
      </c>
      <c r="G21">
        <v>19.8</v>
      </c>
    </row>
    <row r="22" spans="1:19">
      <c r="A22" t="s">
        <v>614</v>
      </c>
      <c r="B22" t="s">
        <v>615</v>
      </c>
      <c r="C22" t="s">
        <v>622</v>
      </c>
      <c r="D22" t="s">
        <v>619</v>
      </c>
      <c r="E22" t="s">
        <v>593</v>
      </c>
      <c r="F22" t="s">
        <v>594</v>
      </c>
      <c r="G22">
        <v>4</v>
      </c>
    </row>
    <row r="23" spans="1:19">
      <c r="A23" t="s">
        <v>614</v>
      </c>
      <c r="B23" t="s">
        <v>615</v>
      </c>
      <c r="C23" t="s">
        <v>623</v>
      </c>
      <c r="D23" t="s">
        <v>599</v>
      </c>
      <c r="E23" t="s">
        <v>603</v>
      </c>
      <c r="F23" t="s">
        <v>594</v>
      </c>
      <c r="G23">
        <v>25000</v>
      </c>
    </row>
    <row r="24" spans="1:19">
      <c r="A24" t="s">
        <v>614</v>
      </c>
      <c r="B24" t="s">
        <v>615</v>
      </c>
      <c r="C24" t="s">
        <v>624</v>
      </c>
      <c r="D24" t="s">
        <v>599</v>
      </c>
      <c r="E24" t="s">
        <v>603</v>
      </c>
      <c r="F24" t="s">
        <v>594</v>
      </c>
      <c r="G24">
        <v>12500</v>
      </c>
    </row>
    <row r="25" spans="1:19">
      <c r="A25" t="s">
        <v>614</v>
      </c>
      <c r="B25" t="s">
        <v>615</v>
      </c>
      <c r="C25" t="s">
        <v>625</v>
      </c>
      <c r="D25" t="s">
        <v>599</v>
      </c>
      <c r="E25" t="s">
        <v>603</v>
      </c>
      <c r="F25" t="s">
        <v>594</v>
      </c>
      <c r="G25">
        <v>18000</v>
      </c>
    </row>
    <row r="26" spans="1:19">
      <c r="A26" t="s">
        <v>626</v>
      </c>
      <c r="B26" t="s">
        <v>627</v>
      </c>
      <c r="C26" t="s">
        <v>628</v>
      </c>
      <c r="D26" t="s">
        <v>599</v>
      </c>
      <c r="E26" t="s">
        <v>603</v>
      </c>
      <c r="F26" t="s">
        <v>594</v>
      </c>
      <c r="G26">
        <v>39</v>
      </c>
      <c r="H26" t="s">
        <v>629</v>
      </c>
      <c r="S26">
        <v>0.1</v>
      </c>
    </row>
    <row r="27" spans="1:19">
      <c r="A27" t="s">
        <v>626</v>
      </c>
      <c r="B27" t="s">
        <v>627</v>
      </c>
      <c r="C27" t="s">
        <v>630</v>
      </c>
      <c r="D27" t="s">
        <v>599</v>
      </c>
      <c r="E27" t="s">
        <v>603</v>
      </c>
      <c r="F27" t="s">
        <v>631</v>
      </c>
      <c r="G27">
        <v>380</v>
      </c>
      <c r="H27" t="s">
        <v>629</v>
      </c>
      <c r="S27">
        <v>1</v>
      </c>
    </row>
    <row r="28" spans="1:19">
      <c r="A28" t="s">
        <v>626</v>
      </c>
      <c r="B28" t="s">
        <v>627</v>
      </c>
      <c r="C28" t="s">
        <v>632</v>
      </c>
      <c r="D28" t="s">
        <v>599</v>
      </c>
      <c r="E28" t="s">
        <v>603</v>
      </c>
      <c r="F28" t="s">
        <v>633</v>
      </c>
      <c r="G28">
        <v>4005.86</v>
      </c>
      <c r="H28" t="s">
        <v>629</v>
      </c>
      <c r="R28">
        <v>1</v>
      </c>
    </row>
    <row r="29" spans="1:19">
      <c r="A29" t="s">
        <v>626</v>
      </c>
      <c r="B29" t="s">
        <v>627</v>
      </c>
      <c r="C29" t="s">
        <v>634</v>
      </c>
      <c r="D29" t="s">
        <v>599</v>
      </c>
      <c r="E29" t="s">
        <v>603</v>
      </c>
      <c r="F29" t="s">
        <v>635</v>
      </c>
      <c r="G29">
        <v>996.53</v>
      </c>
      <c r="H29" t="s">
        <v>629</v>
      </c>
      <c r="Q29">
        <v>0.25</v>
      </c>
    </row>
    <row r="30" spans="1:19">
      <c r="A30" t="s">
        <v>626</v>
      </c>
      <c r="B30" t="s">
        <v>636</v>
      </c>
      <c r="C30" t="s">
        <v>637</v>
      </c>
      <c r="D30" t="s">
        <v>599</v>
      </c>
      <c r="E30" t="s">
        <v>603</v>
      </c>
      <c r="F30" t="s">
        <v>638</v>
      </c>
      <c r="H30" t="s">
        <v>629</v>
      </c>
      <c r="S30">
        <v>1</v>
      </c>
    </row>
    <row r="31" spans="1:19">
      <c r="A31" t="s">
        <v>626</v>
      </c>
      <c r="B31" t="s">
        <v>639</v>
      </c>
      <c r="C31" t="s">
        <v>640</v>
      </c>
      <c r="D31" t="s">
        <v>599</v>
      </c>
      <c r="E31" t="s">
        <v>603</v>
      </c>
      <c r="F31" t="s">
        <v>641</v>
      </c>
      <c r="G31">
        <v>80</v>
      </c>
      <c r="H31" t="s">
        <v>629</v>
      </c>
      <c r="R31">
        <v>0.66666666666666663</v>
      </c>
    </row>
    <row r="32" spans="1:19">
      <c r="A32" t="s">
        <v>626</v>
      </c>
      <c r="B32" t="s">
        <v>642</v>
      </c>
      <c r="C32" t="s">
        <v>643</v>
      </c>
      <c r="D32" t="s">
        <v>599</v>
      </c>
      <c r="E32" t="s">
        <v>603</v>
      </c>
      <c r="F32" t="s">
        <v>644</v>
      </c>
      <c r="G32">
        <v>26644.74</v>
      </c>
      <c r="H32" t="s">
        <v>629</v>
      </c>
      <c r="R32">
        <v>0.67</v>
      </c>
    </row>
    <row r="33" spans="1:19">
      <c r="A33" t="s">
        <v>626</v>
      </c>
      <c r="B33" t="s">
        <v>645</v>
      </c>
      <c r="C33" t="s">
        <v>646</v>
      </c>
      <c r="D33" t="s">
        <v>599</v>
      </c>
      <c r="E33" t="s">
        <v>603</v>
      </c>
      <c r="F33" t="s">
        <v>644</v>
      </c>
      <c r="G33">
        <v>4990.08</v>
      </c>
      <c r="H33" t="s">
        <v>629</v>
      </c>
      <c r="R33">
        <v>0.17</v>
      </c>
    </row>
    <row r="34" spans="1:19">
      <c r="A34" t="s">
        <v>626</v>
      </c>
      <c r="B34" t="s">
        <v>645</v>
      </c>
      <c r="C34" t="s">
        <v>647</v>
      </c>
      <c r="D34" t="s">
        <v>599</v>
      </c>
      <c r="E34" t="s">
        <v>603</v>
      </c>
      <c r="F34" t="s">
        <v>644</v>
      </c>
      <c r="G34">
        <v>4169</v>
      </c>
      <c r="H34" t="s">
        <v>629</v>
      </c>
      <c r="R34">
        <v>0.17</v>
      </c>
    </row>
    <row r="35" spans="1:19">
      <c r="A35" t="s">
        <v>626</v>
      </c>
      <c r="B35" t="s">
        <v>648</v>
      </c>
      <c r="C35" t="s">
        <v>649</v>
      </c>
      <c r="D35" t="s">
        <v>599</v>
      </c>
      <c r="E35" t="s">
        <v>603</v>
      </c>
      <c r="F35" t="s">
        <v>650</v>
      </c>
      <c r="G35">
        <v>1019.32</v>
      </c>
      <c r="H35" t="s">
        <v>629</v>
      </c>
      <c r="R35">
        <v>3</v>
      </c>
    </row>
    <row r="36" spans="1:19">
      <c r="A36" t="s">
        <v>626</v>
      </c>
      <c r="B36" t="s">
        <v>648</v>
      </c>
      <c r="C36" t="s">
        <v>651</v>
      </c>
      <c r="D36" t="s">
        <v>599</v>
      </c>
      <c r="E36" t="s">
        <v>603</v>
      </c>
      <c r="F36" t="s">
        <v>652</v>
      </c>
      <c r="G36">
        <v>828.47</v>
      </c>
      <c r="H36" t="s">
        <v>629</v>
      </c>
      <c r="S36">
        <v>1</v>
      </c>
    </row>
    <row r="37" spans="1:19">
      <c r="A37" t="s">
        <v>626</v>
      </c>
      <c r="B37" t="s">
        <v>653</v>
      </c>
      <c r="C37" t="s">
        <v>654</v>
      </c>
      <c r="D37" t="s">
        <v>599</v>
      </c>
      <c r="E37" t="s">
        <v>603</v>
      </c>
      <c r="F37" t="s">
        <v>655</v>
      </c>
      <c r="G37">
        <v>480</v>
      </c>
      <c r="H37" t="s">
        <v>629</v>
      </c>
      <c r="S37">
        <v>2.5000000000000001E-2</v>
      </c>
    </row>
    <row r="38" spans="1:19">
      <c r="A38" t="s">
        <v>626</v>
      </c>
      <c r="B38" t="s">
        <v>656</v>
      </c>
      <c r="C38" t="s">
        <v>657</v>
      </c>
      <c r="D38" t="s">
        <v>599</v>
      </c>
      <c r="E38" t="s">
        <v>603</v>
      </c>
      <c r="F38" t="s">
        <v>658</v>
      </c>
      <c r="G38">
        <v>3870.98</v>
      </c>
      <c r="H38" t="s">
        <v>629</v>
      </c>
      <c r="S38">
        <v>2.5000000000000001E-2</v>
      </c>
    </row>
    <row r="39" spans="1:19">
      <c r="A39" t="s">
        <v>626</v>
      </c>
      <c r="B39" t="s">
        <v>656</v>
      </c>
      <c r="C39" t="s">
        <v>659</v>
      </c>
      <c r="D39" t="s">
        <v>599</v>
      </c>
      <c r="E39" t="s">
        <v>603</v>
      </c>
      <c r="F39" t="s">
        <v>660</v>
      </c>
      <c r="H39" t="s">
        <v>629</v>
      </c>
      <c r="S39">
        <v>2.5000000000000001E-2</v>
      </c>
    </row>
    <row r="40" spans="1:19">
      <c r="A40" t="s">
        <v>626</v>
      </c>
      <c r="B40" t="s">
        <v>661</v>
      </c>
      <c r="C40" t="s">
        <v>662</v>
      </c>
      <c r="D40" t="s">
        <v>599</v>
      </c>
      <c r="E40" t="s">
        <v>603</v>
      </c>
      <c r="F40" t="s">
        <v>663</v>
      </c>
      <c r="G40">
        <v>850</v>
      </c>
      <c r="H40" t="s">
        <v>629</v>
      </c>
      <c r="S40">
        <v>2.5000000000000001E-2</v>
      </c>
    </row>
    <row r="41" spans="1:19">
      <c r="A41" t="s">
        <v>626</v>
      </c>
      <c r="B41" t="s">
        <v>661</v>
      </c>
      <c r="C41" t="s">
        <v>664</v>
      </c>
      <c r="D41" t="s">
        <v>599</v>
      </c>
      <c r="E41" t="s">
        <v>603</v>
      </c>
      <c r="F41" t="s">
        <v>665</v>
      </c>
      <c r="G41">
        <v>1450</v>
      </c>
      <c r="H41" t="s">
        <v>629</v>
      </c>
      <c r="S41">
        <v>2.5000000000000001E-2</v>
      </c>
    </row>
    <row r="42" spans="1:19">
      <c r="A42" t="s">
        <v>626</v>
      </c>
      <c r="B42" t="s">
        <v>661</v>
      </c>
      <c r="C42" t="s">
        <v>666</v>
      </c>
      <c r="D42" t="s">
        <v>599</v>
      </c>
      <c r="E42" t="s">
        <v>603</v>
      </c>
      <c r="F42" t="s">
        <v>667</v>
      </c>
      <c r="G42">
        <v>1800</v>
      </c>
      <c r="H42" t="s">
        <v>629</v>
      </c>
      <c r="Q42">
        <v>0.5</v>
      </c>
      <c r="R42">
        <v>1</v>
      </c>
    </row>
    <row r="43" spans="1:19">
      <c r="A43" t="s">
        <v>668</v>
      </c>
      <c r="B43" t="s">
        <v>636</v>
      </c>
      <c r="C43" t="s">
        <v>669</v>
      </c>
      <c r="D43" t="s">
        <v>599</v>
      </c>
      <c r="E43" t="s">
        <v>603</v>
      </c>
      <c r="F43" t="s">
        <v>670</v>
      </c>
      <c r="G43">
        <v>598</v>
      </c>
      <c r="H43" t="s">
        <v>629</v>
      </c>
      <c r="S43">
        <v>2.5000000000000001E-2</v>
      </c>
    </row>
    <row r="44" spans="1:19">
      <c r="A44" t="s">
        <v>668</v>
      </c>
      <c r="B44" t="s">
        <v>671</v>
      </c>
      <c r="C44" t="s">
        <v>672</v>
      </c>
      <c r="D44" t="s">
        <v>599</v>
      </c>
      <c r="E44" t="s">
        <v>593</v>
      </c>
      <c r="F44" t="s">
        <v>631</v>
      </c>
      <c r="G44">
        <v>0.22</v>
      </c>
      <c r="H44" t="s">
        <v>673</v>
      </c>
      <c r="N44">
        <v>0.66666666666666663</v>
      </c>
    </row>
    <row r="45" spans="1:19">
      <c r="A45" t="s">
        <v>668</v>
      </c>
      <c r="B45" t="s">
        <v>671</v>
      </c>
      <c r="C45" t="s">
        <v>674</v>
      </c>
      <c r="D45" t="s">
        <v>599</v>
      </c>
      <c r="E45" t="s">
        <v>593</v>
      </c>
      <c r="F45" t="s">
        <v>675</v>
      </c>
      <c r="G45">
        <v>0.8</v>
      </c>
      <c r="H45" t="s">
        <v>673</v>
      </c>
      <c r="N45">
        <v>0.66666666666666663</v>
      </c>
    </row>
    <row r="46" spans="1:19">
      <c r="A46" t="s">
        <v>668</v>
      </c>
      <c r="B46" t="s">
        <v>671</v>
      </c>
      <c r="C46" t="s">
        <v>676</v>
      </c>
      <c r="D46" t="s">
        <v>599</v>
      </c>
      <c r="E46" t="s">
        <v>593</v>
      </c>
      <c r="F46" t="s">
        <v>675</v>
      </c>
      <c r="G46">
        <v>1.2</v>
      </c>
      <c r="H46" t="s">
        <v>673</v>
      </c>
      <c r="N46">
        <v>0.66666666666666663</v>
      </c>
    </row>
    <row r="47" spans="1:19">
      <c r="A47" t="s">
        <v>668</v>
      </c>
      <c r="B47" t="s">
        <v>639</v>
      </c>
      <c r="C47" t="s">
        <v>677</v>
      </c>
      <c r="D47" t="s">
        <v>599</v>
      </c>
      <c r="E47" t="s">
        <v>603</v>
      </c>
      <c r="F47" t="s">
        <v>678</v>
      </c>
      <c r="G47">
        <v>97.5</v>
      </c>
      <c r="H47" t="s">
        <v>629</v>
      </c>
      <c r="S47">
        <v>0.66666666666666663</v>
      </c>
    </row>
    <row r="48" spans="1:19">
      <c r="A48" t="s">
        <v>668</v>
      </c>
      <c r="B48" t="s">
        <v>639</v>
      </c>
      <c r="C48" t="s">
        <v>679</v>
      </c>
      <c r="D48" t="s">
        <v>599</v>
      </c>
      <c r="E48" t="s">
        <v>593</v>
      </c>
      <c r="F48" t="s">
        <v>680</v>
      </c>
      <c r="G48">
        <v>0.41</v>
      </c>
      <c r="H48" t="s">
        <v>673</v>
      </c>
      <c r="O48">
        <v>0.66666666666666663</v>
      </c>
    </row>
    <row r="49" spans="1:18">
      <c r="A49" t="s">
        <v>668</v>
      </c>
      <c r="B49" t="s">
        <v>639</v>
      </c>
      <c r="C49" t="s">
        <v>681</v>
      </c>
      <c r="D49" t="s">
        <v>599</v>
      </c>
      <c r="E49" t="s">
        <v>593</v>
      </c>
      <c r="F49" t="s">
        <v>682</v>
      </c>
      <c r="G49">
        <v>0.2</v>
      </c>
      <c r="H49" t="s">
        <v>673</v>
      </c>
      <c r="P49">
        <v>0.66666666666666663</v>
      </c>
    </row>
    <row r="50" spans="1:18">
      <c r="A50" t="s">
        <v>668</v>
      </c>
      <c r="B50" t="s">
        <v>639</v>
      </c>
      <c r="C50" t="s">
        <v>683</v>
      </c>
      <c r="D50" t="s">
        <v>599</v>
      </c>
      <c r="E50" t="s">
        <v>593</v>
      </c>
      <c r="G50">
        <v>13</v>
      </c>
      <c r="H50" t="s">
        <v>673</v>
      </c>
      <c r="P50">
        <v>0.66666666666666663</v>
      </c>
    </row>
    <row r="51" spans="1:18">
      <c r="A51" t="s">
        <v>668</v>
      </c>
      <c r="B51" t="s">
        <v>639</v>
      </c>
      <c r="C51" t="s">
        <v>684</v>
      </c>
      <c r="D51" t="s">
        <v>599</v>
      </c>
      <c r="E51" t="s">
        <v>593</v>
      </c>
      <c r="F51" t="s">
        <v>685</v>
      </c>
      <c r="G51">
        <v>550</v>
      </c>
      <c r="H51" t="s">
        <v>673</v>
      </c>
      <c r="R51">
        <v>0.16666666666666666</v>
      </c>
    </row>
    <row r="52" spans="1:18">
      <c r="A52" t="s">
        <v>668</v>
      </c>
      <c r="B52" t="s">
        <v>639</v>
      </c>
      <c r="C52" t="s">
        <v>686</v>
      </c>
      <c r="D52" t="s">
        <v>599</v>
      </c>
      <c r="E52" t="s">
        <v>593</v>
      </c>
      <c r="F52" t="s">
        <v>687</v>
      </c>
      <c r="G52">
        <v>0.74</v>
      </c>
      <c r="H52" t="s">
        <v>673</v>
      </c>
      <c r="O52">
        <v>1</v>
      </c>
    </row>
    <row r="53" spans="1:18">
      <c r="A53" t="s">
        <v>668</v>
      </c>
      <c r="B53" t="s">
        <v>639</v>
      </c>
      <c r="C53" t="s">
        <v>688</v>
      </c>
      <c r="D53" t="s">
        <v>599</v>
      </c>
      <c r="E53" t="s">
        <v>593</v>
      </c>
      <c r="F53" t="s">
        <v>687</v>
      </c>
      <c r="G53">
        <v>1.0900000000000001</v>
      </c>
      <c r="H53" t="s">
        <v>673</v>
      </c>
      <c r="O53">
        <v>1.3333333333333333</v>
      </c>
    </row>
    <row r="54" spans="1:18">
      <c r="A54" t="s">
        <v>668</v>
      </c>
      <c r="B54" t="s">
        <v>639</v>
      </c>
      <c r="C54" t="s">
        <v>689</v>
      </c>
      <c r="D54" t="s">
        <v>599</v>
      </c>
      <c r="E54" t="s">
        <v>593</v>
      </c>
      <c r="F54" t="s">
        <v>690</v>
      </c>
      <c r="G54">
        <v>2.98</v>
      </c>
      <c r="H54" t="s">
        <v>673</v>
      </c>
      <c r="O54">
        <v>1.3333333333333333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defaultColWidth="8.85546875" defaultRowHeight="15"/>
  <sheetData>
    <row r="1" spans="1:3">
      <c r="A1" s="4" t="s">
        <v>564</v>
      </c>
      <c r="B1" t="s">
        <v>691</v>
      </c>
      <c r="C1" t="s">
        <v>692</v>
      </c>
    </row>
    <row r="2" spans="1:3">
      <c r="A2" t="s">
        <v>13</v>
      </c>
      <c r="B2" s="5">
        <v>4.82</v>
      </c>
      <c r="C2" t="s">
        <v>14</v>
      </c>
    </row>
    <row r="3" spans="1:3">
      <c r="A3" t="s">
        <v>17</v>
      </c>
      <c r="B3" s="5">
        <v>3.41</v>
      </c>
      <c r="C3" t="s">
        <v>18</v>
      </c>
    </row>
    <row r="4" spans="1:3">
      <c r="A4" t="s">
        <v>21</v>
      </c>
      <c r="B4" s="5">
        <v>2.08</v>
      </c>
      <c r="C4" t="s">
        <v>22</v>
      </c>
    </row>
    <row r="5" spans="1:3">
      <c r="A5" t="s">
        <v>25</v>
      </c>
      <c r="B5" s="5">
        <v>1.24</v>
      </c>
      <c r="C5" t="s">
        <v>26</v>
      </c>
    </row>
    <row r="6" spans="1:3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defaultColWidth="8.85546875" defaultRowHeight="15"/>
  <sheetData>
    <row r="1" spans="1:3">
      <c r="A1" s="4" t="s">
        <v>564</v>
      </c>
      <c r="B1" t="s">
        <v>693</v>
      </c>
      <c r="C1" t="s">
        <v>694</v>
      </c>
    </row>
    <row r="2" spans="1:3">
      <c r="A2" t="s">
        <v>13</v>
      </c>
      <c r="B2" s="6">
        <v>3.5700000000000003E-2</v>
      </c>
      <c r="C2" t="s">
        <v>37</v>
      </c>
    </row>
    <row r="3" spans="1:3">
      <c r="A3" t="s">
        <v>17</v>
      </c>
      <c r="B3" s="6">
        <v>3.32E-2</v>
      </c>
      <c r="C3" t="s">
        <v>37</v>
      </c>
    </row>
    <row r="4" spans="1:3">
      <c r="A4" t="s">
        <v>21</v>
      </c>
      <c r="B4" s="6">
        <v>2.3800000000000002E-2</v>
      </c>
      <c r="C4" t="s">
        <v>37</v>
      </c>
    </row>
    <row r="5" spans="1:3">
      <c r="A5" t="s">
        <v>25</v>
      </c>
      <c r="B5" s="6">
        <v>1.6299999999999999E-2</v>
      </c>
      <c r="C5" t="s">
        <v>37</v>
      </c>
    </row>
    <row r="6" spans="1:3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wb_beds</vt:lpstr>
      <vt:lpstr>platform_mapping</vt:lpstr>
      <vt:lpstr>pharmaceutical</vt:lpstr>
      <vt:lpstr>who_summary_data</vt:lpstr>
      <vt:lpstr>hwfe</vt:lpstr>
      <vt:lpstr>equipment</vt:lpstr>
      <vt:lpstr>bed_nr_proxy</vt:lpstr>
      <vt:lpstr>bed_perc_crit_proxy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Ines Gerard-Ursin</cp:lastModifiedBy>
  <dcterms:created xsi:type="dcterms:W3CDTF">2022-02-17T11:48:30Z</dcterms:created>
  <dcterms:modified xsi:type="dcterms:W3CDTF">2022-04-08T11:37:58Z</dcterms:modified>
</cp:coreProperties>
</file>