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inesm\Downloads\"/>
    </mc:Choice>
  </mc:AlternateContent>
  <xr:revisionPtr revIDLastSave="0" documentId="13_ncr:1_{CB066D5C-B5A7-4413-980C-6425ADF4D24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ableau" sheetId="19" r:id="rId1"/>
    <sheet name="base de données" sheetId="1" r:id="rId2"/>
    <sheet name="Emprunt" sheetId="22" r:id="rId3"/>
    <sheet name="Budget" sheetId="20" r:id="rId4"/>
    <sheet name="Vente" sheetId="21" r:id="rId5"/>
  </sheets>
  <definedNames>
    <definedName name="_xlnm._FilterDatabase" localSheetId="1" hidden="1">'base de données'!$A$1:$E$89</definedName>
    <definedName name="_xlnm._FilterDatabase" localSheetId="0" hidden="1">tableau!$A$1:$F$26</definedName>
  </definedNames>
  <calcPr calcId="191029" concurrentCalc="0"/>
  <pivotCaches>
    <pivotCache cacheId="25" r:id="rId6"/>
    <pivotCache cacheId="31" r:id="rId7"/>
    <pivotCache cacheId="3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22" l="1"/>
  <c r="D14" i="22"/>
  <c r="B14" i="22"/>
  <c r="E25" i="22"/>
  <c r="C18" i="22"/>
  <c r="E18" i="22"/>
  <c r="D18" i="22"/>
  <c r="E19" i="22"/>
  <c r="E20" i="22"/>
  <c r="E21" i="22"/>
  <c r="E22" i="22"/>
  <c r="E23" i="22"/>
  <c r="E24" i="22"/>
  <c r="C9" i="20"/>
  <c r="B9" i="20"/>
  <c r="B2" i="1"/>
  <c r="B3" i="1"/>
  <c r="B2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69" i="1"/>
  <c r="B26" i="1"/>
  <c r="B27" i="1"/>
  <c r="B28" i="1"/>
  <c r="B29" i="1"/>
  <c r="B52" i="1"/>
  <c r="B31" i="1"/>
  <c r="B32" i="1"/>
  <c r="B33" i="1"/>
  <c r="B34" i="1"/>
  <c r="B35" i="1"/>
  <c r="B74" i="1"/>
  <c r="B67" i="1"/>
  <c r="B77" i="1"/>
  <c r="B39" i="1"/>
  <c r="B40" i="1"/>
  <c r="B41" i="1"/>
  <c r="B42" i="1"/>
  <c r="B43" i="1"/>
  <c r="B44" i="1"/>
  <c r="B30" i="1"/>
  <c r="B46" i="1"/>
  <c r="B47" i="1"/>
  <c r="B48" i="1"/>
  <c r="B49" i="1"/>
  <c r="B50" i="1"/>
  <c r="B51" i="1"/>
  <c r="B45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38" i="1"/>
  <c r="B68" i="1"/>
  <c r="B36" i="1"/>
  <c r="B70" i="1"/>
  <c r="B71" i="1"/>
  <c r="B72" i="1"/>
  <c r="B73" i="1"/>
  <c r="B4" i="1"/>
  <c r="B75" i="1"/>
  <c r="B76" i="1"/>
  <c r="B80" i="1"/>
  <c r="B78" i="1"/>
  <c r="B79" i="1"/>
  <c r="B37" i="1"/>
  <c r="B81" i="1"/>
  <c r="B82" i="1"/>
  <c r="B83" i="1"/>
  <c r="B84" i="1"/>
  <c r="B85" i="1"/>
  <c r="B86" i="1"/>
  <c r="B87" i="1"/>
  <c r="B88" i="1"/>
  <c r="C24" i="19"/>
  <c r="C11" i="19"/>
  <c r="C17" i="19"/>
  <c r="C4" i="19"/>
  <c r="C19" i="19"/>
  <c r="C26" i="19"/>
  <c r="C23" i="19"/>
  <c r="C20" i="19"/>
  <c r="C9" i="19"/>
  <c r="C2" i="19"/>
  <c r="C18" i="19"/>
  <c r="C16" i="19"/>
  <c r="C15" i="19"/>
  <c r="C14" i="19"/>
  <c r="C25" i="19"/>
  <c r="C22" i="19"/>
  <c r="C6" i="19"/>
  <c r="C8" i="19"/>
  <c r="C3" i="19"/>
  <c r="C5" i="19"/>
  <c r="C7" i="19"/>
  <c r="C12" i="19"/>
  <c r="C13" i="19"/>
  <c r="C21" i="19"/>
  <c r="C10" i="19"/>
  <c r="B19" i="22"/>
  <c r="C19" i="22"/>
  <c r="D19" i="22"/>
  <c r="B20" i="22"/>
  <c r="C20" i="22"/>
  <c r="D20" i="22"/>
  <c r="B21" i="22"/>
  <c r="C21" i="22"/>
  <c r="D21" i="22"/>
  <c r="B22" i="22"/>
  <c r="C22" i="22"/>
  <c r="D22" i="22"/>
  <c r="B23" i="22"/>
  <c r="C23" i="22"/>
  <c r="D23" i="22"/>
  <c r="B24" i="22"/>
  <c r="C24" i="22"/>
  <c r="D24" i="22"/>
  <c r="B25" i="22"/>
  <c r="C25" i="22"/>
  <c r="D25" i="22"/>
  <c r="D29" i="22"/>
  <c r="D28" i="22"/>
  <c r="D27" i="22"/>
</calcChain>
</file>

<file path=xl/sharedStrings.xml><?xml version="1.0" encoding="utf-8"?>
<sst xmlns="http://schemas.openxmlformats.org/spreadsheetml/2006/main" count="312" uniqueCount="52">
  <si>
    <t>Equipe</t>
  </si>
  <si>
    <t>Commerciaux</t>
  </si>
  <si>
    <t>Région</t>
  </si>
  <si>
    <t>Dates</t>
  </si>
  <si>
    <t>Ventes</t>
  </si>
  <si>
    <t>Le Marchand</t>
  </si>
  <si>
    <t>Centre</t>
  </si>
  <si>
    <t>Carlson</t>
  </si>
  <si>
    <t>Ouest</t>
  </si>
  <si>
    <t>Dupré</t>
  </si>
  <si>
    <t>Nord</t>
  </si>
  <si>
    <t>Allain</t>
  </si>
  <si>
    <t>Sud</t>
  </si>
  <si>
    <t>Herman</t>
  </si>
  <si>
    <t>Est</t>
  </si>
  <si>
    <t>Ecart de budget</t>
  </si>
  <si>
    <t>Budget prévu</t>
  </si>
  <si>
    <t>Budget réalisé</t>
  </si>
  <si>
    <t>article 1</t>
  </si>
  <si>
    <t>article 2</t>
  </si>
  <si>
    <t>article 3</t>
  </si>
  <si>
    <t>article 4</t>
  </si>
  <si>
    <t>article 5</t>
  </si>
  <si>
    <t>total</t>
  </si>
  <si>
    <t>Ventes de maisons</t>
  </si>
  <si>
    <t>Semaine</t>
  </si>
  <si>
    <t>Maisons vendues</t>
  </si>
  <si>
    <t>Prix moyen</t>
  </si>
  <si>
    <t xml:space="preserve">Emprunt </t>
  </si>
  <si>
    <t>Taux</t>
  </si>
  <si>
    <t>Durée</t>
  </si>
  <si>
    <t>Annuité</t>
  </si>
  <si>
    <t xml:space="preserve"> avec la fonction VPM</t>
  </si>
  <si>
    <t>Reste dû</t>
  </si>
  <si>
    <t>Intérêts</t>
  </si>
  <si>
    <r>
      <t xml:space="preserve">Amortiss </t>
    </r>
    <r>
      <rPr>
        <b/>
        <vertAlign val="superscript"/>
        <sz val="9"/>
        <rFont val="Times New Roman"/>
        <family val="1"/>
      </rPr>
      <t>ts</t>
    </r>
  </si>
  <si>
    <t>Vérification :</t>
  </si>
  <si>
    <t>Reste dû :</t>
  </si>
  <si>
    <t>total amortissements :</t>
  </si>
  <si>
    <t>Total intérêts :</t>
  </si>
  <si>
    <t>Colonne1</t>
  </si>
  <si>
    <t>Étiquettes de lignes</t>
  </si>
  <si>
    <t>Total général</t>
  </si>
  <si>
    <t>janv</t>
  </si>
  <si>
    <t>févr</t>
  </si>
  <si>
    <t>Moyenne de Ventes</t>
  </si>
  <si>
    <t>Étiquettes de colonnes</t>
  </si>
  <si>
    <t>Articles</t>
  </si>
  <si>
    <t>Moyenne de Budget prévu</t>
  </si>
  <si>
    <t>Moyenne de Budget réalisé</t>
  </si>
  <si>
    <t>Moyenne de Prix moyen</t>
  </si>
  <si>
    <t>Moyenne de Maisons vendues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</si>
</sst>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0&quot; F&quot;;[Red]\-#,##0.00&quot; F&quot;"/>
    <numFmt numFmtId="165" formatCode="#,##0.00&quot; €&quot;"/>
    <numFmt numFmtId="166" formatCode="#,##0.00&quot; €  &quot;"/>
    <numFmt numFmtId="167" formatCode="#,##0\ [$€-1]"/>
    <numFmt numFmtId="168" formatCode="0&quot; ans&quot;"/>
    <numFmt numFmtId="169" formatCode="#,##0.00\ [$€-1]"/>
    <numFmt numFmtId="170" formatCode="#,##0.00\ &quot;€&quot;"/>
    <numFmt numFmtId="171" formatCode="#,##0.00\ _F"/>
    <numFmt numFmtId="172" formatCode="#,##0\ _F"/>
    <numFmt numFmtId="176" formatCode="_-* #,##0.00\ [$€-40C]_-;\-* #,##0.00\ [$€-40C]_-;_-* &quot;-&quot;??\ [$€-40C]_-;_-@_-"/>
  </numFmts>
  <fonts count="16" x14ac:knownFonts="1">
    <font>
      <sz val="10"/>
      <name val="MS Sans Serif"/>
    </font>
    <font>
      <sz val="10"/>
      <name val="MS Sans Serif"/>
      <family val="2"/>
    </font>
    <font>
      <sz val="10"/>
      <color indexed="8"/>
      <name val="MS Sans Serif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name val="MS Sans Serif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i/>
      <sz val="10"/>
      <name val="Times New Roman"/>
      <family val="1"/>
    </font>
    <font>
      <b/>
      <sz val="9"/>
      <name val="Times New Roman"/>
      <family val="1"/>
    </font>
    <font>
      <b/>
      <vertAlign val="superscript"/>
      <sz val="9"/>
      <name val="Times New Roman"/>
      <family val="1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gray0625"/>
    </fill>
    <fill>
      <patternFill patternType="solid">
        <fgColor theme="4"/>
      </patternFill>
    </fill>
    <fill>
      <patternFill patternType="solid">
        <fgColor theme="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Fill="1" applyBorder="1" applyAlignment="1"/>
    <xf numFmtId="14" fontId="2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165" fontId="0" fillId="0" borderId="0" xfId="1" applyNumberFormat="1" applyFont="1"/>
    <xf numFmtId="0" fontId="6" fillId="0" borderId="2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/>
    <xf numFmtId="167" fontId="5" fillId="0" borderId="1" xfId="0" applyNumberFormat="1" applyFont="1" applyBorder="1" applyAlignment="1">
      <alignment horizontal="center"/>
    </xf>
    <xf numFmtId="9" fontId="5" fillId="0" borderId="1" xfId="2" applyFont="1" applyBorder="1" applyAlignment="1">
      <alignment horizontal="center"/>
    </xf>
    <xf numFmtId="9" fontId="5" fillId="0" borderId="0" xfId="0" applyNumberFormat="1" applyFont="1"/>
    <xf numFmtId="168" fontId="5" fillId="0" borderId="1" xfId="0" applyNumberFormat="1" applyFont="1" applyBorder="1" applyAlignment="1">
      <alignment horizontal="center"/>
    </xf>
    <xf numFmtId="0" fontId="9" fillId="0" borderId="0" xfId="0" applyFont="1"/>
    <xf numFmtId="0" fontId="8" fillId="0" borderId="0" xfId="0" applyFont="1"/>
    <xf numFmtId="169" fontId="5" fillId="2" borderId="1" xfId="0" applyNumberFormat="1" applyFont="1" applyFill="1" applyBorder="1" applyAlignment="1">
      <alignment horizontal="center"/>
    </xf>
    <xf numFmtId="170" fontId="5" fillId="3" borderId="1" xfId="0" applyNumberFormat="1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horizontal="center" vertical="center" textRotation="60"/>
    </xf>
    <xf numFmtId="0" fontId="11" fillId="4" borderId="1" xfId="0" applyFont="1" applyFill="1" applyBorder="1" applyAlignment="1">
      <alignment horizontal="center" vertical="center" textRotation="60" wrapText="1"/>
    </xf>
    <xf numFmtId="0" fontId="11" fillId="0" borderId="0" xfId="0" applyFont="1" applyFill="1" applyAlignment="1">
      <alignment horizontal="center" vertical="center" textRotation="60"/>
    </xf>
    <xf numFmtId="0" fontId="5" fillId="0" borderId="0" xfId="0" applyFont="1" applyAlignment="1">
      <alignment vertical="center"/>
    </xf>
    <xf numFmtId="171" fontId="5" fillId="0" borderId="1" xfId="0" applyNumberFormat="1" applyFont="1" applyBorder="1" applyAlignment="1">
      <alignment horizontal="center" vertical="center"/>
    </xf>
    <xf numFmtId="171" fontId="5" fillId="0" borderId="1" xfId="0" applyNumberFormat="1" applyFont="1" applyBorder="1" applyAlignment="1">
      <alignment horizontal="right" vertical="center"/>
    </xf>
    <xf numFmtId="172" fontId="5" fillId="0" borderId="0" xfId="0" applyNumberFormat="1" applyFont="1" applyBorder="1" applyAlignment="1">
      <alignment horizontal="center" vertical="center"/>
    </xf>
    <xf numFmtId="171" fontId="5" fillId="0" borderId="0" xfId="0" applyNumberFormat="1" applyFont="1" applyAlignment="1">
      <alignment horizontal="center" vertical="center"/>
    </xf>
    <xf numFmtId="17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6" fillId="0" borderId="15" xfId="0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176" fontId="4" fillId="0" borderId="12" xfId="0" applyNumberFormat="1" applyFont="1" applyBorder="1" applyAlignment="1">
      <alignment horizontal="center" vertical="center"/>
    </xf>
    <xf numFmtId="176" fontId="5" fillId="0" borderId="9" xfId="1" applyNumberFormat="1" applyFont="1" applyBorder="1" applyAlignment="1">
      <alignment horizontal="right" vertical="center"/>
    </xf>
    <xf numFmtId="176" fontId="5" fillId="0" borderId="10" xfId="1" applyNumberFormat="1" applyFont="1" applyBorder="1" applyAlignment="1">
      <alignment horizontal="right" vertical="center"/>
    </xf>
    <xf numFmtId="176" fontId="5" fillId="0" borderId="16" xfId="1" applyNumberFormat="1" applyFont="1" applyBorder="1" applyAlignment="1">
      <alignment horizontal="right" vertical="center"/>
    </xf>
    <xf numFmtId="0" fontId="13" fillId="0" borderId="0" xfId="3" applyAlignment="1">
      <alignment horizontal="center"/>
    </xf>
    <xf numFmtId="0" fontId="14" fillId="0" borderId="6" xfId="4" applyAlignment="1">
      <alignment horizontal="center"/>
    </xf>
    <xf numFmtId="0" fontId="14" fillId="0" borderId="6" xfId="4"/>
    <xf numFmtId="0" fontId="14" fillId="0" borderId="6" xfId="4" applyAlignment="1">
      <alignment horizontal="center"/>
    </xf>
    <xf numFmtId="167" fontId="14" fillId="0" borderId="6" xfId="4" applyNumberFormat="1" applyAlignment="1">
      <alignment horizontal="center"/>
    </xf>
    <xf numFmtId="0" fontId="15" fillId="6" borderId="0" xfId="6" applyBorder="1" applyAlignment="1">
      <alignment horizontal="center" vertical="center"/>
    </xf>
    <xf numFmtId="0" fontId="15" fillId="6" borderId="0" xfId="6" applyAlignment="1">
      <alignment horizontal="center" vertical="center"/>
    </xf>
    <xf numFmtId="0" fontId="15" fillId="6" borderId="0" xfId="6" applyBorder="1" applyAlignment="1"/>
    <xf numFmtId="0" fontId="15" fillId="6" borderId="0" xfId="6" applyBorder="1" applyAlignment="1">
      <alignment horizontal="center"/>
    </xf>
    <xf numFmtId="14" fontId="15" fillId="6" borderId="0" xfId="6" applyNumberFormat="1" applyBorder="1" applyAlignment="1"/>
    <xf numFmtId="165" fontId="15" fillId="6" borderId="0" xfId="6" applyNumberFormat="1"/>
    <xf numFmtId="0" fontId="14" fillId="0" borderId="6" xfId="4" applyNumberFormat="1" applyAlignment="1">
      <alignment horizontal="center"/>
    </xf>
    <xf numFmtId="0" fontId="15" fillId="5" borderId="6" xfId="5" applyBorder="1" applyAlignment="1">
      <alignment horizontal="center" vertical="center" wrapText="1"/>
    </xf>
  </cellXfs>
  <cellStyles count="7">
    <cellStyle name="Accent1" xfId="5" builtinId="29"/>
    <cellStyle name="Accent2" xfId="6" builtinId="33"/>
    <cellStyle name="Monétaire" xfId="1" builtinId="4"/>
    <cellStyle name="Normal" xfId="0" builtinId="0"/>
    <cellStyle name="Pourcentage" xfId="2" builtinId="5"/>
    <cellStyle name="Titre" xfId="3" builtinId="15"/>
    <cellStyle name="Titre 1" xfId="4" builtinId="16"/>
  </cellStyles>
  <dxfs count="16">
    <dxf>
      <alignment horizontal="center" vertical="center" textRotation="0" wrapText="1" indent="0" justifyLastLine="0" shrinkToFit="0" readingOrder="0"/>
    </dxf>
    <dxf>
      <numFmt numFmtId="167" formatCode="#,##0\ [$€-1]"/>
      <alignment horizontal="center" vertical="bottom" textRotation="0" wrapText="0" indent="0" justifyLastLine="0" shrinkToFit="0" readingOrder="0"/>
    </dxf>
    <dxf>
      <numFmt numFmtId="167" formatCode="#,##0\ [$€-1]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76" formatCode="_-* #,##0.00\ [$€-40C]_-;\-* #,##0.00\ [$€-40C]_-;_-* &quot;-&quot;??\ [$€-40C]_-;_-@_-"/>
      <alignment horizontal="right" vertical="center" textRotation="0" wrapText="0" indent="0" justifyLastLine="0" shrinkToFit="0" readingOrder="0"/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165" formatCode="#,##0.00&quot; €&quot;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[TriFiltreTableauCroises.xlsx]tableau!Tableau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Titre du Les ventes par</a:t>
            </a:r>
            <a:r>
              <a:rPr lang="fr-FR" baseline="0"/>
              <a:t> région et dates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tableau!$C$31:$C$32</c:f>
              <c:strCache>
                <c:ptCount val="1"/>
                <c:pt idx="0">
                  <c:v>janv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tableau!$B$33:$B$38</c:f>
              <c:strCache>
                <c:ptCount val="5"/>
                <c:pt idx="0">
                  <c:v>Centre</c:v>
                </c:pt>
                <c:pt idx="1">
                  <c:v>Est</c:v>
                </c:pt>
                <c:pt idx="2">
                  <c:v>Nord</c:v>
                </c:pt>
                <c:pt idx="3">
                  <c:v>Ouest</c:v>
                </c:pt>
                <c:pt idx="4">
                  <c:v>Sud</c:v>
                </c:pt>
              </c:strCache>
            </c:strRef>
          </c:cat>
          <c:val>
            <c:numRef>
              <c:f>tableau!$C$33:$C$38</c:f>
              <c:numCache>
                <c:formatCode>General</c:formatCode>
                <c:ptCount val="5"/>
                <c:pt idx="0">
                  <c:v>78494</c:v>
                </c:pt>
                <c:pt idx="1">
                  <c:v>52232.142857142855</c:v>
                </c:pt>
                <c:pt idx="2">
                  <c:v>125000</c:v>
                </c:pt>
                <c:pt idx="3">
                  <c:v>69444.166666666672</c:v>
                </c:pt>
                <c:pt idx="4">
                  <c:v>83333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E-45D8-A788-6608E9A2C798}"/>
            </c:ext>
          </c:extLst>
        </c:ser>
        <c:ser>
          <c:idx val="1"/>
          <c:order val="1"/>
          <c:tx>
            <c:strRef>
              <c:f>tableau!$D$31:$D$32</c:f>
              <c:strCache>
                <c:ptCount val="1"/>
                <c:pt idx="0">
                  <c:v>févr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tableau!$B$33:$B$38</c:f>
              <c:strCache>
                <c:ptCount val="5"/>
                <c:pt idx="0">
                  <c:v>Centre</c:v>
                </c:pt>
                <c:pt idx="1">
                  <c:v>Est</c:v>
                </c:pt>
                <c:pt idx="2">
                  <c:v>Nord</c:v>
                </c:pt>
                <c:pt idx="3">
                  <c:v>Ouest</c:v>
                </c:pt>
                <c:pt idx="4">
                  <c:v>Sud</c:v>
                </c:pt>
              </c:strCache>
            </c:strRef>
          </c:cat>
          <c:val>
            <c:numRef>
              <c:f>tableau!$D$33:$D$38</c:f>
              <c:numCache>
                <c:formatCode>General</c:formatCode>
                <c:ptCount val="5"/>
                <c:pt idx="1">
                  <c:v>126563</c:v>
                </c:pt>
                <c:pt idx="3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E-45D8-A788-6608E9A2C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53290752"/>
        <c:axId val="653294080"/>
      </c:lineChart>
      <c:catAx>
        <c:axId val="65329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Région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653294080"/>
        <c:crosses val="autoZero"/>
        <c:auto val="1"/>
        <c:lblAlgn val="ctr"/>
        <c:lblOffset val="100"/>
        <c:noMultiLvlLbl val="0"/>
      </c:catAx>
      <c:valAx>
        <c:axId val="653294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6532907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T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[TriFiltreTableauCroises.xlsx]tableau!Tableau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des ventes par région et par équipe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tableau!$C$60:$C$61</c:f>
              <c:strCache>
                <c:ptCount val="1"/>
                <c:pt idx="0">
                  <c:v>janv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tableau!$B$62:$B$79</c:f>
              <c:multiLvlStrCache>
                <c:ptCount val="12"/>
                <c:lvl>
                  <c:pt idx="0">
                    <c:v>Allain</c:v>
                  </c:pt>
                  <c:pt idx="1">
                    <c:v>Carlson</c:v>
                  </c:pt>
                  <c:pt idx="2">
                    <c:v>Le Marchand</c:v>
                  </c:pt>
                  <c:pt idx="3">
                    <c:v>Carlson</c:v>
                  </c:pt>
                  <c:pt idx="4">
                    <c:v>Dupré</c:v>
                  </c:pt>
                  <c:pt idx="5">
                    <c:v>Herman</c:v>
                  </c:pt>
                  <c:pt idx="6">
                    <c:v>Le Marchand</c:v>
                  </c:pt>
                  <c:pt idx="7">
                    <c:v>Dupré</c:v>
                  </c:pt>
                  <c:pt idx="8">
                    <c:v>Allain</c:v>
                  </c:pt>
                  <c:pt idx="9">
                    <c:v>Carlson</c:v>
                  </c:pt>
                  <c:pt idx="10">
                    <c:v>Le Marchand</c:v>
                  </c:pt>
                  <c:pt idx="11">
                    <c:v>Allain</c:v>
                  </c:pt>
                </c:lvl>
                <c:lvl>
                  <c:pt idx="0">
                    <c:v>Centre</c:v>
                  </c:pt>
                  <c:pt idx="3">
                    <c:v>Est</c:v>
                  </c:pt>
                  <c:pt idx="7">
                    <c:v>Nord</c:v>
                  </c:pt>
                  <c:pt idx="8">
                    <c:v>Ouest</c:v>
                  </c:pt>
                  <c:pt idx="11">
                    <c:v>Sud</c:v>
                  </c:pt>
                </c:lvl>
              </c:multiLvlStrCache>
            </c:multiLvlStrRef>
          </c:cat>
          <c:val>
            <c:numRef>
              <c:f>tableau!$C$62:$C$79</c:f>
              <c:numCache>
                <c:formatCode>General</c:formatCode>
                <c:ptCount val="12"/>
                <c:pt idx="0">
                  <c:v>85000</c:v>
                </c:pt>
                <c:pt idx="1">
                  <c:v>50000</c:v>
                </c:pt>
                <c:pt idx="2">
                  <c:v>85823.333333333328</c:v>
                </c:pt>
                <c:pt idx="3">
                  <c:v>18750</c:v>
                </c:pt>
                <c:pt idx="4">
                  <c:v>32812.5</c:v>
                </c:pt>
                <c:pt idx="5">
                  <c:v>78125</c:v>
                </c:pt>
                <c:pt idx="6">
                  <c:v>46875</c:v>
                </c:pt>
                <c:pt idx="7">
                  <c:v>125000</c:v>
                </c:pt>
                <c:pt idx="8">
                  <c:v>54167</c:v>
                </c:pt>
                <c:pt idx="9">
                  <c:v>88024.5</c:v>
                </c:pt>
                <c:pt idx="10">
                  <c:v>10400</c:v>
                </c:pt>
                <c:pt idx="11">
                  <c:v>83333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9-44CD-B0B5-D6B201E830EF}"/>
            </c:ext>
          </c:extLst>
        </c:ser>
        <c:ser>
          <c:idx val="1"/>
          <c:order val="1"/>
          <c:tx>
            <c:strRef>
              <c:f>tableau!$D$60:$D$61</c:f>
              <c:strCache>
                <c:ptCount val="1"/>
                <c:pt idx="0">
                  <c:v>févr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tableau!$B$62:$B$79</c:f>
              <c:multiLvlStrCache>
                <c:ptCount val="12"/>
                <c:lvl>
                  <c:pt idx="0">
                    <c:v>Allain</c:v>
                  </c:pt>
                  <c:pt idx="1">
                    <c:v>Carlson</c:v>
                  </c:pt>
                  <c:pt idx="2">
                    <c:v>Le Marchand</c:v>
                  </c:pt>
                  <c:pt idx="3">
                    <c:v>Carlson</c:v>
                  </c:pt>
                  <c:pt idx="4">
                    <c:v>Dupré</c:v>
                  </c:pt>
                  <c:pt idx="5">
                    <c:v>Herman</c:v>
                  </c:pt>
                  <c:pt idx="6">
                    <c:v>Le Marchand</c:v>
                  </c:pt>
                  <c:pt idx="7">
                    <c:v>Dupré</c:v>
                  </c:pt>
                  <c:pt idx="8">
                    <c:v>Allain</c:v>
                  </c:pt>
                  <c:pt idx="9">
                    <c:v>Carlson</c:v>
                  </c:pt>
                  <c:pt idx="10">
                    <c:v>Le Marchand</c:v>
                  </c:pt>
                  <c:pt idx="11">
                    <c:v>Allain</c:v>
                  </c:pt>
                </c:lvl>
                <c:lvl>
                  <c:pt idx="0">
                    <c:v>Centre</c:v>
                  </c:pt>
                  <c:pt idx="3">
                    <c:v>Est</c:v>
                  </c:pt>
                  <c:pt idx="7">
                    <c:v>Nord</c:v>
                  </c:pt>
                  <c:pt idx="8">
                    <c:v>Ouest</c:v>
                  </c:pt>
                  <c:pt idx="11">
                    <c:v>Sud</c:v>
                  </c:pt>
                </c:lvl>
              </c:multiLvlStrCache>
            </c:multiLvlStrRef>
          </c:cat>
          <c:val>
            <c:numRef>
              <c:f>tableau!$D$62:$D$79</c:f>
              <c:numCache>
                <c:formatCode>General</c:formatCode>
                <c:ptCount val="12"/>
                <c:pt idx="5">
                  <c:v>126563</c:v>
                </c:pt>
                <c:pt idx="9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9-44CD-B0B5-D6B201E83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4561888"/>
        <c:axId val="1434547744"/>
      </c:barChart>
      <c:catAx>
        <c:axId val="143456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Zone et équipe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1434547744"/>
        <c:crosses val="autoZero"/>
        <c:auto val="1"/>
        <c:lblAlgn val="ctr"/>
        <c:lblOffset val="100"/>
        <c:noMultiLvlLbl val="0"/>
      </c:catAx>
      <c:valAx>
        <c:axId val="14345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14345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T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[TriFiltreTableauCroises.xlsx]tableau!Tableau croisé dynamique4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de ventes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tableau!$C$60:$C$61</c:f>
              <c:strCache>
                <c:ptCount val="1"/>
                <c:pt idx="0">
                  <c:v>janv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tableau!$B$62:$B$79</c:f>
              <c:multiLvlStrCache>
                <c:ptCount val="12"/>
                <c:lvl>
                  <c:pt idx="0">
                    <c:v>Allain</c:v>
                  </c:pt>
                  <c:pt idx="1">
                    <c:v>Carlson</c:v>
                  </c:pt>
                  <c:pt idx="2">
                    <c:v>Le Marchand</c:v>
                  </c:pt>
                  <c:pt idx="3">
                    <c:v>Carlson</c:v>
                  </c:pt>
                  <c:pt idx="4">
                    <c:v>Dupré</c:v>
                  </c:pt>
                  <c:pt idx="5">
                    <c:v>Herman</c:v>
                  </c:pt>
                  <c:pt idx="6">
                    <c:v>Le Marchand</c:v>
                  </c:pt>
                  <c:pt idx="7">
                    <c:v>Dupré</c:v>
                  </c:pt>
                  <c:pt idx="8">
                    <c:v>Allain</c:v>
                  </c:pt>
                  <c:pt idx="9">
                    <c:v>Carlson</c:v>
                  </c:pt>
                  <c:pt idx="10">
                    <c:v>Le Marchand</c:v>
                  </c:pt>
                  <c:pt idx="11">
                    <c:v>Allain</c:v>
                  </c:pt>
                </c:lvl>
                <c:lvl>
                  <c:pt idx="0">
                    <c:v>Centre</c:v>
                  </c:pt>
                  <c:pt idx="3">
                    <c:v>Est</c:v>
                  </c:pt>
                  <c:pt idx="7">
                    <c:v>Nord</c:v>
                  </c:pt>
                  <c:pt idx="8">
                    <c:v>Ouest</c:v>
                  </c:pt>
                  <c:pt idx="11">
                    <c:v>Sud</c:v>
                  </c:pt>
                </c:lvl>
              </c:multiLvlStrCache>
            </c:multiLvlStrRef>
          </c:cat>
          <c:val>
            <c:numRef>
              <c:f>tableau!$C$62:$C$79</c:f>
              <c:numCache>
                <c:formatCode>General</c:formatCode>
                <c:ptCount val="12"/>
                <c:pt idx="0">
                  <c:v>85000</c:v>
                </c:pt>
                <c:pt idx="1">
                  <c:v>50000</c:v>
                </c:pt>
                <c:pt idx="2">
                  <c:v>85823.333333333328</c:v>
                </c:pt>
                <c:pt idx="3">
                  <c:v>18750</c:v>
                </c:pt>
                <c:pt idx="4">
                  <c:v>32812.5</c:v>
                </c:pt>
                <c:pt idx="5">
                  <c:v>78125</c:v>
                </c:pt>
                <c:pt idx="6">
                  <c:v>46875</c:v>
                </c:pt>
                <c:pt idx="7">
                  <c:v>125000</c:v>
                </c:pt>
                <c:pt idx="8">
                  <c:v>54167</c:v>
                </c:pt>
                <c:pt idx="9">
                  <c:v>88024.5</c:v>
                </c:pt>
                <c:pt idx="10">
                  <c:v>10400</c:v>
                </c:pt>
                <c:pt idx="11">
                  <c:v>83333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9-4C57-9BAE-460D870AC6D9}"/>
            </c:ext>
          </c:extLst>
        </c:ser>
        <c:ser>
          <c:idx val="1"/>
          <c:order val="1"/>
          <c:tx>
            <c:strRef>
              <c:f>tableau!$D$60:$D$61</c:f>
              <c:strCache>
                <c:ptCount val="1"/>
                <c:pt idx="0">
                  <c:v>févr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tableau!$B$62:$B$79</c:f>
              <c:multiLvlStrCache>
                <c:ptCount val="12"/>
                <c:lvl>
                  <c:pt idx="0">
                    <c:v>Allain</c:v>
                  </c:pt>
                  <c:pt idx="1">
                    <c:v>Carlson</c:v>
                  </c:pt>
                  <c:pt idx="2">
                    <c:v>Le Marchand</c:v>
                  </c:pt>
                  <c:pt idx="3">
                    <c:v>Carlson</c:v>
                  </c:pt>
                  <c:pt idx="4">
                    <c:v>Dupré</c:v>
                  </c:pt>
                  <c:pt idx="5">
                    <c:v>Herman</c:v>
                  </c:pt>
                  <c:pt idx="6">
                    <c:v>Le Marchand</c:v>
                  </c:pt>
                  <c:pt idx="7">
                    <c:v>Dupré</c:v>
                  </c:pt>
                  <c:pt idx="8">
                    <c:v>Allain</c:v>
                  </c:pt>
                  <c:pt idx="9">
                    <c:v>Carlson</c:v>
                  </c:pt>
                  <c:pt idx="10">
                    <c:v>Le Marchand</c:v>
                  </c:pt>
                  <c:pt idx="11">
                    <c:v>Allain</c:v>
                  </c:pt>
                </c:lvl>
                <c:lvl>
                  <c:pt idx="0">
                    <c:v>Centre</c:v>
                  </c:pt>
                  <c:pt idx="3">
                    <c:v>Est</c:v>
                  </c:pt>
                  <c:pt idx="7">
                    <c:v>Nord</c:v>
                  </c:pt>
                  <c:pt idx="8">
                    <c:v>Ouest</c:v>
                  </c:pt>
                  <c:pt idx="11">
                    <c:v>Sud</c:v>
                  </c:pt>
                </c:lvl>
              </c:multiLvlStrCache>
            </c:multiLvlStrRef>
          </c:cat>
          <c:val>
            <c:numRef>
              <c:f>tableau!$D$62:$D$79</c:f>
              <c:numCache>
                <c:formatCode>General</c:formatCode>
                <c:ptCount val="12"/>
                <c:pt idx="5">
                  <c:v>126563</c:v>
                </c:pt>
                <c:pt idx="9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9-4C57-9BAE-460D870AC6D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T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[TriFiltreTableauCroises.xlsx]Budget!Tableau croisé dynamique6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Les moyennes de budget réalisé et prévu</a:t>
            </a:r>
            <a:r>
              <a:rPr lang="fr-FR" baseline="0"/>
              <a:t> par article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Budget!$G$3</c:f>
              <c:strCache>
                <c:ptCount val="1"/>
                <c:pt idx="0">
                  <c:v>Moyenne de Budget prévu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Budget!$F$4:$F$10</c:f>
              <c:strCache>
                <c:ptCount val="6"/>
                <c:pt idx="0">
                  <c:v>article 1</c:v>
                </c:pt>
                <c:pt idx="1">
                  <c:v>article 2</c:v>
                </c:pt>
                <c:pt idx="2">
                  <c:v>article 3</c:v>
                </c:pt>
                <c:pt idx="3">
                  <c:v>article 4</c:v>
                </c:pt>
                <c:pt idx="4">
                  <c:v>article 5</c:v>
                </c:pt>
                <c:pt idx="5">
                  <c:v>total</c:v>
                </c:pt>
              </c:strCache>
            </c:strRef>
          </c:cat>
          <c:val>
            <c:numRef>
              <c:f>Budget!$G$4:$G$10</c:f>
              <c:numCache>
                <c:formatCode>General</c:formatCode>
                <c:ptCount val="6"/>
                <c:pt idx="0">
                  <c:v>1800</c:v>
                </c:pt>
                <c:pt idx="1">
                  <c:v>2000</c:v>
                </c:pt>
                <c:pt idx="2">
                  <c:v>2200</c:v>
                </c:pt>
                <c:pt idx="3">
                  <c:v>2400</c:v>
                </c:pt>
                <c:pt idx="4">
                  <c:v>2700</c:v>
                </c:pt>
                <c:pt idx="5">
                  <c:v>11100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E-4F08-9F33-5522D957E443}"/>
            </c:ext>
          </c:extLst>
        </c:ser>
        <c:ser>
          <c:idx val="1"/>
          <c:order val="1"/>
          <c:tx>
            <c:strRef>
              <c:f>Budget!$H$3</c:f>
              <c:strCache>
                <c:ptCount val="1"/>
                <c:pt idx="0">
                  <c:v>Moyenne de Budget réalisé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Budget!$F$4:$F$10</c:f>
              <c:strCache>
                <c:ptCount val="6"/>
                <c:pt idx="0">
                  <c:v>article 1</c:v>
                </c:pt>
                <c:pt idx="1">
                  <c:v>article 2</c:v>
                </c:pt>
                <c:pt idx="2">
                  <c:v>article 3</c:v>
                </c:pt>
                <c:pt idx="3">
                  <c:v>article 4</c:v>
                </c:pt>
                <c:pt idx="4">
                  <c:v>article 5</c:v>
                </c:pt>
                <c:pt idx="5">
                  <c:v>total</c:v>
                </c:pt>
              </c:strCache>
            </c:strRef>
          </c:cat>
          <c:val>
            <c:numRef>
              <c:f>Budget!$H$4:$H$10</c:f>
              <c:numCache>
                <c:formatCode>General</c:formatCode>
                <c:ptCount val="6"/>
                <c:pt idx="0">
                  <c:v>2200</c:v>
                </c:pt>
                <c:pt idx="1">
                  <c:v>2600</c:v>
                </c:pt>
                <c:pt idx="2">
                  <c:v>3200</c:v>
                </c:pt>
                <c:pt idx="3">
                  <c:v>2000</c:v>
                </c:pt>
                <c:pt idx="4">
                  <c:v>1500</c:v>
                </c:pt>
                <c:pt idx="5">
                  <c:v>11500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E-4F08-9F33-5522D957E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575136"/>
        <c:axId val="1517584288"/>
      </c:lineChart>
      <c:catAx>
        <c:axId val="151757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Article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1517584288"/>
        <c:crosses val="autoZero"/>
        <c:auto val="1"/>
        <c:lblAlgn val="ctr"/>
        <c:lblOffset val="100"/>
        <c:noMultiLvlLbl val="0"/>
      </c:catAx>
      <c:valAx>
        <c:axId val="1517584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 de 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15175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T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[TriFiltreTableauCroises.xlsx]Vente!Tableau croisé dynamique7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de maisons vendues et prix par semaine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1">
                <a:shade val="76000"/>
              </a:schemeClr>
            </a:fgClr>
            <a:bgClr>
              <a:schemeClr val="accent1">
                <a:shade val="76000"/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>
                <a:shade val="76000"/>
              </a:schemeClr>
            </a:innerShdw>
          </a:effectLst>
        </c:spPr>
        <c:dLbl>
          <c:idx val="0"/>
          <c:layout>
            <c:manualLayout>
              <c:x val="2.2218904138530671E-2"/>
              <c:y val="-4.045307443365695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Vert">
            <a:fgClr>
              <a:schemeClr val="accent1">
                <a:shade val="76000"/>
              </a:schemeClr>
            </a:fgClr>
            <a:bgClr>
              <a:schemeClr val="accent1">
                <a:shade val="76000"/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>
                <a:shade val="76000"/>
              </a:schemeClr>
            </a:innerShdw>
          </a:effectLst>
        </c:spPr>
        <c:dLbl>
          <c:idx val="0"/>
          <c:layout>
            <c:manualLayout>
              <c:x val="2.140529647416364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Vert">
            <a:fgClr>
              <a:schemeClr val="accent1">
                <a:shade val="76000"/>
              </a:schemeClr>
            </a:fgClr>
            <a:bgClr>
              <a:schemeClr val="accent1">
                <a:shade val="76000"/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>
                <a:shade val="76000"/>
              </a:schemeClr>
            </a:innerShdw>
          </a:effectLst>
        </c:spPr>
        <c:dLbl>
          <c:idx val="0"/>
          <c:layout>
            <c:manualLayout>
              <c:x val="1.880540861184827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Vert">
            <a:fgClr>
              <a:schemeClr val="accent1">
                <a:shade val="76000"/>
              </a:schemeClr>
            </a:fgClr>
            <a:bgClr>
              <a:schemeClr val="accent1">
                <a:shade val="76000"/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>
                <a:shade val="76000"/>
              </a:schemeClr>
            </a:innerShdw>
          </a:effectLst>
        </c:spPr>
        <c:dLbl>
          <c:idx val="0"/>
          <c:layout>
            <c:manualLayout>
              <c:x val="2.4252821725457691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Vente!$F$4</c:f>
              <c:strCache>
                <c:ptCount val="1"/>
                <c:pt idx="0">
                  <c:v>Moyenne de Prix moyen</c:v>
                </c:pt>
              </c:strCache>
            </c:strRef>
          </c:tx>
          <c:spPr>
            <a:pattFill prst="narVert">
              <a:fgClr>
                <a:schemeClr val="accent1">
                  <a:shade val="76000"/>
                </a:schemeClr>
              </a:fgClr>
              <a:bgClr>
                <a:schemeClr val="accent1">
                  <a:shade val="7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shade val="76000"/>
                </a:schemeClr>
              </a:innerShdw>
            </a:effectLst>
          </c:spPr>
          <c:invertIfNegative val="0"/>
          <c:dLbls>
            <c:dLbl>
              <c:idx val="0"/>
              <c:layout>
                <c:manualLayout>
                  <c:x val="2.425282172545769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59-4A4E-8BBE-76CC18F5AA94}"/>
                </c:ext>
              </c:extLst>
            </c:dLbl>
            <c:dLbl>
              <c:idx val="1"/>
              <c:layout>
                <c:manualLayout>
                  <c:x val="1.88054086118482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59-4A4E-8BBE-76CC18F5AA94}"/>
                </c:ext>
              </c:extLst>
            </c:dLbl>
            <c:dLbl>
              <c:idx val="2"/>
              <c:layout>
                <c:manualLayout>
                  <c:x val="2.14052964741636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59-4A4E-8BBE-76CC18F5AA94}"/>
                </c:ext>
              </c:extLst>
            </c:dLbl>
            <c:dLbl>
              <c:idx val="3"/>
              <c:layout>
                <c:manualLayout>
                  <c:x val="2.2218904138530671E-2"/>
                  <c:y val="-4.04530744336569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59-4A4E-8BBE-76CC18F5AA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Vente!$E$5:$E$9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Vente!$F$5:$F$9</c:f>
              <c:numCache>
                <c:formatCode>General</c:formatCode>
                <c:ptCount val="4"/>
                <c:pt idx="0">
                  <c:v>104500</c:v>
                </c:pt>
                <c:pt idx="1">
                  <c:v>121000</c:v>
                </c:pt>
                <c:pt idx="2">
                  <c:v>106600</c:v>
                </c:pt>
                <c:pt idx="3">
                  <c:v>106000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9-4A4E-8BBE-76CC18F5AA94}"/>
            </c:ext>
          </c:extLst>
        </c:ser>
        <c:ser>
          <c:idx val="1"/>
          <c:order val="1"/>
          <c:tx>
            <c:strRef>
              <c:f>Vente!$G$4</c:f>
              <c:strCache>
                <c:ptCount val="1"/>
                <c:pt idx="0">
                  <c:v>Moyenne de Maisons vendues</c:v>
                </c:pt>
              </c:strCache>
            </c:strRef>
          </c:tx>
          <c:spPr>
            <a:pattFill prst="narVert">
              <a:fgClr>
                <a:schemeClr val="accent1">
                  <a:tint val="77000"/>
                </a:schemeClr>
              </a:fgClr>
              <a:bgClr>
                <a:schemeClr val="accent1">
                  <a:tint val="77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tint val="77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Vente!$E$5:$E$9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Vente!$G$5:$G$9</c:f>
              <c:numCache>
                <c:formatCode>General</c:formatCode>
                <c:ptCount val="4"/>
                <c:pt idx="0">
                  <c:v>290</c:v>
                </c:pt>
                <c:pt idx="1">
                  <c:v>99</c:v>
                </c:pt>
                <c:pt idx="2">
                  <c:v>230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9-4A4E-8BBE-76CC18F5AA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434544832"/>
        <c:axId val="1434564800"/>
      </c:barChart>
      <c:catAx>
        <c:axId val="1434544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Semaine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1434564800"/>
        <c:crosses val="autoZero"/>
        <c:auto val="1"/>
        <c:lblAlgn val="ctr"/>
        <c:lblOffset val="100"/>
        <c:noMultiLvlLbl val="0"/>
      </c:catAx>
      <c:valAx>
        <c:axId val="14345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143454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T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</xdr:row>
      <xdr:rowOff>68580</xdr:rowOff>
    </xdr:from>
    <xdr:to>
      <xdr:col>17</xdr:col>
      <xdr:colOff>274320</xdr:colOff>
      <xdr:row>47</xdr:row>
      <xdr:rowOff>121920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6D9AE08-03A7-41B6-B468-A0603C6651F5}"/>
            </a:ext>
          </a:extLst>
        </xdr:cNvPr>
        <xdr:cNvSpPr/>
      </xdr:nvSpPr>
      <xdr:spPr bwMode="auto">
        <a:xfrm>
          <a:off x="5791200" y="243840"/>
          <a:ext cx="7962900" cy="760476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fr-TN" sz="1100"/>
        </a:p>
      </xdr:txBody>
    </xdr:sp>
    <xdr:clientData/>
  </xdr:twoCellAnchor>
  <xdr:twoCellAnchor>
    <xdr:from>
      <xdr:col>7</xdr:col>
      <xdr:colOff>396240</xdr:colOff>
      <xdr:row>2</xdr:row>
      <xdr:rowOff>160020</xdr:rowOff>
    </xdr:from>
    <xdr:to>
      <xdr:col>17</xdr:col>
      <xdr:colOff>30480</xdr:colOff>
      <xdr:row>46</xdr:row>
      <xdr:rowOff>22860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2B5F0F42-8080-4F6B-ACBB-26187932CF27}"/>
            </a:ext>
          </a:extLst>
        </xdr:cNvPr>
        <xdr:cNvSpPr txBox="1">
          <a:spLocks noChangeArrowheads="1"/>
        </xdr:cNvSpPr>
      </xdr:nvSpPr>
      <xdr:spPr bwMode="auto">
        <a:xfrm>
          <a:off x="5951220" y="502920"/>
          <a:ext cx="7559040" cy="7086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fr-TN" sz="1000" b="0" i="0" u="none" strike="noStrike" baseline="0">
              <a:solidFill>
                <a:srgbClr val="000000"/>
              </a:solidFill>
              <a:latin typeface="MS Sans Serif"/>
            </a:rPr>
            <a:t>Tri</a:t>
          </a:r>
        </a:p>
        <a:p>
          <a:pPr algn="l" rtl="0">
            <a:defRPr sz="1000"/>
          </a:pPr>
          <a:r>
            <a:rPr lang="fr-TN" sz="1000" b="0" i="0" u="none" strike="noStrike" baseline="0">
              <a:solidFill>
                <a:srgbClr val="000000"/>
              </a:solidFill>
              <a:latin typeface="MS Sans Serif"/>
            </a:rPr>
            <a:t>Travailler dans la feuille tableau.</a:t>
          </a:r>
        </a:p>
        <a:p>
          <a:pPr algn="l" rtl="0">
            <a:defRPr sz="1000"/>
          </a:pPr>
          <a:endParaRPr lang="fr-TN" sz="10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defRPr sz="1000"/>
          </a:pPr>
          <a:r>
            <a:rPr lang="fr-TN" sz="1000" b="1" i="0" u="none" strike="noStrike" baseline="0">
              <a:solidFill>
                <a:srgbClr val="FF0000"/>
              </a:solidFill>
              <a:latin typeface="MS Sans Serif"/>
            </a:rPr>
            <a:t>Trier le tableau ©</a:t>
          </a:r>
        </a:p>
        <a:p>
          <a:pPr algn="l" rtl="0">
            <a:defRPr sz="1000"/>
          </a:pPr>
          <a:endParaRPr lang="fr-TN" sz="1000" b="1" i="0" u="none" strike="noStrike" baseline="0">
            <a:solidFill>
              <a:srgbClr val="FF0000"/>
            </a:solidFill>
            <a:latin typeface="MS Sans Serif"/>
          </a:endParaRPr>
        </a:p>
        <a:p>
          <a:pPr algn="l" rtl="0">
            <a:defRPr sz="1000"/>
          </a:pPr>
          <a:r>
            <a:rPr lang="fr-TN" sz="1000" b="1" i="0" u="none" strike="noStrike" baseline="0">
              <a:solidFill>
                <a:srgbClr val="FF0000"/>
              </a:solidFill>
              <a:latin typeface="MS Sans Serif"/>
            </a:rPr>
            <a:t>successivement par Equipe ; puis par Région ; puis par Ventes</a:t>
          </a:r>
        </a:p>
        <a:p>
          <a:pPr algn="l" rtl="0">
            <a:defRPr sz="1000"/>
          </a:pPr>
          <a:endParaRPr lang="fr-TN" sz="1000" b="1" i="0" u="none" strike="noStrike" baseline="0">
            <a:solidFill>
              <a:srgbClr val="FF0000"/>
            </a:solidFill>
            <a:latin typeface="MS Sans Serif"/>
          </a:endParaRPr>
        </a:p>
        <a:p>
          <a:pPr algn="l" rtl="0">
            <a:defRPr sz="1000"/>
          </a:pPr>
          <a:r>
            <a:rPr lang="fr-TN" sz="1000" b="1" i="0" u="none" strike="noStrike" baseline="0">
              <a:solidFill>
                <a:srgbClr val="FF0000"/>
              </a:solidFill>
              <a:latin typeface="MS Sans Serif"/>
            </a:rPr>
            <a:t>par Equipe et Région et Ventes</a:t>
          </a:r>
        </a:p>
        <a:p>
          <a:pPr algn="l" rtl="0">
            <a:defRPr sz="1000"/>
          </a:pPr>
          <a:endParaRPr lang="fr-TN" sz="1000" b="1" i="0" u="none" strike="noStrike" baseline="0">
            <a:solidFill>
              <a:srgbClr val="FF0000"/>
            </a:solidFill>
            <a:latin typeface="MS Sans Serif"/>
          </a:endParaRPr>
        </a:p>
        <a:p>
          <a:pPr algn="l" rtl="0">
            <a:defRPr sz="1000"/>
          </a:pPr>
          <a:r>
            <a:rPr lang="fr-TN" sz="1000" b="1" i="0" u="none" strike="noStrike" baseline="0">
              <a:solidFill>
                <a:srgbClr val="FF0000"/>
              </a:solidFill>
              <a:latin typeface="MS Sans Serif"/>
            </a:rPr>
            <a:t>par Ventes et Equipe</a:t>
          </a:r>
        </a:p>
        <a:p>
          <a:pPr algn="l" rtl="0">
            <a:defRPr sz="1000"/>
          </a:pPr>
          <a:endParaRPr lang="fr-TN" sz="1000" b="1" i="0" u="none" strike="noStrike" baseline="0">
            <a:solidFill>
              <a:srgbClr val="FF0000"/>
            </a:solidFill>
            <a:latin typeface="MS Sans Serif"/>
          </a:endParaRPr>
        </a:p>
        <a:p>
          <a:pPr algn="l" rtl="0">
            <a:defRPr sz="1000"/>
          </a:pPr>
          <a:r>
            <a:rPr lang="fr-TN" sz="1000" b="1" i="0" u="none" strike="noStrike" baseline="0">
              <a:solidFill>
                <a:srgbClr val="FF0000"/>
              </a:solidFill>
              <a:latin typeface="MS Sans Serif"/>
            </a:rPr>
            <a:t>Le remettre dans l'ordre</a:t>
          </a:r>
        </a:p>
        <a:p>
          <a:pPr algn="l" rtl="0">
            <a:defRPr sz="1000"/>
          </a:pPr>
          <a:endParaRPr lang="fr-TN" sz="10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defRPr sz="1000"/>
          </a:pPr>
          <a:r>
            <a:rPr lang="fr-TN" sz="1000" b="0" i="0" u="none" strike="noStrike" baseline="0">
              <a:solidFill>
                <a:srgbClr val="000000"/>
              </a:solidFill>
              <a:latin typeface="MS Sans Serif"/>
            </a:rPr>
            <a:t>Filtre simple</a:t>
          </a:r>
        </a:p>
        <a:p>
          <a:pPr algn="l" rtl="0">
            <a:defRPr sz="1000"/>
          </a:pPr>
          <a:r>
            <a:rPr lang="fr-TN" sz="1000" b="0" i="0" u="none" strike="noStrike" baseline="0">
              <a:solidFill>
                <a:srgbClr val="000000"/>
              </a:solidFill>
              <a:latin typeface="MS Sans Serif"/>
            </a:rPr>
            <a:t>Travailler dans la feuille base de données. A l'aide de filtre :</a:t>
          </a:r>
        </a:p>
        <a:p>
          <a:pPr algn="l" rtl="0">
            <a:defRPr sz="1000"/>
          </a:pPr>
          <a:endParaRPr lang="fr-TN" sz="10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defRPr sz="1000"/>
          </a:pPr>
          <a:r>
            <a:rPr lang="fr-TN" sz="1000" b="1" i="0" u="none" strike="noStrike" baseline="0">
              <a:solidFill>
                <a:schemeClr val="accent2"/>
              </a:solidFill>
              <a:latin typeface="MS Sans Serif"/>
            </a:rPr>
            <a:t>Afficher les fiches des ventes de la région Centre.</a:t>
          </a:r>
        </a:p>
        <a:p>
          <a:pPr algn="l" rtl="0">
            <a:defRPr sz="1000"/>
          </a:pPr>
          <a:endParaRPr lang="fr-TN" sz="1000" b="1" i="0" u="none" strike="noStrike" baseline="0">
            <a:solidFill>
              <a:schemeClr val="accent2"/>
            </a:solidFill>
            <a:latin typeface="MS Sans Serif"/>
          </a:endParaRPr>
        </a:p>
        <a:p>
          <a:pPr algn="l" rtl="0">
            <a:defRPr sz="1000"/>
          </a:pPr>
          <a:r>
            <a:rPr lang="fr-TN" sz="1000" b="1" i="0" u="none" strike="noStrike" baseline="0">
              <a:solidFill>
                <a:schemeClr val="accent2"/>
              </a:solidFill>
              <a:latin typeface="MS Sans Serif"/>
            </a:rPr>
            <a:t>Afficher les fiches des 3 ventes les plus faibles. (A l'aide du filtre numérique &gt; 10 premiers du menu contextuel)</a:t>
          </a:r>
        </a:p>
        <a:p>
          <a:pPr algn="l" rtl="0">
            <a:defRPr sz="1000"/>
          </a:pPr>
          <a:endParaRPr lang="fr-TN" sz="1000" b="1" i="0" u="none" strike="noStrike" baseline="0">
            <a:solidFill>
              <a:schemeClr val="accent2"/>
            </a:solidFill>
            <a:latin typeface="MS Sans Serif"/>
          </a:endParaRPr>
        </a:p>
        <a:p>
          <a:pPr algn="l" rtl="0">
            <a:defRPr sz="1000"/>
          </a:pPr>
          <a:r>
            <a:rPr lang="fr-TN" sz="1000" b="1" i="0" u="none" strike="noStrike" baseline="0">
              <a:solidFill>
                <a:schemeClr val="accent2"/>
              </a:solidFill>
              <a:latin typeface="MS Sans Serif"/>
            </a:rPr>
            <a:t>Afficher les fiches des ventes &gt;=100 000.</a:t>
          </a:r>
        </a:p>
        <a:p>
          <a:pPr algn="l" rtl="0">
            <a:defRPr sz="1000"/>
          </a:pPr>
          <a:endParaRPr lang="fr-TN" sz="1000" b="1" i="0" u="none" strike="noStrike" baseline="0">
            <a:solidFill>
              <a:schemeClr val="accent2"/>
            </a:solidFill>
            <a:latin typeface="MS Sans Serif"/>
          </a:endParaRPr>
        </a:p>
        <a:p>
          <a:pPr algn="l" rtl="0">
            <a:defRPr sz="1000"/>
          </a:pPr>
          <a:r>
            <a:rPr lang="fr-TN" sz="1000" b="1" i="0" u="none" strike="noStrike" baseline="0">
              <a:solidFill>
                <a:schemeClr val="accent2"/>
              </a:solidFill>
              <a:latin typeface="MS Sans Serif"/>
            </a:rPr>
            <a:t>Afficher les fiches des ventes comprises entre 80 000 et 100 000.</a:t>
          </a:r>
        </a:p>
        <a:p>
          <a:pPr algn="l" rtl="0">
            <a:defRPr sz="1000"/>
          </a:pPr>
          <a:endParaRPr lang="fr-TN" sz="1000" b="1" i="0" u="none" strike="noStrike" baseline="0">
            <a:solidFill>
              <a:schemeClr val="accent2"/>
            </a:solidFill>
            <a:latin typeface="MS Sans Serif"/>
          </a:endParaRPr>
        </a:p>
        <a:p>
          <a:pPr algn="l" rtl="0">
            <a:defRPr sz="1000"/>
          </a:pPr>
          <a:r>
            <a:rPr lang="fr-TN" sz="1000" b="1" i="0" u="none" strike="noStrike" baseline="0">
              <a:solidFill>
                <a:schemeClr val="accent2"/>
              </a:solidFill>
              <a:latin typeface="MS Sans Serif"/>
            </a:rPr>
            <a:t>Afficher les fiches des ventes de la région Centre comprises entre 80000 et 100000.</a:t>
          </a:r>
        </a:p>
        <a:p>
          <a:pPr algn="l" rtl="0">
            <a:defRPr sz="1000"/>
          </a:pPr>
          <a:endParaRPr lang="fr-TN" sz="1000" b="1" i="0" u="none" strike="noStrike" baseline="0">
            <a:solidFill>
              <a:schemeClr val="accent2"/>
            </a:solidFill>
            <a:latin typeface="MS Sans Serif"/>
          </a:endParaRPr>
        </a:p>
        <a:p>
          <a:pPr algn="l" rtl="0">
            <a:defRPr sz="1000"/>
          </a:pPr>
          <a:r>
            <a:rPr lang="fr-TN" sz="1000" b="1" i="0" u="none" strike="noStrike" baseline="0">
              <a:solidFill>
                <a:schemeClr val="accent2"/>
              </a:solidFill>
              <a:latin typeface="MS Sans Serif"/>
            </a:rPr>
            <a:t>Figer la première ligne du tableau. Voir figer les volets.</a:t>
          </a:r>
        </a:p>
        <a:p>
          <a:pPr algn="l" rtl="0">
            <a:defRPr sz="1000"/>
          </a:pPr>
          <a:endParaRPr lang="fr-TN" sz="10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defRPr sz="1000"/>
          </a:pPr>
          <a:r>
            <a:rPr lang="fr-TN" sz="1000" b="0" i="0" u="none" strike="noStrike" baseline="0">
              <a:solidFill>
                <a:srgbClr val="000000"/>
              </a:solidFill>
              <a:latin typeface="MS Sans Serif"/>
            </a:rPr>
            <a:t>Tableau croisé dynamique.</a:t>
          </a:r>
        </a:p>
        <a:p>
          <a:pPr algn="l" rtl="0">
            <a:defRPr sz="1000"/>
          </a:pPr>
          <a:r>
            <a:rPr lang="fr-TN" sz="1000" b="0" i="0" u="none" strike="noStrike" baseline="0">
              <a:solidFill>
                <a:srgbClr val="000000"/>
              </a:solidFill>
              <a:latin typeface="MS Sans Serif"/>
            </a:rPr>
            <a:t>Réaliser un tableau croisé dynamique à partir de la base située sur la feuille base de données :</a:t>
          </a:r>
        </a:p>
        <a:p>
          <a:pPr algn="l" rtl="0">
            <a:defRPr sz="1000"/>
          </a:pPr>
          <a:endParaRPr lang="fr-TN" sz="10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defRPr sz="1000"/>
          </a:pPr>
          <a:r>
            <a:rPr lang="fr-TN" sz="1000" b="0" i="0" u="none" strike="noStrike" baseline="0">
              <a:solidFill>
                <a:srgbClr val="000000"/>
              </a:solidFill>
              <a:latin typeface="MS Sans Serif"/>
            </a:rPr>
            <a:t>source : Liste ou Base de Données Excel, plage de cellules : A1:E88</a:t>
          </a:r>
        </a:p>
        <a:p>
          <a:pPr algn="l" rtl="0">
            <a:defRPr sz="1000"/>
          </a:pPr>
          <a:endParaRPr lang="fr-TN" sz="10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defRPr sz="1000"/>
          </a:pPr>
          <a:r>
            <a:rPr lang="fr-TN" sz="1000" b="0" i="0" u="none" strike="noStrike" baseline="0">
              <a:solidFill>
                <a:srgbClr val="000000"/>
              </a:solidFill>
              <a:latin typeface="MS Sans Serif"/>
            </a:rPr>
            <a:t>disposition :</a:t>
          </a:r>
        </a:p>
        <a:p>
          <a:pPr algn="l" rtl="0">
            <a:defRPr sz="1000"/>
          </a:pPr>
          <a:endParaRPr lang="fr-TN" sz="10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defRPr sz="1000"/>
          </a:pPr>
          <a:r>
            <a:rPr lang="fr-TN" sz="1000" b="0" i="0" u="none" strike="noStrike" baseline="0">
              <a:solidFill>
                <a:srgbClr val="000000"/>
              </a:solidFill>
              <a:latin typeface="MS Sans Serif"/>
            </a:rPr>
            <a:t>LIGNE : champ Région</a:t>
          </a:r>
        </a:p>
        <a:p>
          <a:pPr algn="l" rtl="0">
            <a:defRPr sz="1000"/>
          </a:pPr>
          <a:endParaRPr lang="fr-TN" sz="10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defRPr sz="1000"/>
          </a:pPr>
          <a:r>
            <a:rPr lang="fr-TN" sz="1000" b="0" i="0" u="none" strike="noStrike" baseline="0">
              <a:solidFill>
                <a:srgbClr val="000000"/>
              </a:solidFill>
              <a:latin typeface="MS Sans Serif"/>
            </a:rPr>
            <a:t>COLONNE : champ Dates</a:t>
          </a:r>
        </a:p>
        <a:p>
          <a:pPr algn="l" rtl="0">
            <a:defRPr sz="1000"/>
          </a:pPr>
          <a:endParaRPr lang="fr-TN" sz="10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defRPr sz="1000"/>
          </a:pPr>
          <a:r>
            <a:rPr lang="fr-TN" sz="1000" b="0" i="0" u="none" strike="noStrike" baseline="0">
              <a:solidFill>
                <a:srgbClr val="000000"/>
              </a:solidFill>
              <a:latin typeface="MS Sans Serif"/>
            </a:rPr>
            <a:t>DONNÉES : champ Ventes ; affichant la Moyenne des ventes.</a:t>
          </a:r>
        </a:p>
        <a:p>
          <a:pPr algn="l" rtl="0">
            <a:defRPr sz="1000"/>
          </a:pPr>
          <a:endParaRPr lang="fr-TN" sz="10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defRPr sz="1000"/>
          </a:pPr>
          <a:endParaRPr lang="fr-TN" sz="10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defRPr sz="1000"/>
          </a:pPr>
          <a:r>
            <a:rPr lang="fr-TN" sz="1000" b="0" i="0" u="none" strike="noStrike" baseline="0">
              <a:solidFill>
                <a:srgbClr val="000000"/>
              </a:solidFill>
              <a:latin typeface="MS Sans Serif"/>
            </a:rPr>
            <a:t>Tableau coisé dynamique - exemple1</a:t>
          </a:r>
        </a:p>
        <a:p>
          <a:pPr algn="l" rtl="0">
            <a:defRPr sz="1000"/>
          </a:pPr>
          <a:r>
            <a:rPr lang="fr-TN" sz="1000" b="0" i="0" u="none" strike="noStrike" baseline="0">
              <a:solidFill>
                <a:srgbClr val="000000"/>
              </a:solidFill>
              <a:latin typeface="MS Sans Serif"/>
            </a:rPr>
            <a:t>Sur une autre feuille, réaliser un deuxième tableau croisé dynamique afin de créer une subdivision par équipe pour chaque région.</a:t>
          </a:r>
        </a:p>
        <a:p>
          <a:pPr algn="l" rtl="0">
            <a:defRPr sz="1000"/>
          </a:pPr>
          <a:endParaRPr lang="fr-TN" sz="10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defRPr sz="1000"/>
          </a:pPr>
          <a:endParaRPr lang="fr-TN" sz="10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defRPr sz="1000"/>
          </a:pPr>
          <a:r>
            <a:rPr lang="fr-TN" sz="1000" b="0" i="0" u="none" strike="noStrike" baseline="0">
              <a:solidFill>
                <a:srgbClr val="000000"/>
              </a:solidFill>
              <a:latin typeface="MS Sans Serif"/>
            </a:rPr>
            <a:t>Tableau croisé dynamique 2</a:t>
          </a:r>
        </a:p>
        <a:p>
          <a:pPr algn="l" rtl="0">
            <a:defRPr sz="1000"/>
          </a:pPr>
          <a:r>
            <a:rPr lang="fr-TN" sz="1000" b="0" i="0" u="none" strike="noStrike" baseline="0">
              <a:solidFill>
                <a:srgbClr val="000000"/>
              </a:solidFill>
              <a:latin typeface="MS Sans Serif"/>
            </a:rPr>
            <a:t>N'afficher que les dates du deuxième trimestre.</a:t>
          </a:r>
        </a:p>
        <a:p>
          <a:pPr algn="l" rtl="0">
            <a:defRPr sz="1000"/>
          </a:pPr>
          <a:endParaRPr lang="fr-TN" sz="10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defRPr sz="1000"/>
          </a:pPr>
          <a:endParaRPr lang="fr-TN" sz="1000" b="0" i="0" u="none" strike="noStrike" baseline="0">
            <a:solidFill>
              <a:srgbClr val="000000"/>
            </a:solidFill>
            <a:latin typeface="MS Sans Serif"/>
          </a:endParaRPr>
        </a:p>
      </xdr:txBody>
    </xdr:sp>
    <xdr:clientData/>
  </xdr:twoCellAnchor>
  <xdr:twoCellAnchor>
    <xdr:from>
      <xdr:col>0</xdr:col>
      <xdr:colOff>708660</xdr:colOff>
      <xdr:row>39</xdr:row>
      <xdr:rowOff>76200</xdr:rowOff>
    </xdr:from>
    <xdr:to>
      <xdr:col>4</xdr:col>
      <xdr:colOff>754380</xdr:colOff>
      <xdr:row>56</xdr:row>
      <xdr:rowOff>99060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E7D0DB7-37FB-405C-A1DB-D40371C97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</xdr:colOff>
      <xdr:row>59</xdr:row>
      <xdr:rowOff>15240</xdr:rowOff>
    </xdr:from>
    <xdr:to>
      <xdr:col>11</xdr:col>
      <xdr:colOff>297180</xdr:colOff>
      <xdr:row>79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C0B7B41-61AF-430C-88A5-ED0667D71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58</xdr:row>
      <xdr:rowOff>152400</xdr:rowOff>
    </xdr:from>
    <xdr:to>
      <xdr:col>17</xdr:col>
      <xdr:colOff>655320</xdr:colOff>
      <xdr:row>79</xdr:row>
      <xdr:rowOff>15240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425F373-F889-49AA-8037-DF884C657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</xdr:row>
      <xdr:rowOff>152400</xdr:rowOff>
    </xdr:from>
    <xdr:to>
      <xdr:col>5</xdr:col>
      <xdr:colOff>9525</xdr:colOff>
      <xdr:row>5</xdr:row>
      <xdr:rowOff>152400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0" y="476250"/>
          <a:ext cx="3038475" cy="485775"/>
        </a:xfrm>
        <a:prstGeom prst="rect">
          <a:avLst/>
        </a:prstGeom>
      </xdr:spPr>
      <xdr:txBody>
        <a:bodyPr wrap="none" fromWordArt="1">
          <a:prstTxWarp prst="textDeflate">
            <a:avLst>
              <a:gd name="adj" fmla="val 26227"/>
            </a:avLst>
          </a:prstTxWarp>
        </a:bodyPr>
        <a:lstStyle/>
        <a:p>
          <a:pPr algn="ctr" rtl="0"/>
          <a:r>
            <a:rPr lang="fr-FR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Comic Sans MS"/>
            </a:rPr>
            <a:t>Amortissement d'un emprunt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10</xdr:row>
      <xdr:rowOff>114300</xdr:rowOff>
    </xdr:from>
    <xdr:to>
      <xdr:col>7</xdr:col>
      <xdr:colOff>1706880</xdr:colOff>
      <xdr:row>30</xdr:row>
      <xdr:rowOff>83820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A0C2391-C2A5-445E-8C23-AFB99E859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7620</xdr:rowOff>
    </xdr:from>
    <xdr:to>
      <xdr:col>7</xdr:col>
      <xdr:colOff>0</xdr:colOff>
      <xdr:row>29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1DEDB86-AB83-439C-B299-93B198E4B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es MAZGAR" refreshedDate="45596.476782060185" createdVersion="7" refreshedVersion="7" minRefreshableVersion="3" recordCount="25" xr:uid="{073DB40E-AE98-4FE1-9A0B-4477FEC2516F}">
  <cacheSource type="worksheet">
    <worksheetSource name="Tableau1"/>
  </cacheSource>
  <cacheFields count="8">
    <cacheField name="Colonne1" numFmtId="0">
      <sharedItems containsSemiMixedTypes="0" containsString="0" containsNumber="1" containsInteger="1" minValue="1" maxValue="25"/>
    </cacheField>
    <cacheField name="Equipe" numFmtId="0">
      <sharedItems count="5">
        <s v="Allain"/>
        <s v="Carlson"/>
        <s v="Dupré"/>
        <s v="Herman"/>
        <s v="Le Marchand"/>
      </sharedItems>
    </cacheField>
    <cacheField name="Commerciaux" numFmtId="0">
      <sharedItems containsSemiMixedTypes="0" containsString="0" containsNumber="1" containsInteger="1" minValue="7" maxValue="11"/>
    </cacheField>
    <cacheField name="Région" numFmtId="0">
      <sharedItems count="5">
        <s v="Centre"/>
        <s v="Ouest"/>
        <s v="Sud"/>
        <s v="Est"/>
        <s v="Nord"/>
      </sharedItems>
    </cacheField>
    <cacheField name="Dates" numFmtId="14">
      <sharedItems containsSemiMixedTypes="0" containsNonDate="0" containsDate="1" containsString="0" minDate="2009-01-17T00:00:00" maxDate="2010-02-08T00:00:00" count="6">
        <d v="2010-01-17T00:00:00"/>
        <d v="2009-01-24T00:00:00"/>
        <d v="2010-01-10T00:00:00"/>
        <d v="2009-01-31T00:00:00"/>
        <d v="2010-02-07T00:00:00"/>
        <d v="2009-01-17T00:00:00"/>
      </sharedItems>
      <fieldGroup par="7" base="4">
        <rangePr groupBy="months" startDate="2009-01-17T00:00:00" endDate="2010-02-08T00:00:00"/>
        <groupItems count="14">
          <s v="&lt;17/01/200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8/02/2010"/>
        </groupItems>
      </fieldGroup>
    </cacheField>
    <cacheField name="Ventes" numFmtId="166">
      <sharedItems containsSemiMixedTypes="0" containsString="0" containsNumber="1" containsInteger="1" minValue="10400" maxValue="152500"/>
    </cacheField>
    <cacheField name="Trimestres" numFmtId="0" databaseField="0">
      <fieldGroup base="4">
        <rangePr groupBy="quarters" startDate="2009-01-17T00:00:00" endDate="2010-02-08T00:00:00"/>
        <groupItems count="6">
          <s v="&lt;17/01/2009"/>
          <s v="Trimestre1"/>
          <s v="Trimestre2"/>
          <s v="Trimestre3"/>
          <s v="Trimestre4"/>
          <s v="&gt;08/02/2010"/>
        </groupItems>
      </fieldGroup>
    </cacheField>
    <cacheField name="Années" numFmtId="0" databaseField="0">
      <fieldGroup base="4">
        <rangePr groupBy="years" startDate="2009-01-17T00:00:00" endDate="2010-02-08T00:00:00"/>
        <groupItems count="4">
          <s v="&lt;17/01/2009"/>
          <s v="2009"/>
          <s v="2010"/>
          <s v="&gt;08/02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es MAZGAR" refreshedDate="45596.496843865738" createdVersion="7" refreshedVersion="7" minRefreshableVersion="3" recordCount="6" xr:uid="{0CCFDA32-5726-4BC5-A7D6-63E0E8B649D0}">
  <cacheSource type="worksheet">
    <worksheetSource name="Tableau3"/>
  </cacheSource>
  <cacheFields count="3">
    <cacheField name="Articles" numFmtId="0">
      <sharedItems count="6">
        <s v="article 1"/>
        <s v="article 2"/>
        <s v="article 3"/>
        <s v="article 4"/>
        <s v="article 5"/>
        <s v="total"/>
      </sharedItems>
    </cacheField>
    <cacheField name="Budget prévu" numFmtId="167">
      <sharedItems containsSemiMixedTypes="0" containsString="0" containsNumber="1" containsInteger="1" minValue="1800" maxValue="11100"/>
    </cacheField>
    <cacheField name="Budget réalisé" numFmtId="167">
      <sharedItems containsSemiMixedTypes="0" containsString="0" containsNumber="1" containsInteger="1" minValue="1500" maxValue="1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es MAZGAR" refreshedDate="45596.499922569441" createdVersion="7" refreshedVersion="7" minRefreshableVersion="3" recordCount="4" xr:uid="{B547371C-F28B-4EE3-9E87-59408EB84750}">
  <cacheSource type="worksheet">
    <worksheetSource name="Tableau4"/>
  </cacheSource>
  <cacheFields count="3">
    <cacheField name="Semain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aisons vendues" numFmtId="0">
      <sharedItems containsSemiMixedTypes="0" containsString="0" containsNumber="1" containsInteger="1" minValue="99" maxValue="290" count="4">
        <n v="290"/>
        <n v="99"/>
        <n v="230"/>
        <n v="280"/>
      </sharedItems>
    </cacheField>
    <cacheField name="Prix moyen" numFmtId="167">
      <sharedItems containsSemiMixedTypes="0" containsString="0" containsNumber="1" containsInteger="1" minValue="104500" maxValue="12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"/>
    <x v="0"/>
    <n v="7"/>
    <x v="0"/>
    <x v="0"/>
    <n v="85000"/>
  </r>
  <r>
    <n v="19"/>
    <x v="0"/>
    <n v="7"/>
    <x v="1"/>
    <x v="1"/>
    <n v="54167"/>
  </r>
  <r>
    <n v="4"/>
    <x v="0"/>
    <n v="7"/>
    <x v="2"/>
    <x v="2"/>
    <n v="83333"/>
  </r>
  <r>
    <n v="20"/>
    <x v="0"/>
    <n v="7"/>
    <x v="2"/>
    <x v="1"/>
    <n v="83333"/>
  </r>
  <r>
    <n v="17"/>
    <x v="1"/>
    <n v="10"/>
    <x v="0"/>
    <x v="1"/>
    <n v="50000"/>
  </r>
  <r>
    <n v="21"/>
    <x v="1"/>
    <n v="10"/>
    <x v="3"/>
    <x v="3"/>
    <n v="18750"/>
  </r>
  <r>
    <n v="18"/>
    <x v="1"/>
    <n v="10"/>
    <x v="1"/>
    <x v="1"/>
    <n v="50000"/>
  </r>
  <r>
    <n v="9"/>
    <x v="1"/>
    <n v="10"/>
    <x v="1"/>
    <x v="0"/>
    <n v="93764"/>
  </r>
  <r>
    <n v="25"/>
    <x v="1"/>
    <n v="10"/>
    <x v="1"/>
    <x v="4"/>
    <n v="100000"/>
  </r>
  <r>
    <n v="2"/>
    <x v="1"/>
    <n v="10"/>
    <x v="1"/>
    <x v="2"/>
    <n v="104167"/>
  </r>
  <r>
    <n v="22"/>
    <x v="1"/>
    <n v="10"/>
    <x v="1"/>
    <x v="3"/>
    <n v="104167"/>
  </r>
  <r>
    <n v="23"/>
    <x v="2"/>
    <n v="11"/>
    <x v="3"/>
    <x v="3"/>
    <n v="18750"/>
  </r>
  <r>
    <n v="14"/>
    <x v="2"/>
    <n v="11"/>
    <x v="3"/>
    <x v="1"/>
    <n v="46875"/>
  </r>
  <r>
    <n v="13"/>
    <x v="2"/>
    <n v="11"/>
    <x v="4"/>
    <x v="1"/>
    <n v="100000"/>
  </r>
  <r>
    <n v="12"/>
    <x v="2"/>
    <n v="11"/>
    <x v="4"/>
    <x v="5"/>
    <n v="122500"/>
  </r>
  <r>
    <n v="3"/>
    <x v="2"/>
    <n v="11"/>
    <x v="4"/>
    <x v="2"/>
    <n v="152500"/>
  </r>
  <r>
    <n v="11"/>
    <x v="3"/>
    <n v="9"/>
    <x v="3"/>
    <x v="5"/>
    <n v="46875"/>
  </r>
  <r>
    <n v="5"/>
    <x v="3"/>
    <n v="9"/>
    <x v="3"/>
    <x v="2"/>
    <n v="93750"/>
  </r>
  <r>
    <n v="8"/>
    <x v="3"/>
    <n v="9"/>
    <x v="3"/>
    <x v="2"/>
    <n v="93750"/>
  </r>
  <r>
    <n v="24"/>
    <x v="3"/>
    <n v="9"/>
    <x v="3"/>
    <x v="4"/>
    <n v="126563"/>
  </r>
  <r>
    <n v="16"/>
    <x v="4"/>
    <n v="10"/>
    <x v="0"/>
    <x v="1"/>
    <n v="75800"/>
  </r>
  <r>
    <n v="7"/>
    <x v="4"/>
    <n v="10"/>
    <x v="0"/>
    <x v="0"/>
    <n v="80837"/>
  </r>
  <r>
    <n v="1"/>
    <x v="4"/>
    <n v="10"/>
    <x v="0"/>
    <x v="2"/>
    <n v="100833"/>
  </r>
  <r>
    <n v="15"/>
    <x v="4"/>
    <n v="10"/>
    <x v="3"/>
    <x v="1"/>
    <n v="46875"/>
  </r>
  <r>
    <n v="6"/>
    <x v="4"/>
    <n v="10"/>
    <x v="1"/>
    <x v="0"/>
    <n v="104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800"/>
    <n v="2200"/>
  </r>
  <r>
    <x v="1"/>
    <n v="2000"/>
    <n v="2600"/>
  </r>
  <r>
    <x v="2"/>
    <n v="2200"/>
    <n v="3200"/>
  </r>
  <r>
    <x v="3"/>
    <n v="2400"/>
    <n v="2000"/>
  </r>
  <r>
    <x v="4"/>
    <n v="2700"/>
    <n v="1500"/>
  </r>
  <r>
    <x v="5"/>
    <n v="11100"/>
    <n v="115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04500"/>
  </r>
  <r>
    <x v="1"/>
    <x v="1"/>
    <n v="121000"/>
  </r>
  <r>
    <x v="2"/>
    <x v="2"/>
    <n v="106600"/>
  </r>
  <r>
    <x v="3"/>
    <x v="3"/>
    <n v="10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721B9-9216-46BC-AB2E-6E9FB7CE0EEB}" name="Tableau croisé dynamique4" cacheId="25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2">
  <location ref="B60:E79" firstHeaderRow="1" firstDataRow="2" firstDataCol="1"/>
  <pivotFields count="8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6">
        <item x="0"/>
        <item x="3"/>
        <item x="4"/>
        <item x="1"/>
        <item x="2"/>
        <item t="default"/>
      </items>
    </pivotField>
    <pivotField axis="axisCol" numFmtId="14" showAll="0" insertPageBreak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6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2">
    <field x="3"/>
    <field x="1"/>
  </rowFields>
  <rowItems count="18">
    <i>
      <x/>
    </i>
    <i r="1">
      <x/>
    </i>
    <i r="1">
      <x v="1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2"/>
    </i>
    <i>
      <x v="3"/>
    </i>
    <i r="1">
      <x/>
    </i>
    <i r="1">
      <x v="1"/>
    </i>
    <i r="1">
      <x v="4"/>
    </i>
    <i>
      <x v="4"/>
    </i>
    <i r="1">
      <x/>
    </i>
    <i t="grand">
      <x/>
    </i>
  </rowItems>
  <colFields count="1">
    <field x="4"/>
  </colFields>
  <colItems count="3">
    <i>
      <x v="1"/>
    </i>
    <i>
      <x v="2"/>
    </i>
    <i t="grand">
      <x/>
    </i>
  </colItems>
  <dataFields count="1">
    <dataField name="Moyenne de Ventes" fld="5" subtotal="average" baseField="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EEC20-039E-46D4-95E7-38F50C526032}" name="Tableau croisé dynamique3" cacheId="25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1">
  <location ref="B31:E38" firstHeaderRow="1" firstDataRow="2" firstDataCol="1"/>
  <pivotFields count="8">
    <pivotField showAll="0"/>
    <pivotField showAll="0"/>
    <pivotField showAll="0"/>
    <pivotField axis="axisRow" showAll="0">
      <items count="6">
        <item x="0"/>
        <item x="3"/>
        <item x="4"/>
        <item x="1"/>
        <item x="2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6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 v="1"/>
    </i>
    <i>
      <x v="2"/>
    </i>
    <i t="grand">
      <x/>
    </i>
  </colItems>
  <dataFields count="1">
    <dataField name="Moyenne de Ventes" fld="5" subtotal="average" baseField="3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F96CC-6943-4986-B45C-39F7918F722A}" name="Tableau croisé dynamique6" cacheId="3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2">
  <location ref="F3:H10" firstHeaderRow="0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7" showAll="0"/>
    <pivotField dataField="1" numFmtId="16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Budget prévu" fld="1" subtotal="average" baseField="0" baseItem="0"/>
    <dataField name="Moyenne de Budget réalisé" fld="2" subtotal="average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0EC92-AC7A-42C2-A67F-0A83CFD9A6D4}" name="Tableau croisé dynamique7" cacheId="35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1">
  <location ref="E4:G9" firstHeaderRow="0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5">
        <item x="1"/>
        <item x="2"/>
        <item x="3"/>
        <item x="0"/>
        <item t="default"/>
      </items>
    </pivotField>
    <pivotField dataField="1" numFmtId="167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Prix moyen" fld="2" subtotal="average" baseField="0" baseItem="0"/>
    <dataField name="Moyenne de Maisons vendues" fld="1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65F4B9-3DC3-4738-A9F7-8D650776EBE8}" name="Tableau1" displayName="Tableau1" ref="A1:F26" totalsRowShown="0" headerRowDxfId="10" tableBorderDxfId="15">
  <sortState xmlns:xlrd2="http://schemas.microsoft.com/office/spreadsheetml/2017/richdata2" ref="A2:F26">
    <sortCondition ref="B2:B26"/>
    <sortCondition ref="D2:D26"/>
    <sortCondition ref="F2:F26"/>
  </sortState>
  <tableColumns count="6">
    <tableColumn id="1" xr3:uid="{5DF92D8B-8B92-44CF-93A0-F327A3805B03}" name="Colonne1" dataDxfId="14"/>
    <tableColumn id="2" xr3:uid="{D3E9D837-7EC8-447F-A98E-43626B50FB08}" name="Equipe" dataDxfId="13"/>
    <tableColumn id="3" xr3:uid="{14DFCB42-4C22-4C8B-9401-CCD3BEFC6726}" name="Commerciaux" dataDxfId="12">
      <calculatedColumnFormula>IF(B2="Dupré",11,IF(OR(B2="Le Marchand",B2="Carlson"),10,IF(B2="Herman",9,7)))</calculatedColumnFormula>
    </tableColumn>
    <tableColumn id="4" xr3:uid="{56EC4CA9-00AA-4581-B139-4C31AB523828}" name="Région" dataDxfId="11"/>
    <tableColumn id="5" xr3:uid="{DBCEF518-9BB1-4625-A027-AE728F95F5A8}" name="Dates" dataDxfId="4"/>
    <tableColumn id="6" xr3:uid="{4A1EFB99-A984-4504-A0BD-CFBF39DBEF20}" name="Ventes" dataDxfId="3" dataCellStyle="Monétaire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4237E3-661D-49D0-A658-1241F1FADEB8}" name="Tableau2" displayName="Tableau2" ref="A1:E88" totalsRowShown="0" headerRowDxfId="5" headerRowCellStyle="Accent2">
  <autoFilter ref="A1:E88" xr:uid="{834237E3-661D-49D0-A658-1241F1FADEB8}">
    <filterColumn colId="4">
      <top10 val="1" filterVal="156250"/>
    </filterColumn>
  </autoFilter>
  <sortState xmlns:xlrd2="http://schemas.microsoft.com/office/spreadsheetml/2017/richdata2" ref="A4:E80">
    <sortCondition descending="1" ref="E1:E88"/>
  </sortState>
  <tableColumns count="5">
    <tableColumn id="1" xr3:uid="{2A9A2778-DF2F-4D46-9A67-B30A5F4807F2}" name="Equipe"/>
    <tableColumn id="2" xr3:uid="{5CAAA009-7883-4F7C-B122-E0DA3F88D762}" name="Commerciaux" dataDxfId="9">
      <calculatedColumnFormula>IF(A2="Dupré",11,IF(OR(A2="Le Marchand",A2="Carlson"),10,IF(A2="Herman",9,7)))</calculatedColumnFormula>
    </tableColumn>
    <tableColumn id="3" xr3:uid="{2B52C00E-736D-4729-AD1A-6E4CE2653F8C}" name="Région" dataDxfId="8"/>
    <tableColumn id="4" xr3:uid="{6B96CECB-1A0A-4963-A729-A7AFE473E923}" name="Dates" dataDxfId="7"/>
    <tableColumn id="5" xr3:uid="{B4FAD45A-27EC-411A-9A13-8A9F599FC039}" name="Ventes" dataDxfId="6" dataCellStyle="Monétaire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3411B1-C8EA-435D-B007-F06F8D8CA173}" name="Tableau3" displayName="Tableau3" ref="A3:C9" totalsRowShown="0" headerRowCellStyle="Titre 1" dataCellStyle="Titre 1">
  <autoFilter ref="A3:C9" xr:uid="{223411B1-C8EA-435D-B007-F06F8D8CA173}"/>
  <tableColumns count="3">
    <tableColumn id="1" xr3:uid="{5EB8B843-F223-43D4-BA1E-C18911ABDA39}" name="Articles" dataCellStyle="Titre 1"/>
    <tableColumn id="2" xr3:uid="{A61CBA7C-E85C-48A1-B708-7277DFBAB446}" name="Budget prévu" dataDxfId="2" dataCellStyle="Titre 1"/>
    <tableColumn id="3" xr3:uid="{D389BC24-1134-4C98-8B66-3AEB547D2257}" name="Budget réalisé" dataDxfId="1" dataCellStyle="Titre 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3C8BDB-0B23-4442-8F9A-71F8710F70AF}" name="Tableau4" displayName="Tableau4" ref="A4:C8" totalsRowShown="0" headerRowDxfId="0" headerRowCellStyle="Accent1" dataCellStyle="Titre 1">
  <autoFilter ref="A4:C8" xr:uid="{CF3C8BDB-0B23-4442-8F9A-71F8710F70AF}"/>
  <tableColumns count="3">
    <tableColumn id="1" xr3:uid="{AC57E5FA-C205-4C9D-A1FA-AED030B8C0B0}" name="Semaine" dataCellStyle="Titre 1"/>
    <tableColumn id="2" xr3:uid="{31CFF08F-805E-48FC-AE0C-B2A7131C5DF1}" name="Maisons vendues" dataCellStyle="Titre 1"/>
    <tableColumn id="3" xr3:uid="{05503F0B-22CA-497A-83D8-CAE95ADAC6D1}" name="Prix moyen" dataCellStyle="Titre 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opLeftCell="A82" workbookViewId="0">
      <selection activeCell="G3" sqref="G3"/>
    </sheetView>
  </sheetViews>
  <sheetFormatPr baseColWidth="10" defaultRowHeight="12.6" x14ac:dyDescent="0.25"/>
  <cols>
    <col min="1" max="1" width="10.5546875" customWidth="1"/>
    <col min="2" max="2" width="21.21875" bestFit="1" customWidth="1"/>
    <col min="3" max="3" width="24.109375" bestFit="1" customWidth="1"/>
    <col min="4" max="4" width="10.109375" bestFit="1" customWidth="1"/>
    <col min="5" max="5" width="13.44140625" bestFit="1" customWidth="1"/>
    <col min="6" max="6" width="13.5546875" bestFit="1" customWidth="1"/>
    <col min="7" max="7" width="10.109375" bestFit="1" customWidth="1"/>
    <col min="8" max="9" width="12.77734375" bestFit="1" customWidth="1"/>
  </cols>
  <sheetData>
    <row r="1" spans="1:6" ht="13.8" x14ac:dyDescent="0.25">
      <c r="A1" s="41" t="s">
        <v>40</v>
      </c>
      <c r="B1" s="42" t="s">
        <v>0</v>
      </c>
      <c r="C1" s="42" t="s">
        <v>1</v>
      </c>
      <c r="D1" s="42" t="s">
        <v>2</v>
      </c>
      <c r="E1" s="42" t="s">
        <v>3</v>
      </c>
      <c r="F1" s="50" t="s">
        <v>4</v>
      </c>
    </row>
    <row r="2" spans="1:6" ht="13.2" x14ac:dyDescent="0.25">
      <c r="A2" s="39">
        <v>10</v>
      </c>
      <c r="B2" s="9" t="s">
        <v>11</v>
      </c>
      <c r="C2" s="10">
        <f>IF(B2="Dupré",11,IF(OR(B2="Le Marchand",B2="Carlson"),10,IF(B2="Herman",9,7)))</f>
        <v>7</v>
      </c>
      <c r="D2" s="10" t="s">
        <v>6</v>
      </c>
      <c r="E2" s="11">
        <v>40195</v>
      </c>
      <c r="F2" s="51">
        <v>85000</v>
      </c>
    </row>
    <row r="3" spans="1:6" ht="13.2" x14ac:dyDescent="0.25">
      <c r="A3" s="40">
        <v>19</v>
      </c>
      <c r="B3" s="12" t="s">
        <v>11</v>
      </c>
      <c r="C3" s="13">
        <f>IF(B3="Dupré",11,IF(OR(B3="Le Marchand",B3="Carlson"),10,IF(B3="Herman",9,7)))</f>
        <v>7</v>
      </c>
      <c r="D3" s="13" t="s">
        <v>8</v>
      </c>
      <c r="E3" s="14">
        <v>39837</v>
      </c>
      <c r="F3" s="52">
        <v>54167</v>
      </c>
    </row>
    <row r="4" spans="1:6" ht="13.2" x14ac:dyDescent="0.25">
      <c r="A4" s="40">
        <v>4</v>
      </c>
      <c r="B4" s="12" t="s">
        <v>11</v>
      </c>
      <c r="C4" s="13">
        <f>IF(B4="Dupré",11,IF(OR(B4="Le Marchand",B4="Carlson"),10,IF(B4="Herman",9,7)))</f>
        <v>7</v>
      </c>
      <c r="D4" s="13" t="s">
        <v>12</v>
      </c>
      <c r="E4" s="14">
        <v>40188</v>
      </c>
      <c r="F4" s="52">
        <v>83333</v>
      </c>
    </row>
    <row r="5" spans="1:6" ht="13.2" x14ac:dyDescent="0.25">
      <c r="A5" s="40">
        <v>20</v>
      </c>
      <c r="B5" s="12" t="s">
        <v>11</v>
      </c>
      <c r="C5" s="13">
        <f>IF(B5="Dupré",11,IF(OR(B5="Le Marchand",B5="Carlson"),10,IF(B5="Herman",9,7)))</f>
        <v>7</v>
      </c>
      <c r="D5" s="13" t="s">
        <v>12</v>
      </c>
      <c r="E5" s="14">
        <v>39837</v>
      </c>
      <c r="F5" s="52">
        <v>83333</v>
      </c>
    </row>
    <row r="6" spans="1:6" ht="13.2" x14ac:dyDescent="0.25">
      <c r="A6" s="40">
        <v>17</v>
      </c>
      <c r="B6" s="12" t="s">
        <v>7</v>
      </c>
      <c r="C6" s="13">
        <f>IF(B6="Dupré",11,IF(OR(B6="Le Marchand",B6="Carlson"),10,IF(B6="Herman",9,7)))</f>
        <v>10</v>
      </c>
      <c r="D6" s="13" t="s">
        <v>6</v>
      </c>
      <c r="E6" s="14">
        <v>39837</v>
      </c>
      <c r="F6" s="52">
        <v>50000</v>
      </c>
    </row>
    <row r="7" spans="1:6" ht="13.2" x14ac:dyDescent="0.25">
      <c r="A7" s="40">
        <v>21</v>
      </c>
      <c r="B7" s="12" t="s">
        <v>7</v>
      </c>
      <c r="C7" s="13">
        <f>IF(B7="Dupré",11,IF(OR(B7="Le Marchand",B7="Carlson"),10,IF(B7="Herman",9,7)))</f>
        <v>10</v>
      </c>
      <c r="D7" s="13" t="s">
        <v>14</v>
      </c>
      <c r="E7" s="14">
        <v>39844</v>
      </c>
      <c r="F7" s="52">
        <v>18750</v>
      </c>
    </row>
    <row r="8" spans="1:6" ht="13.2" x14ac:dyDescent="0.25">
      <c r="A8" s="40">
        <v>18</v>
      </c>
      <c r="B8" s="12" t="s">
        <v>7</v>
      </c>
      <c r="C8" s="13">
        <f>IF(B8="Dupré",11,IF(OR(B8="Le Marchand",B8="Carlson"),10,IF(B8="Herman",9,7)))</f>
        <v>10</v>
      </c>
      <c r="D8" s="13" t="s">
        <v>8</v>
      </c>
      <c r="E8" s="14">
        <v>39837</v>
      </c>
      <c r="F8" s="52">
        <v>50000</v>
      </c>
    </row>
    <row r="9" spans="1:6" ht="13.2" x14ac:dyDescent="0.25">
      <c r="A9" s="40">
        <v>9</v>
      </c>
      <c r="B9" s="12" t="s">
        <v>7</v>
      </c>
      <c r="C9" s="13">
        <f>IF(B9="Dupré",11,IF(OR(B9="Le Marchand",B9="Carlson"),10,IF(B9="Herman",9,7)))</f>
        <v>10</v>
      </c>
      <c r="D9" s="13" t="s">
        <v>8</v>
      </c>
      <c r="E9" s="14">
        <v>40195</v>
      </c>
      <c r="F9" s="52">
        <v>93764</v>
      </c>
    </row>
    <row r="10" spans="1:6" ht="13.2" x14ac:dyDescent="0.25">
      <c r="A10" s="40">
        <v>25</v>
      </c>
      <c r="B10" s="12" t="s">
        <v>7</v>
      </c>
      <c r="C10" s="13">
        <f>IF(B10="Dupré",11,IF(OR(B10="Le Marchand",B10="Carlson"),10,IF(B10="Herman",9,7)))</f>
        <v>10</v>
      </c>
      <c r="D10" s="13" t="s">
        <v>8</v>
      </c>
      <c r="E10" s="14">
        <v>40216</v>
      </c>
      <c r="F10" s="52">
        <v>100000</v>
      </c>
    </row>
    <row r="11" spans="1:6" ht="13.2" x14ac:dyDescent="0.25">
      <c r="A11" s="40">
        <v>2</v>
      </c>
      <c r="B11" s="12" t="s">
        <v>7</v>
      </c>
      <c r="C11" s="13">
        <f>IF(B11="Dupré",11,IF(OR(B11="Le Marchand",B11="Carlson"),10,IF(B11="Herman",9,7)))</f>
        <v>10</v>
      </c>
      <c r="D11" s="13" t="s">
        <v>8</v>
      </c>
      <c r="E11" s="14">
        <v>40188</v>
      </c>
      <c r="F11" s="52">
        <v>104167</v>
      </c>
    </row>
    <row r="12" spans="1:6" ht="13.2" x14ac:dyDescent="0.25">
      <c r="A12" s="40">
        <v>22</v>
      </c>
      <c r="B12" s="12" t="s">
        <v>7</v>
      </c>
      <c r="C12" s="13">
        <f>IF(B12="Dupré",11,IF(OR(B12="Le Marchand",B12="Carlson"),10,IF(B12="Herman",9,7)))</f>
        <v>10</v>
      </c>
      <c r="D12" s="13" t="s">
        <v>8</v>
      </c>
      <c r="E12" s="14">
        <v>39844</v>
      </c>
      <c r="F12" s="52">
        <v>104167</v>
      </c>
    </row>
    <row r="13" spans="1:6" ht="13.2" x14ac:dyDescent="0.25">
      <c r="A13" s="40">
        <v>23</v>
      </c>
      <c r="B13" s="12" t="s">
        <v>9</v>
      </c>
      <c r="C13" s="13">
        <f>IF(B13="Dupré",11,IF(OR(B13="Le Marchand",B13="Carlson"),10,IF(B13="Herman",9,7)))</f>
        <v>11</v>
      </c>
      <c r="D13" s="13" t="s">
        <v>14</v>
      </c>
      <c r="E13" s="14">
        <v>39844</v>
      </c>
      <c r="F13" s="52">
        <v>18750</v>
      </c>
    </row>
    <row r="14" spans="1:6" ht="13.2" x14ac:dyDescent="0.25">
      <c r="A14" s="40">
        <v>14</v>
      </c>
      <c r="B14" s="12" t="s">
        <v>9</v>
      </c>
      <c r="C14" s="13">
        <f>IF(B14="Dupré",11,IF(OR(B14="Le Marchand",B14="Carlson"),10,IF(B14="Herman",9,7)))</f>
        <v>11</v>
      </c>
      <c r="D14" s="13" t="s">
        <v>14</v>
      </c>
      <c r="E14" s="14">
        <v>39837</v>
      </c>
      <c r="F14" s="52">
        <v>46875</v>
      </c>
    </row>
    <row r="15" spans="1:6" ht="13.2" x14ac:dyDescent="0.25">
      <c r="A15" s="40">
        <v>13</v>
      </c>
      <c r="B15" s="12" t="s">
        <v>9</v>
      </c>
      <c r="C15" s="13">
        <f>IF(B15="Dupré",11,IF(OR(B15="Le Marchand",B15="Carlson"),10,IF(B15="Herman",9,7)))</f>
        <v>11</v>
      </c>
      <c r="D15" s="13" t="s">
        <v>10</v>
      </c>
      <c r="E15" s="14">
        <v>39837</v>
      </c>
      <c r="F15" s="52">
        <v>100000</v>
      </c>
    </row>
    <row r="16" spans="1:6" ht="13.2" x14ac:dyDescent="0.25">
      <c r="A16" s="40">
        <v>12</v>
      </c>
      <c r="B16" s="12" t="s">
        <v>9</v>
      </c>
      <c r="C16" s="13">
        <f>IF(B16="Dupré",11,IF(OR(B16="Le Marchand",B16="Carlson"),10,IF(B16="Herman",9,7)))</f>
        <v>11</v>
      </c>
      <c r="D16" s="13" t="s">
        <v>10</v>
      </c>
      <c r="E16" s="14">
        <v>39830</v>
      </c>
      <c r="F16" s="52">
        <v>122500</v>
      </c>
    </row>
    <row r="17" spans="1:6" ht="13.2" x14ac:dyDescent="0.25">
      <c r="A17" s="40">
        <v>3</v>
      </c>
      <c r="B17" s="12" t="s">
        <v>9</v>
      </c>
      <c r="C17" s="13">
        <f>IF(B17="Dupré",11,IF(OR(B17="Le Marchand",B17="Carlson"),10,IF(B17="Herman",9,7)))</f>
        <v>11</v>
      </c>
      <c r="D17" s="13" t="s">
        <v>10</v>
      </c>
      <c r="E17" s="14">
        <v>40188</v>
      </c>
      <c r="F17" s="52">
        <v>152500</v>
      </c>
    </row>
    <row r="18" spans="1:6" ht="13.2" x14ac:dyDescent="0.25">
      <c r="A18" s="40">
        <v>11</v>
      </c>
      <c r="B18" s="12" t="s">
        <v>13</v>
      </c>
      <c r="C18" s="13">
        <f>IF(B18="Dupré",11,IF(OR(B18="Le Marchand",B18="Carlson"),10,IF(B18="Herman",9,7)))</f>
        <v>9</v>
      </c>
      <c r="D18" s="13" t="s">
        <v>14</v>
      </c>
      <c r="E18" s="14">
        <v>39830</v>
      </c>
      <c r="F18" s="52">
        <v>46875</v>
      </c>
    </row>
    <row r="19" spans="1:6" ht="13.2" x14ac:dyDescent="0.25">
      <c r="A19" s="40">
        <v>5</v>
      </c>
      <c r="B19" s="12" t="s">
        <v>13</v>
      </c>
      <c r="C19" s="13">
        <f>IF(B19="Dupré",11,IF(OR(B19="Le Marchand",B19="Carlson"),10,IF(B19="Herman",9,7)))</f>
        <v>9</v>
      </c>
      <c r="D19" s="13" t="s">
        <v>14</v>
      </c>
      <c r="E19" s="14">
        <v>40188</v>
      </c>
      <c r="F19" s="52">
        <v>93750</v>
      </c>
    </row>
    <row r="20" spans="1:6" ht="13.2" x14ac:dyDescent="0.25">
      <c r="A20" s="40">
        <v>8</v>
      </c>
      <c r="B20" s="12" t="s">
        <v>13</v>
      </c>
      <c r="C20" s="13">
        <f>IF(B20="Dupré",11,IF(OR(B20="Le Marchand",B20="Carlson"),10,IF(B20="Herman",9,7)))</f>
        <v>9</v>
      </c>
      <c r="D20" s="13" t="s">
        <v>14</v>
      </c>
      <c r="E20" s="14">
        <v>40188</v>
      </c>
      <c r="F20" s="52">
        <v>93750</v>
      </c>
    </row>
    <row r="21" spans="1:6" ht="13.2" x14ac:dyDescent="0.25">
      <c r="A21" s="40">
        <v>24</v>
      </c>
      <c r="B21" s="12" t="s">
        <v>13</v>
      </c>
      <c r="C21" s="13">
        <f>IF(B21="Dupré",11,IF(OR(B21="Le Marchand",B21="Carlson"),10,IF(B21="Herman",9,7)))</f>
        <v>9</v>
      </c>
      <c r="D21" s="13" t="s">
        <v>14</v>
      </c>
      <c r="E21" s="14">
        <v>40216</v>
      </c>
      <c r="F21" s="52">
        <v>126563</v>
      </c>
    </row>
    <row r="22" spans="1:6" ht="13.2" x14ac:dyDescent="0.25">
      <c r="A22" s="40">
        <v>16</v>
      </c>
      <c r="B22" s="12" t="s">
        <v>5</v>
      </c>
      <c r="C22" s="13">
        <f>IF(B22="Dupré",11,IF(OR(B22="Le Marchand",B22="Carlson"),10,IF(B22="Herman",9,7)))</f>
        <v>10</v>
      </c>
      <c r="D22" s="13" t="s">
        <v>6</v>
      </c>
      <c r="E22" s="14">
        <v>39837</v>
      </c>
      <c r="F22" s="52">
        <v>75800</v>
      </c>
    </row>
    <row r="23" spans="1:6" ht="13.2" x14ac:dyDescent="0.25">
      <c r="A23" s="40">
        <v>7</v>
      </c>
      <c r="B23" s="12" t="s">
        <v>5</v>
      </c>
      <c r="C23" s="13">
        <f>IF(B23="Dupré",11,IF(OR(B23="Le Marchand",B23="Carlson"),10,IF(B23="Herman",9,7)))</f>
        <v>10</v>
      </c>
      <c r="D23" s="13" t="s">
        <v>6</v>
      </c>
      <c r="E23" s="14">
        <v>40195</v>
      </c>
      <c r="F23" s="52">
        <v>80837</v>
      </c>
    </row>
    <row r="24" spans="1:6" ht="13.2" x14ac:dyDescent="0.25">
      <c r="A24" s="40">
        <v>1</v>
      </c>
      <c r="B24" s="12" t="s">
        <v>5</v>
      </c>
      <c r="C24" s="13">
        <f>IF(B24="Dupré",11,IF(OR(B24="Le Marchand",B24="Carlson"),10,IF(B24="Herman",9,7)))</f>
        <v>10</v>
      </c>
      <c r="D24" s="13" t="s">
        <v>6</v>
      </c>
      <c r="E24" s="14">
        <v>40188</v>
      </c>
      <c r="F24" s="52">
        <v>100833</v>
      </c>
    </row>
    <row r="25" spans="1:6" ht="13.2" x14ac:dyDescent="0.25">
      <c r="A25" s="40">
        <v>15</v>
      </c>
      <c r="B25" s="12" t="s">
        <v>5</v>
      </c>
      <c r="C25" s="13">
        <f>IF(B25="Dupré",11,IF(OR(B25="Le Marchand",B25="Carlson"),10,IF(B25="Herman",9,7)))</f>
        <v>10</v>
      </c>
      <c r="D25" s="13" t="s">
        <v>14</v>
      </c>
      <c r="E25" s="14">
        <v>39837</v>
      </c>
      <c r="F25" s="52">
        <v>46875</v>
      </c>
    </row>
    <row r="26" spans="1:6" ht="13.2" x14ac:dyDescent="0.25">
      <c r="A26" s="43">
        <v>6</v>
      </c>
      <c r="B26" s="44" t="s">
        <v>5</v>
      </c>
      <c r="C26" s="45">
        <f>IF(B26="Dupré",11,IF(OR(B26="Le Marchand",B26="Carlson"),10,IF(B26="Herman",9,7)))</f>
        <v>10</v>
      </c>
      <c r="D26" s="45" t="s">
        <v>8</v>
      </c>
      <c r="E26" s="46">
        <v>40195</v>
      </c>
      <c r="F26" s="53">
        <v>10400</v>
      </c>
    </row>
    <row r="31" spans="1:6" x14ac:dyDescent="0.25">
      <c r="B31" s="47" t="s">
        <v>45</v>
      </c>
      <c r="C31" s="47" t="s">
        <v>46</v>
      </c>
    </row>
    <row r="32" spans="1:6" x14ac:dyDescent="0.25">
      <c r="B32" s="47" t="s">
        <v>41</v>
      </c>
      <c r="C32" s="6" t="s">
        <v>43</v>
      </c>
      <c r="D32" s="6" t="s">
        <v>44</v>
      </c>
      <c r="E32" s="6" t="s">
        <v>42</v>
      </c>
    </row>
    <row r="33" spans="2:5" x14ac:dyDescent="0.25">
      <c r="B33" s="7" t="s">
        <v>6</v>
      </c>
      <c r="C33" s="49">
        <v>78494</v>
      </c>
      <c r="D33" s="49"/>
      <c r="E33" s="49">
        <v>78494</v>
      </c>
    </row>
    <row r="34" spans="2:5" x14ac:dyDescent="0.25">
      <c r="B34" s="7" t="s">
        <v>14</v>
      </c>
      <c r="C34" s="49">
        <v>52232.142857142855</v>
      </c>
      <c r="D34" s="49">
        <v>126563</v>
      </c>
      <c r="E34" s="49">
        <v>61523.5</v>
      </c>
    </row>
    <row r="35" spans="2:5" x14ac:dyDescent="0.25">
      <c r="B35" s="7" t="s">
        <v>10</v>
      </c>
      <c r="C35" s="49">
        <v>125000</v>
      </c>
      <c r="D35" s="49"/>
      <c r="E35" s="49">
        <v>125000</v>
      </c>
    </row>
    <row r="36" spans="2:5" x14ac:dyDescent="0.25">
      <c r="B36" s="7" t="s">
        <v>8</v>
      </c>
      <c r="C36" s="49">
        <v>69444.166666666672</v>
      </c>
      <c r="D36" s="49">
        <v>100000</v>
      </c>
      <c r="E36" s="49">
        <v>73809.28571428571</v>
      </c>
    </row>
    <row r="37" spans="2:5" x14ac:dyDescent="0.25">
      <c r="B37" s="7" t="s">
        <v>12</v>
      </c>
      <c r="C37" s="49">
        <v>83333</v>
      </c>
      <c r="D37" s="49"/>
      <c r="E37" s="49">
        <v>83333</v>
      </c>
    </row>
    <row r="38" spans="2:5" x14ac:dyDescent="0.25">
      <c r="B38" s="7" t="s">
        <v>42</v>
      </c>
      <c r="C38" s="49">
        <v>74627.217391304352</v>
      </c>
      <c r="D38" s="49">
        <v>113281.5</v>
      </c>
      <c r="E38" s="49">
        <v>77719.56</v>
      </c>
    </row>
    <row r="60" spans="2:5" x14ac:dyDescent="0.25">
      <c r="B60" s="47" t="s">
        <v>45</v>
      </c>
      <c r="C60" s="47" t="s">
        <v>46</v>
      </c>
    </row>
    <row r="61" spans="2:5" x14ac:dyDescent="0.25">
      <c r="B61" s="47" t="s">
        <v>41</v>
      </c>
      <c r="C61" s="6" t="s">
        <v>43</v>
      </c>
      <c r="D61" s="6" t="s">
        <v>44</v>
      </c>
      <c r="E61" s="6" t="s">
        <v>42</v>
      </c>
    </row>
    <row r="62" spans="2:5" x14ac:dyDescent="0.25">
      <c r="B62" s="7" t="s">
        <v>6</v>
      </c>
      <c r="C62" s="49">
        <v>78494</v>
      </c>
      <c r="D62" s="49"/>
      <c r="E62" s="49">
        <v>78494</v>
      </c>
    </row>
    <row r="63" spans="2:5" x14ac:dyDescent="0.25">
      <c r="B63" s="48" t="s">
        <v>11</v>
      </c>
      <c r="C63" s="49">
        <v>85000</v>
      </c>
      <c r="D63" s="49"/>
      <c r="E63" s="49">
        <v>85000</v>
      </c>
    </row>
    <row r="64" spans="2:5" x14ac:dyDescent="0.25">
      <c r="B64" s="48" t="s">
        <v>7</v>
      </c>
      <c r="C64" s="49">
        <v>50000</v>
      </c>
      <c r="D64" s="49"/>
      <c r="E64" s="49">
        <v>50000</v>
      </c>
    </row>
    <row r="65" spans="2:5" x14ac:dyDescent="0.25">
      <c r="B65" s="48" t="s">
        <v>5</v>
      </c>
      <c r="C65" s="49">
        <v>85823.333333333328</v>
      </c>
      <c r="D65" s="49"/>
      <c r="E65" s="49">
        <v>85823.333333333328</v>
      </c>
    </row>
    <row r="66" spans="2:5" x14ac:dyDescent="0.25">
      <c r="B66" s="7" t="s">
        <v>14</v>
      </c>
      <c r="C66" s="49">
        <v>52232.142857142855</v>
      </c>
      <c r="D66" s="49">
        <v>126563</v>
      </c>
      <c r="E66" s="49">
        <v>61523.5</v>
      </c>
    </row>
    <row r="67" spans="2:5" x14ac:dyDescent="0.25">
      <c r="B67" s="48" t="s">
        <v>7</v>
      </c>
      <c r="C67" s="49">
        <v>18750</v>
      </c>
      <c r="D67" s="49"/>
      <c r="E67" s="49">
        <v>18750</v>
      </c>
    </row>
    <row r="68" spans="2:5" x14ac:dyDescent="0.25">
      <c r="B68" s="48" t="s">
        <v>9</v>
      </c>
      <c r="C68" s="49">
        <v>32812.5</v>
      </c>
      <c r="D68" s="49"/>
      <c r="E68" s="49">
        <v>32812.5</v>
      </c>
    </row>
    <row r="69" spans="2:5" x14ac:dyDescent="0.25">
      <c r="B69" s="48" t="s">
        <v>13</v>
      </c>
      <c r="C69" s="49">
        <v>78125</v>
      </c>
      <c r="D69" s="49">
        <v>126563</v>
      </c>
      <c r="E69" s="49">
        <v>90234.5</v>
      </c>
    </row>
    <row r="70" spans="2:5" x14ac:dyDescent="0.25">
      <c r="B70" s="48" t="s">
        <v>5</v>
      </c>
      <c r="C70" s="49">
        <v>46875</v>
      </c>
      <c r="D70" s="49"/>
      <c r="E70" s="49">
        <v>46875</v>
      </c>
    </row>
    <row r="71" spans="2:5" x14ac:dyDescent="0.25">
      <c r="B71" s="7" t="s">
        <v>10</v>
      </c>
      <c r="C71" s="49">
        <v>125000</v>
      </c>
      <c r="D71" s="49"/>
      <c r="E71" s="49">
        <v>125000</v>
      </c>
    </row>
    <row r="72" spans="2:5" x14ac:dyDescent="0.25">
      <c r="B72" s="48" t="s">
        <v>9</v>
      </c>
      <c r="C72" s="49">
        <v>125000</v>
      </c>
      <c r="D72" s="49"/>
      <c r="E72" s="49">
        <v>125000</v>
      </c>
    </row>
    <row r="73" spans="2:5" x14ac:dyDescent="0.25">
      <c r="B73" s="7" t="s">
        <v>8</v>
      </c>
      <c r="C73" s="49">
        <v>69444.166666666672</v>
      </c>
      <c r="D73" s="49">
        <v>100000</v>
      </c>
      <c r="E73" s="49">
        <v>73809.28571428571</v>
      </c>
    </row>
    <row r="74" spans="2:5" x14ac:dyDescent="0.25">
      <c r="B74" s="48" t="s">
        <v>11</v>
      </c>
      <c r="C74" s="49">
        <v>54167</v>
      </c>
      <c r="D74" s="49"/>
      <c r="E74" s="49">
        <v>54167</v>
      </c>
    </row>
    <row r="75" spans="2:5" x14ac:dyDescent="0.25">
      <c r="B75" s="48" t="s">
        <v>7</v>
      </c>
      <c r="C75" s="49">
        <v>88024.5</v>
      </c>
      <c r="D75" s="49">
        <v>100000</v>
      </c>
      <c r="E75" s="49">
        <v>90419.6</v>
      </c>
    </row>
    <row r="76" spans="2:5" x14ac:dyDescent="0.25">
      <c r="B76" s="48" t="s">
        <v>5</v>
      </c>
      <c r="C76" s="49">
        <v>10400</v>
      </c>
      <c r="D76" s="49"/>
      <c r="E76" s="49">
        <v>10400</v>
      </c>
    </row>
    <row r="77" spans="2:5" x14ac:dyDescent="0.25">
      <c r="B77" s="7" t="s">
        <v>12</v>
      </c>
      <c r="C77" s="49">
        <v>83333</v>
      </c>
      <c r="D77" s="49"/>
      <c r="E77" s="49">
        <v>83333</v>
      </c>
    </row>
    <row r="78" spans="2:5" x14ac:dyDescent="0.25">
      <c r="B78" s="48" t="s">
        <v>11</v>
      </c>
      <c r="C78" s="49">
        <v>83333</v>
      </c>
      <c r="D78" s="49"/>
      <c r="E78" s="49">
        <v>83333</v>
      </c>
    </row>
    <row r="79" spans="2:5" x14ac:dyDescent="0.25">
      <c r="B79" s="7" t="s">
        <v>42</v>
      </c>
      <c r="C79" s="49">
        <v>74627.217391304352</v>
      </c>
      <c r="D79" s="49">
        <v>113281.5</v>
      </c>
      <c r="E79" s="49">
        <v>77719.56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8"/>
  <sheetViews>
    <sheetView workbookViewId="0">
      <selection sqref="A1:E4"/>
    </sheetView>
  </sheetViews>
  <sheetFormatPr baseColWidth="10" defaultRowHeight="12.6" x14ac:dyDescent="0.25"/>
  <cols>
    <col min="1" max="1" width="12.109375" customWidth="1"/>
    <col min="2" max="2" width="17.6640625" customWidth="1"/>
    <col min="3" max="3" width="10.44140625" style="7" customWidth="1"/>
    <col min="4" max="4" width="10.6640625" customWidth="1"/>
  </cols>
  <sheetData>
    <row r="1" spans="1:7" ht="37.5" customHeight="1" x14ac:dyDescent="0.25">
      <c r="A1" s="59" t="s">
        <v>0</v>
      </c>
      <c r="B1" s="59" t="s">
        <v>1</v>
      </c>
      <c r="C1" s="59" t="s">
        <v>2</v>
      </c>
      <c r="D1" s="59" t="s">
        <v>3</v>
      </c>
      <c r="E1" s="60" t="s">
        <v>4</v>
      </c>
    </row>
    <row r="2" spans="1:7" hidden="1" x14ac:dyDescent="0.25">
      <c r="A2" s="3" t="s">
        <v>5</v>
      </c>
      <c r="B2" s="5">
        <f t="shared" ref="B2:B33" si="0">IF(A2="Dupré",11,IF(OR(A2="Le Marchand",A2="Carlson"),10,IF(A2="Herman",9,7)))</f>
        <v>10</v>
      </c>
      <c r="C2" s="5" t="s">
        <v>6</v>
      </c>
      <c r="D2" s="4">
        <v>40188</v>
      </c>
      <c r="E2" s="8">
        <v>100833</v>
      </c>
    </row>
    <row r="3" spans="1:7" hidden="1" x14ac:dyDescent="0.25">
      <c r="A3" s="3" t="s">
        <v>7</v>
      </c>
      <c r="B3" s="5">
        <f t="shared" si="0"/>
        <v>10</v>
      </c>
      <c r="C3" s="5" t="s">
        <v>8</v>
      </c>
      <c r="D3" s="4">
        <v>40188</v>
      </c>
      <c r="E3" s="8">
        <v>104167</v>
      </c>
      <c r="G3" s="4"/>
    </row>
    <row r="4" spans="1:7" ht="14.4" x14ac:dyDescent="0.3">
      <c r="A4" s="61" t="s">
        <v>7</v>
      </c>
      <c r="B4" s="62">
        <f>IF(A4="Dupré",11,IF(OR(A4="Le Marchand",A4="Carlson"),10,IF(A4="Herman",9,7)))</f>
        <v>10</v>
      </c>
      <c r="C4" s="62" t="s">
        <v>8</v>
      </c>
      <c r="D4" s="63">
        <v>40264</v>
      </c>
      <c r="E4" s="64">
        <v>156250</v>
      </c>
      <c r="G4" s="4"/>
    </row>
    <row r="5" spans="1:7" hidden="1" x14ac:dyDescent="0.25">
      <c r="A5" s="3" t="s">
        <v>11</v>
      </c>
      <c r="B5" s="5">
        <f>IF(A5="Dupré",11,IF(OR(A5="Le Marchand",A5="Carlson"),10,IF(A5="Herman",9,7)))</f>
        <v>7</v>
      </c>
      <c r="C5" s="5" t="s">
        <v>12</v>
      </c>
      <c r="D5" s="4">
        <v>40188</v>
      </c>
      <c r="E5" s="8">
        <v>83333</v>
      </c>
      <c r="G5" s="4"/>
    </row>
    <row r="6" spans="1:7" hidden="1" x14ac:dyDescent="0.25">
      <c r="A6" s="3" t="s">
        <v>13</v>
      </c>
      <c r="B6" s="5">
        <f>IF(A6="Dupré",11,IF(OR(A6="Le Marchand",A6="Carlson"),10,IF(A6="Herman",9,7)))</f>
        <v>9</v>
      </c>
      <c r="C6" s="5" t="s">
        <v>14</v>
      </c>
      <c r="D6" s="4">
        <v>40188</v>
      </c>
      <c r="E6" s="8">
        <v>93750</v>
      </c>
      <c r="G6" s="4"/>
    </row>
    <row r="7" spans="1:7" hidden="1" x14ac:dyDescent="0.25">
      <c r="A7" s="3" t="s">
        <v>5</v>
      </c>
      <c r="B7" s="5">
        <f>IF(A7="Dupré",11,IF(OR(A7="Le Marchand",A7="Carlson"),10,IF(A7="Herman",9,7)))</f>
        <v>10</v>
      </c>
      <c r="C7" s="5" t="s">
        <v>8</v>
      </c>
      <c r="D7" s="4">
        <v>40195</v>
      </c>
      <c r="E7" s="8">
        <v>10400</v>
      </c>
      <c r="G7" s="4"/>
    </row>
    <row r="8" spans="1:7" hidden="1" x14ac:dyDescent="0.25">
      <c r="A8" s="3" t="s">
        <v>5</v>
      </c>
      <c r="B8" s="5">
        <f>IF(A8="Dupré",11,IF(OR(A8="Le Marchand",A8="Carlson"),10,IF(A8="Herman",9,7)))</f>
        <v>10</v>
      </c>
      <c r="C8" s="5" t="s">
        <v>6</v>
      </c>
      <c r="D8" s="4">
        <v>40195</v>
      </c>
      <c r="E8" s="8">
        <v>80837</v>
      </c>
      <c r="G8" s="4"/>
    </row>
    <row r="9" spans="1:7" hidden="1" x14ac:dyDescent="0.25">
      <c r="A9" s="3" t="s">
        <v>7</v>
      </c>
      <c r="B9" s="5">
        <f>IF(A9="Dupré",11,IF(OR(A9="Le Marchand",A9="Carlson"),10,IF(A9="Herman",9,7)))</f>
        <v>10</v>
      </c>
      <c r="C9" s="5" t="s">
        <v>8</v>
      </c>
      <c r="D9" s="4">
        <v>40195</v>
      </c>
      <c r="E9" s="8">
        <v>93764</v>
      </c>
      <c r="G9" s="4"/>
    </row>
    <row r="10" spans="1:7" hidden="1" x14ac:dyDescent="0.25">
      <c r="A10" s="3" t="s">
        <v>11</v>
      </c>
      <c r="B10" s="5">
        <f>IF(A10="Dupré",11,IF(OR(A10="Le Marchand",A10="Carlson"),10,IF(A10="Herman",9,7)))</f>
        <v>7</v>
      </c>
      <c r="C10" s="5" t="s">
        <v>6</v>
      </c>
      <c r="D10" s="4">
        <v>40195</v>
      </c>
      <c r="E10" s="8">
        <v>20000</v>
      </c>
      <c r="G10" s="4"/>
    </row>
    <row r="11" spans="1:7" hidden="1" x14ac:dyDescent="0.25">
      <c r="A11" s="3" t="s">
        <v>11</v>
      </c>
      <c r="B11" s="5">
        <f>IF(A11="Dupré",11,IF(OR(A11="Le Marchand",A11="Carlson"),10,IF(A11="Herman",9,7)))</f>
        <v>7</v>
      </c>
      <c r="C11" s="5" t="s">
        <v>12</v>
      </c>
      <c r="D11" s="4">
        <v>40195</v>
      </c>
      <c r="E11" s="8">
        <v>83337</v>
      </c>
      <c r="G11" s="4"/>
    </row>
    <row r="12" spans="1:7" hidden="1" x14ac:dyDescent="0.25">
      <c r="A12" s="3" t="s">
        <v>13</v>
      </c>
      <c r="B12" s="5">
        <f>IF(A12="Dupré",11,IF(OR(A12="Le Marchand",A12="Carlson"),10,IF(A12="Herman",9,7)))</f>
        <v>9</v>
      </c>
      <c r="C12" s="5" t="s">
        <v>14</v>
      </c>
      <c r="D12" s="4">
        <v>40195</v>
      </c>
      <c r="E12" s="8">
        <v>46875</v>
      </c>
      <c r="G12" s="4"/>
    </row>
    <row r="13" spans="1:7" hidden="1" x14ac:dyDescent="0.25">
      <c r="A13" s="3" t="s">
        <v>9</v>
      </c>
      <c r="B13" s="5">
        <f>IF(A13="Dupré",11,IF(OR(A13="Le Marchand",A13="Carlson"),10,IF(A13="Herman",9,7)))</f>
        <v>11</v>
      </c>
      <c r="C13" s="5" t="s">
        <v>10</v>
      </c>
      <c r="D13" s="4">
        <v>40195</v>
      </c>
      <c r="E13" s="8">
        <v>122500</v>
      </c>
    </row>
    <row r="14" spans="1:7" hidden="1" x14ac:dyDescent="0.25">
      <c r="A14" s="3" t="s">
        <v>9</v>
      </c>
      <c r="B14" s="5">
        <f>IF(A14="Dupré",11,IF(OR(A14="Le Marchand",A14="Carlson"),10,IF(A14="Herman",9,7)))</f>
        <v>11</v>
      </c>
      <c r="C14" s="5" t="s">
        <v>10</v>
      </c>
      <c r="D14" s="4">
        <v>40202</v>
      </c>
      <c r="E14" s="8">
        <v>100000</v>
      </c>
    </row>
    <row r="15" spans="1:7" hidden="1" x14ac:dyDescent="0.25">
      <c r="A15" s="3" t="s">
        <v>9</v>
      </c>
      <c r="B15" s="5">
        <f>IF(A15="Dupré",11,IF(OR(A15="Le Marchand",A15="Carlson"),10,IF(A15="Herman",9,7)))</f>
        <v>11</v>
      </c>
      <c r="C15" s="5" t="s">
        <v>14</v>
      </c>
      <c r="D15" s="4">
        <v>40202</v>
      </c>
      <c r="E15" s="8">
        <v>46875</v>
      </c>
    </row>
    <row r="16" spans="1:7" hidden="1" x14ac:dyDescent="0.25">
      <c r="A16" s="3" t="s">
        <v>5</v>
      </c>
      <c r="B16" s="5">
        <f>IF(A16="Dupré",11,IF(OR(A16="Le Marchand",A16="Carlson"),10,IF(A16="Herman",9,7)))</f>
        <v>10</v>
      </c>
      <c r="C16" s="5" t="s">
        <v>14</v>
      </c>
      <c r="D16" s="4">
        <v>40202</v>
      </c>
      <c r="E16" s="8">
        <v>46875</v>
      </c>
    </row>
    <row r="17" spans="1:5" hidden="1" x14ac:dyDescent="0.25">
      <c r="A17" s="3" t="s">
        <v>5</v>
      </c>
      <c r="B17" s="5">
        <f>IF(A17="Dupré",11,IF(OR(A17="Le Marchand",A17="Carlson"),10,IF(A17="Herman",9,7)))</f>
        <v>10</v>
      </c>
      <c r="C17" s="5" t="s">
        <v>6</v>
      </c>
      <c r="D17" s="4">
        <v>40202</v>
      </c>
      <c r="E17" s="8">
        <v>50833</v>
      </c>
    </row>
    <row r="18" spans="1:5" hidden="1" x14ac:dyDescent="0.25">
      <c r="A18" s="3" t="s">
        <v>7</v>
      </c>
      <c r="B18" s="5">
        <f>IF(A18="Dupré",11,IF(OR(A18="Le Marchand",A18="Carlson"),10,IF(A18="Herman",9,7)))</f>
        <v>10</v>
      </c>
      <c r="C18" s="5" t="s">
        <v>6</v>
      </c>
      <c r="D18" s="4">
        <v>40202</v>
      </c>
      <c r="E18" s="8">
        <v>50000</v>
      </c>
    </row>
    <row r="19" spans="1:5" hidden="1" x14ac:dyDescent="0.25">
      <c r="A19" s="3" t="s">
        <v>7</v>
      </c>
      <c r="B19" s="5">
        <f>IF(A19="Dupré",11,IF(OR(A19="Le Marchand",A19="Carlson"),10,IF(A19="Herman",9,7)))</f>
        <v>10</v>
      </c>
      <c r="C19" s="5" t="s">
        <v>8</v>
      </c>
      <c r="D19" s="4">
        <v>40202</v>
      </c>
      <c r="E19" s="8">
        <v>50000</v>
      </c>
    </row>
    <row r="20" spans="1:5" hidden="1" x14ac:dyDescent="0.25">
      <c r="A20" s="3" t="s">
        <v>11</v>
      </c>
      <c r="B20" s="5">
        <f>IF(A20="Dupré",11,IF(OR(A20="Le Marchand",A20="Carlson"),10,IF(A20="Herman",9,7)))</f>
        <v>7</v>
      </c>
      <c r="C20" s="5" t="s">
        <v>8</v>
      </c>
      <c r="D20" s="4">
        <v>40202</v>
      </c>
      <c r="E20" s="8">
        <v>54167</v>
      </c>
    </row>
    <row r="21" spans="1:5" hidden="1" x14ac:dyDescent="0.25">
      <c r="A21" s="3" t="s">
        <v>11</v>
      </c>
      <c r="B21" s="5">
        <f>IF(A21="Dupré",11,IF(OR(A21="Le Marchand",A21="Carlson"),10,IF(A21="Herman",9,7)))</f>
        <v>7</v>
      </c>
      <c r="C21" s="5" t="s">
        <v>12</v>
      </c>
      <c r="D21" s="4">
        <v>40202</v>
      </c>
      <c r="E21" s="8">
        <v>83333</v>
      </c>
    </row>
    <row r="22" spans="1:5" hidden="1" x14ac:dyDescent="0.25">
      <c r="A22" s="3" t="s">
        <v>7</v>
      </c>
      <c r="B22" s="5">
        <f>IF(A22="Dupré",11,IF(OR(A22="Le Marchand",A22="Carlson"),10,IF(A22="Herman",9,7)))</f>
        <v>10</v>
      </c>
      <c r="C22" s="5" t="s">
        <v>14</v>
      </c>
      <c r="D22" s="4">
        <v>40209</v>
      </c>
      <c r="E22" s="8">
        <v>18750</v>
      </c>
    </row>
    <row r="23" spans="1:5" hidden="1" x14ac:dyDescent="0.25">
      <c r="A23" s="3" t="s">
        <v>7</v>
      </c>
      <c r="B23" s="5">
        <f>IF(A23="Dupré",11,IF(OR(A23="Le Marchand",A23="Carlson"),10,IF(A23="Herman",9,7)))</f>
        <v>10</v>
      </c>
      <c r="C23" s="5" t="s">
        <v>8</v>
      </c>
      <c r="D23" s="4">
        <v>40209</v>
      </c>
      <c r="E23" s="8">
        <v>104167</v>
      </c>
    </row>
    <row r="24" spans="1:5" hidden="1" x14ac:dyDescent="0.25">
      <c r="A24" s="3" t="s">
        <v>9</v>
      </c>
      <c r="B24" s="5">
        <f>IF(A24="Dupré",11,IF(OR(A24="Le Marchand",A24="Carlson"),10,IF(A24="Herman",9,7)))</f>
        <v>11</v>
      </c>
      <c r="C24" s="5" t="s">
        <v>14</v>
      </c>
      <c r="D24" s="4">
        <v>40209</v>
      </c>
      <c r="E24" s="8">
        <v>18750</v>
      </c>
    </row>
    <row r="25" spans="1:5" hidden="1" x14ac:dyDescent="0.25">
      <c r="A25" s="3" t="s">
        <v>9</v>
      </c>
      <c r="B25" s="5">
        <f>IF(A25="Dupré",11,IF(OR(A25="Le Marchand",A25="Carlson"),10,IF(A25="Herman",9,7)))</f>
        <v>11</v>
      </c>
      <c r="C25" s="5" t="s">
        <v>10</v>
      </c>
      <c r="D25" s="4">
        <v>40188</v>
      </c>
      <c r="E25" s="8">
        <v>152500</v>
      </c>
    </row>
    <row r="26" spans="1:5" hidden="1" x14ac:dyDescent="0.25">
      <c r="A26" s="3" t="s">
        <v>5</v>
      </c>
      <c r="B26" s="5">
        <f>IF(A26="Dupré",11,IF(OR(A26="Le Marchand",A26="Carlson"),10,IF(A26="Herman",9,7)))</f>
        <v>10</v>
      </c>
      <c r="C26" s="5" t="s">
        <v>14</v>
      </c>
      <c r="D26" s="4">
        <v>40209</v>
      </c>
      <c r="E26" s="8">
        <v>18750</v>
      </c>
    </row>
    <row r="27" spans="1:5" hidden="1" x14ac:dyDescent="0.25">
      <c r="A27" s="3" t="s">
        <v>5</v>
      </c>
      <c r="B27" s="5">
        <f>IF(A27="Dupré",11,IF(OR(A27="Le Marchand",A27="Carlson"),10,IF(A27="Herman",9,7)))</f>
        <v>10</v>
      </c>
      <c r="C27" s="5" t="s">
        <v>6</v>
      </c>
      <c r="D27" s="4">
        <v>40209</v>
      </c>
      <c r="E27" s="8">
        <v>100833</v>
      </c>
    </row>
    <row r="28" spans="1:5" hidden="1" x14ac:dyDescent="0.25">
      <c r="A28" s="3" t="s">
        <v>11</v>
      </c>
      <c r="B28" s="5">
        <f>IF(A28="Dupré",11,IF(OR(A28="Le Marchand",A28="Carlson"),10,IF(A28="Herman",9,7)))</f>
        <v>7</v>
      </c>
      <c r="C28" s="5" t="s">
        <v>14</v>
      </c>
      <c r="D28" s="4">
        <v>40209</v>
      </c>
      <c r="E28" s="8">
        <v>18750</v>
      </c>
    </row>
    <row r="29" spans="1:5" hidden="1" x14ac:dyDescent="0.25">
      <c r="A29" s="3" t="s">
        <v>11</v>
      </c>
      <c r="B29" s="5">
        <f>IF(A29="Dupré",11,IF(OR(A29="Le Marchand",A29="Carlson"),10,IF(A29="Herman",9,7)))</f>
        <v>7</v>
      </c>
      <c r="C29" s="5" t="s">
        <v>12</v>
      </c>
      <c r="D29" s="4">
        <v>40209</v>
      </c>
      <c r="E29" s="8">
        <v>83333</v>
      </c>
    </row>
    <row r="30" spans="1:5" hidden="1" x14ac:dyDescent="0.25">
      <c r="A30" s="3" t="s">
        <v>9</v>
      </c>
      <c r="B30" s="5">
        <f>IF(A30="Dupré",11,IF(OR(A30="Le Marchand",A30="Carlson"),10,IF(A30="Herman",9,7)))</f>
        <v>11</v>
      </c>
      <c r="C30" s="5" t="s">
        <v>10</v>
      </c>
      <c r="D30" s="4">
        <v>40230</v>
      </c>
      <c r="E30" s="8">
        <v>150000</v>
      </c>
    </row>
    <row r="31" spans="1:5" hidden="1" x14ac:dyDescent="0.25">
      <c r="A31" s="3" t="s">
        <v>7</v>
      </c>
      <c r="B31" s="5">
        <f>IF(A31="Dupré",11,IF(OR(A31="Le Marchand",A31="Carlson"),10,IF(A31="Herman",9,7)))</f>
        <v>10</v>
      </c>
      <c r="C31" s="5" t="s">
        <v>8</v>
      </c>
      <c r="D31" s="4">
        <v>40216</v>
      </c>
      <c r="E31" s="8">
        <v>100000</v>
      </c>
    </row>
    <row r="32" spans="1:5" hidden="1" x14ac:dyDescent="0.25">
      <c r="A32" s="3" t="s">
        <v>7</v>
      </c>
      <c r="B32" s="5">
        <f>IF(A32="Dupré",11,IF(OR(A32="Le Marchand",A32="Carlson"),10,IF(A32="Herman",9,7)))</f>
        <v>10</v>
      </c>
      <c r="C32" s="5" t="s">
        <v>6</v>
      </c>
      <c r="D32" s="4">
        <v>40216</v>
      </c>
      <c r="E32" s="8">
        <v>35290</v>
      </c>
    </row>
    <row r="33" spans="1:5" hidden="1" x14ac:dyDescent="0.25">
      <c r="A33" s="3" t="s">
        <v>5</v>
      </c>
      <c r="B33" s="5">
        <f>IF(A33="Dupré",11,IF(OR(A33="Le Marchand",A33="Carlson"),10,IF(A33="Herman",9,7)))</f>
        <v>10</v>
      </c>
      <c r="C33" s="5" t="s">
        <v>6</v>
      </c>
      <c r="D33" s="4">
        <v>40216</v>
      </c>
      <c r="E33" s="8">
        <v>65543</v>
      </c>
    </row>
    <row r="34" spans="1:5" hidden="1" x14ac:dyDescent="0.25">
      <c r="A34" s="3" t="s">
        <v>5</v>
      </c>
      <c r="B34" s="5">
        <f>IF(A34="Dupré",11,IF(OR(A34="Le Marchand",A34="Carlson"),10,IF(A34="Herman",9,7)))</f>
        <v>10</v>
      </c>
      <c r="C34" s="5" t="s">
        <v>12</v>
      </c>
      <c r="D34" s="4">
        <v>40216</v>
      </c>
      <c r="E34" s="8">
        <v>3333</v>
      </c>
    </row>
    <row r="35" spans="1:5" hidden="1" x14ac:dyDescent="0.25">
      <c r="A35" s="3" t="s">
        <v>11</v>
      </c>
      <c r="B35" s="5">
        <f>IF(A35="Dupré",11,IF(OR(A35="Le Marchand",A35="Carlson"),10,IF(A35="Herman",9,7)))</f>
        <v>7</v>
      </c>
      <c r="C35" s="5" t="s">
        <v>12</v>
      </c>
      <c r="D35" s="4">
        <v>40216</v>
      </c>
      <c r="E35" s="8">
        <v>80000</v>
      </c>
    </row>
    <row r="36" spans="1:5" hidden="1" x14ac:dyDescent="0.25">
      <c r="A36" s="3" t="s">
        <v>9</v>
      </c>
      <c r="B36" s="5">
        <f>IF(A36="Dupré",11,IF(OR(A36="Le Marchand",A36="Carlson"),10,IF(A36="Herman",9,7)))</f>
        <v>11</v>
      </c>
      <c r="C36" s="5" t="s">
        <v>10</v>
      </c>
      <c r="D36" s="4">
        <v>40257</v>
      </c>
      <c r="E36" s="8">
        <v>150000</v>
      </c>
    </row>
    <row r="37" spans="1:5" hidden="1" x14ac:dyDescent="0.25">
      <c r="A37" t="s">
        <v>9</v>
      </c>
      <c r="B37" s="1">
        <f>IF(A37="Dupré",11,IF(OR(A37="Le Marchand",A37="Carlson"),10,IF(A37="Herman",9,7)))</f>
        <v>11</v>
      </c>
      <c r="C37" s="1" t="s">
        <v>10</v>
      </c>
      <c r="D37" s="6">
        <v>40271</v>
      </c>
      <c r="E37" s="8">
        <v>142000</v>
      </c>
    </row>
    <row r="38" spans="1:5" hidden="1" x14ac:dyDescent="0.25">
      <c r="A38" s="3" t="s">
        <v>7</v>
      </c>
      <c r="B38" s="5">
        <f>IF(A38="Dupré",11,IF(OR(A38="Le Marchand",A38="Carlson"),10,IF(A38="Herman",9,7)))</f>
        <v>10</v>
      </c>
      <c r="C38" s="5" t="s">
        <v>8</v>
      </c>
      <c r="D38" s="4">
        <v>40257</v>
      </c>
      <c r="E38" s="8">
        <v>130208</v>
      </c>
    </row>
    <row r="39" spans="1:5" hidden="1" x14ac:dyDescent="0.25">
      <c r="A39" s="3" t="s">
        <v>7</v>
      </c>
      <c r="B39" s="5">
        <f>IF(A39="Dupré",11,IF(OR(A39="Le Marchand",A39="Carlson"),10,IF(A39="Herman",9,7)))</f>
        <v>10</v>
      </c>
      <c r="C39" s="5" t="s">
        <v>8</v>
      </c>
      <c r="D39" s="4">
        <v>40223</v>
      </c>
      <c r="E39" s="8">
        <v>108334</v>
      </c>
    </row>
    <row r="40" spans="1:5" hidden="1" x14ac:dyDescent="0.25">
      <c r="A40" s="3" t="s">
        <v>9</v>
      </c>
      <c r="B40" s="5">
        <f>IF(A40="Dupré",11,IF(OR(A40="Le Marchand",A40="Carlson"),10,IF(A40="Herman",9,7)))</f>
        <v>11</v>
      </c>
      <c r="C40" s="5" t="s">
        <v>10</v>
      </c>
      <c r="D40" s="4">
        <v>40223</v>
      </c>
      <c r="E40" s="8">
        <v>100000</v>
      </c>
    </row>
    <row r="41" spans="1:5" hidden="1" x14ac:dyDescent="0.25">
      <c r="A41" s="3" t="s">
        <v>9</v>
      </c>
      <c r="B41" s="5">
        <f>IF(A41="Dupré",11,IF(OR(A41="Le Marchand",A41="Carlson"),10,IF(A41="Herman",9,7)))</f>
        <v>11</v>
      </c>
      <c r="C41" s="5" t="s">
        <v>6</v>
      </c>
      <c r="D41" s="4">
        <v>40223</v>
      </c>
      <c r="E41" s="8">
        <v>33833</v>
      </c>
    </row>
    <row r="42" spans="1:5" hidden="1" x14ac:dyDescent="0.25">
      <c r="A42" s="3" t="s">
        <v>5</v>
      </c>
      <c r="B42" s="5">
        <f>IF(A42="Dupré",11,IF(OR(A42="Le Marchand",A42="Carlson"),10,IF(A42="Herman",9,7)))</f>
        <v>10</v>
      </c>
      <c r="C42" s="5" t="s">
        <v>6</v>
      </c>
      <c r="D42" s="4">
        <v>40223</v>
      </c>
      <c r="E42" s="8">
        <v>67000</v>
      </c>
    </row>
    <row r="43" spans="1:5" hidden="1" x14ac:dyDescent="0.25">
      <c r="A43" s="3" t="s">
        <v>5</v>
      </c>
      <c r="B43" s="5">
        <f>IF(A43="Dupré",11,IF(OR(A43="Le Marchand",A43="Carlson"),10,IF(A43="Herman",9,7)))</f>
        <v>10</v>
      </c>
      <c r="C43" s="5" t="s">
        <v>10</v>
      </c>
      <c r="D43" s="4">
        <v>40223</v>
      </c>
      <c r="E43" s="8">
        <v>25000</v>
      </c>
    </row>
    <row r="44" spans="1:5" hidden="1" x14ac:dyDescent="0.25">
      <c r="A44" s="3" t="s">
        <v>7</v>
      </c>
      <c r="B44" s="5">
        <f>IF(A44="Dupré",11,IF(OR(A44="Le Marchand",A44="Carlson"),10,IF(A44="Herman",9,7)))</f>
        <v>10</v>
      </c>
      <c r="C44" s="5" t="s">
        <v>8</v>
      </c>
      <c r="D44" s="4">
        <v>40230</v>
      </c>
      <c r="E44" s="8">
        <v>104167</v>
      </c>
    </row>
    <row r="45" spans="1:5" hidden="1" x14ac:dyDescent="0.25">
      <c r="A45" s="3" t="s">
        <v>5</v>
      </c>
      <c r="B45" s="5">
        <f>IF(A45="Dupré",11,IF(OR(A45="Le Marchand",A45="Carlson"),10,IF(A45="Herman",9,7)))</f>
        <v>10</v>
      </c>
      <c r="C45" s="5" t="s">
        <v>6</v>
      </c>
      <c r="D45" s="4">
        <v>40237</v>
      </c>
      <c r="E45" s="8">
        <v>126666</v>
      </c>
    </row>
    <row r="46" spans="1:5" hidden="1" x14ac:dyDescent="0.25">
      <c r="A46" s="3" t="s">
        <v>5</v>
      </c>
      <c r="B46" s="5">
        <f>IF(A46="Dupré",11,IF(OR(A46="Le Marchand",A46="Carlson"),10,IF(A46="Herman",9,7)))</f>
        <v>10</v>
      </c>
      <c r="C46" s="5" t="s">
        <v>6</v>
      </c>
      <c r="D46" s="4">
        <v>40230</v>
      </c>
      <c r="E46" s="8">
        <v>75000</v>
      </c>
    </row>
    <row r="47" spans="1:5" hidden="1" x14ac:dyDescent="0.25">
      <c r="A47" s="3" t="s">
        <v>13</v>
      </c>
      <c r="B47" s="5">
        <f>IF(A47="Dupré",11,IF(OR(A47="Le Marchand",A47="Carlson"),10,IF(A47="Herman",9,7)))</f>
        <v>9</v>
      </c>
      <c r="C47" s="5" t="s">
        <v>14</v>
      </c>
      <c r="D47" s="4">
        <v>40230</v>
      </c>
      <c r="E47" s="8">
        <v>92000</v>
      </c>
    </row>
    <row r="48" spans="1:5" hidden="1" x14ac:dyDescent="0.25">
      <c r="A48" s="3" t="s">
        <v>11</v>
      </c>
      <c r="B48" s="5">
        <f>IF(A48="Dupré",11,IF(OR(A48="Le Marchand",A48="Carlson"),10,IF(A48="Herman",9,7)))</f>
        <v>7</v>
      </c>
      <c r="C48" s="5" t="s">
        <v>12</v>
      </c>
      <c r="D48" s="4">
        <v>40237</v>
      </c>
      <c r="E48" s="8">
        <v>124999</v>
      </c>
    </row>
    <row r="49" spans="1:6" hidden="1" x14ac:dyDescent="0.25">
      <c r="A49" s="3" t="s">
        <v>9</v>
      </c>
      <c r="B49" s="5">
        <f>IF(A49="Dupré",11,IF(OR(A49="Le Marchand",A49="Carlson"),10,IF(A49="Herman",9,7)))</f>
        <v>11</v>
      </c>
      <c r="C49" s="5" t="s">
        <v>10</v>
      </c>
      <c r="D49" s="4">
        <v>40237</v>
      </c>
      <c r="E49" s="8">
        <v>100000</v>
      </c>
    </row>
    <row r="50" spans="1:6" hidden="1" x14ac:dyDescent="0.25">
      <c r="A50" s="3" t="s">
        <v>13</v>
      </c>
      <c r="B50" s="5">
        <f>IF(A50="Dupré",11,IF(OR(A50="Le Marchand",A50="Carlson"),10,IF(A50="Herman",9,7)))</f>
        <v>9</v>
      </c>
      <c r="C50" s="5" t="s">
        <v>14</v>
      </c>
      <c r="D50" s="4">
        <v>40237</v>
      </c>
      <c r="E50" s="8">
        <v>95500</v>
      </c>
    </row>
    <row r="51" spans="1:6" hidden="1" x14ac:dyDescent="0.25">
      <c r="A51" s="3" t="s">
        <v>7</v>
      </c>
      <c r="B51" s="5">
        <f>IF(A51="Dupré",11,IF(OR(A51="Le Marchand",A51="Carlson"),10,IF(A51="Herman",9,7)))</f>
        <v>10</v>
      </c>
      <c r="C51" s="5" t="s">
        <v>8</v>
      </c>
      <c r="D51" s="4">
        <v>40237</v>
      </c>
      <c r="E51" s="8">
        <v>104167</v>
      </c>
    </row>
    <row r="52" spans="1:6" hidden="1" x14ac:dyDescent="0.25">
      <c r="A52" s="3" t="s">
        <v>13</v>
      </c>
      <c r="B52" s="5">
        <f>IF(A52="Dupré",11,IF(OR(A52="Le Marchand",A52="Carlson"),10,IF(A52="Herman",9,7)))</f>
        <v>9</v>
      </c>
      <c r="C52" s="5" t="s">
        <v>14</v>
      </c>
      <c r="D52" s="4">
        <v>40216</v>
      </c>
      <c r="E52" s="8">
        <v>126563</v>
      </c>
    </row>
    <row r="53" spans="1:6" hidden="1" x14ac:dyDescent="0.25">
      <c r="A53" s="3" t="s">
        <v>7</v>
      </c>
      <c r="B53" s="5">
        <f>IF(A53="Dupré",11,IF(OR(A53="Le Marchand",A53="Carlson"),10,IF(A53="Herman",9,7)))</f>
        <v>10</v>
      </c>
      <c r="C53" s="5" t="s">
        <v>8</v>
      </c>
      <c r="D53" s="4">
        <v>40243</v>
      </c>
      <c r="E53" s="8">
        <v>52084</v>
      </c>
    </row>
    <row r="54" spans="1:6" hidden="1" x14ac:dyDescent="0.25">
      <c r="A54" s="3" t="s">
        <v>7</v>
      </c>
      <c r="B54" s="5">
        <f>IF(A54="Dupré",11,IF(OR(A54="Le Marchand",A54="Carlson"),10,IF(A54="Herman",9,7)))</f>
        <v>10</v>
      </c>
      <c r="C54" s="5" t="s">
        <v>10</v>
      </c>
      <c r="D54" s="4">
        <v>40243</v>
      </c>
      <c r="E54" s="8">
        <v>62500</v>
      </c>
    </row>
    <row r="55" spans="1:6" hidden="1" x14ac:dyDescent="0.25">
      <c r="A55" s="3" t="s">
        <v>9</v>
      </c>
      <c r="B55" s="5">
        <f>IF(A55="Dupré",11,IF(OR(A55="Le Marchand",A55="Carlson"),10,IF(A55="Herman",9,7)))</f>
        <v>11</v>
      </c>
      <c r="C55" s="5" t="s">
        <v>10</v>
      </c>
      <c r="D55" s="4">
        <v>40243</v>
      </c>
      <c r="E55" s="8">
        <v>62500</v>
      </c>
      <c r="F55" s="2"/>
    </row>
    <row r="56" spans="1:6" hidden="1" x14ac:dyDescent="0.25">
      <c r="A56" s="3" t="s">
        <v>9</v>
      </c>
      <c r="B56" s="5">
        <f>IF(A56="Dupré",11,IF(OR(A56="Le Marchand",A56="Carlson"),10,IF(A56="Herman",9,7)))</f>
        <v>11</v>
      </c>
      <c r="C56" s="5" t="s">
        <v>6</v>
      </c>
      <c r="D56" s="4">
        <v>40243</v>
      </c>
      <c r="E56" s="8">
        <v>20834</v>
      </c>
    </row>
    <row r="57" spans="1:6" hidden="1" x14ac:dyDescent="0.25">
      <c r="A57" s="3" t="s">
        <v>5</v>
      </c>
      <c r="B57" s="5">
        <f>IF(A57="Dupré",11,IF(OR(A57="Le Marchand",A57="Carlson"),10,IF(A57="Herman",9,7)))</f>
        <v>10</v>
      </c>
      <c r="C57" s="5" t="s">
        <v>6</v>
      </c>
      <c r="D57" s="4">
        <v>40243</v>
      </c>
      <c r="E57" s="8">
        <v>79999</v>
      </c>
    </row>
    <row r="58" spans="1:6" hidden="1" x14ac:dyDescent="0.25">
      <c r="A58" s="3" t="s">
        <v>13</v>
      </c>
      <c r="B58" s="5">
        <f>IF(A58="Dupré",11,IF(OR(A58="Le Marchand",A58="Carlson"),10,IF(A58="Herman",9,7)))</f>
        <v>9</v>
      </c>
      <c r="C58" s="5" t="s">
        <v>14</v>
      </c>
      <c r="D58" s="4">
        <v>40243</v>
      </c>
      <c r="E58" s="8">
        <v>93750</v>
      </c>
    </row>
    <row r="59" spans="1:6" hidden="1" x14ac:dyDescent="0.25">
      <c r="A59" s="3" t="s">
        <v>11</v>
      </c>
      <c r="B59" s="5">
        <f>IF(A59="Dupré",11,IF(OR(A59="Le Marchand",A59="Carlson"),10,IF(A59="Herman",9,7)))</f>
        <v>7</v>
      </c>
      <c r="C59" s="5" t="s">
        <v>12</v>
      </c>
      <c r="D59" s="4">
        <v>40243</v>
      </c>
      <c r="E59" s="8">
        <v>83333</v>
      </c>
    </row>
    <row r="60" spans="1:6" hidden="1" x14ac:dyDescent="0.25">
      <c r="A60" s="3" t="s">
        <v>7</v>
      </c>
      <c r="B60" s="5">
        <f>IF(A60="Dupré",11,IF(OR(A60="Le Marchand",A60="Carlson"),10,IF(A60="Herman",9,7)))</f>
        <v>10</v>
      </c>
      <c r="C60" s="5" t="s">
        <v>8</v>
      </c>
      <c r="D60" s="4">
        <v>40250</v>
      </c>
      <c r="E60" s="8">
        <v>78125</v>
      </c>
    </row>
    <row r="61" spans="1:6" hidden="1" x14ac:dyDescent="0.25">
      <c r="A61" s="3" t="s">
        <v>13</v>
      </c>
      <c r="B61" s="5">
        <f>IF(A61="Dupré",11,IF(OR(A61="Le Marchand",A61="Carlson"),10,IF(A61="Herman",9,7)))</f>
        <v>9</v>
      </c>
      <c r="C61" s="5" t="s">
        <v>14</v>
      </c>
      <c r="D61" s="4">
        <v>40250</v>
      </c>
      <c r="E61" s="8">
        <v>72917</v>
      </c>
    </row>
    <row r="62" spans="1:6" hidden="1" x14ac:dyDescent="0.25">
      <c r="A62" s="3" t="s">
        <v>9</v>
      </c>
      <c r="B62" s="5">
        <f>IF(A62="Dupré",11,IF(OR(A62="Le Marchand",A62="Carlson"),10,IF(A62="Herman",9,7)))</f>
        <v>11</v>
      </c>
      <c r="C62" s="5" t="s">
        <v>14</v>
      </c>
      <c r="D62" s="4">
        <v>40250</v>
      </c>
      <c r="E62" s="8">
        <v>20833</v>
      </c>
    </row>
    <row r="63" spans="1:6" hidden="1" x14ac:dyDescent="0.25">
      <c r="A63" s="3" t="s">
        <v>9</v>
      </c>
      <c r="B63" s="5">
        <f>IF(A63="Dupré",11,IF(OR(A63="Le Marchand",A63="Carlson"),10,IF(A63="Herman",9,7)))</f>
        <v>11</v>
      </c>
      <c r="C63" s="5" t="s">
        <v>10</v>
      </c>
      <c r="D63" s="4">
        <v>40250</v>
      </c>
      <c r="E63" s="8">
        <v>100000</v>
      </c>
    </row>
    <row r="64" spans="1:6" hidden="1" x14ac:dyDescent="0.25">
      <c r="A64" s="3" t="s">
        <v>5</v>
      </c>
      <c r="B64" s="5">
        <f>IF(A64="Dupré",11,IF(OR(A64="Le Marchand",A64="Carlson"),10,IF(A64="Herman",9,7)))</f>
        <v>10</v>
      </c>
      <c r="C64" s="5" t="s">
        <v>6</v>
      </c>
      <c r="D64" s="4">
        <v>40250</v>
      </c>
      <c r="E64" s="8">
        <v>90833</v>
      </c>
    </row>
    <row r="65" spans="1:6" hidden="1" x14ac:dyDescent="0.25">
      <c r="A65" s="3" t="s">
        <v>11</v>
      </c>
      <c r="B65" s="5">
        <f>IF(A65="Dupré",11,IF(OR(A65="Le Marchand",A65="Carlson"),10,IF(A65="Herman",9,7)))</f>
        <v>7</v>
      </c>
      <c r="C65" s="5" t="s">
        <v>6</v>
      </c>
      <c r="D65" s="4">
        <v>40250</v>
      </c>
      <c r="E65" s="8">
        <v>10000</v>
      </c>
    </row>
    <row r="66" spans="1:6" hidden="1" x14ac:dyDescent="0.25">
      <c r="A66" s="3" t="s">
        <v>11</v>
      </c>
      <c r="B66" s="5">
        <f>IF(A66="Dupré",11,IF(OR(A66="Le Marchand",A66="Carlson"),10,IF(A66="Herman",9,7)))</f>
        <v>7</v>
      </c>
      <c r="C66" s="5" t="s">
        <v>12</v>
      </c>
      <c r="D66" s="4">
        <v>40250</v>
      </c>
      <c r="E66" s="8">
        <v>83333</v>
      </c>
    </row>
    <row r="67" spans="1:6" hidden="1" x14ac:dyDescent="0.25">
      <c r="A67" s="3" t="s">
        <v>13</v>
      </c>
      <c r="B67" s="5">
        <f>IF(A67="Dupré",11,IF(OR(A67="Le Marchand",A67="Carlson"),10,IF(A67="Herman",9,7)))</f>
        <v>9</v>
      </c>
      <c r="C67" s="5" t="s">
        <v>14</v>
      </c>
      <c r="D67" s="4">
        <v>40223</v>
      </c>
      <c r="E67" s="8">
        <v>126562</v>
      </c>
    </row>
    <row r="68" spans="1:6" hidden="1" x14ac:dyDescent="0.25">
      <c r="A68" s="3" t="s">
        <v>9</v>
      </c>
      <c r="B68" s="5">
        <f>IF(A68="Dupré",11,IF(OR(A68="Le Marchand",A68="Carlson"),10,IF(A68="Herman",9,7)))</f>
        <v>11</v>
      </c>
      <c r="C68" s="5" t="s">
        <v>12</v>
      </c>
      <c r="D68" s="4">
        <v>40257</v>
      </c>
      <c r="E68" s="8">
        <v>20833</v>
      </c>
    </row>
    <row r="69" spans="1:6" hidden="1" x14ac:dyDescent="0.25">
      <c r="A69" s="3" t="s">
        <v>9</v>
      </c>
      <c r="B69" s="5">
        <f>IF(A69="Dupré",11,IF(OR(A69="Le Marchand",A69="Carlson"),10,IF(A69="Herman",9,7)))</f>
        <v>11</v>
      </c>
      <c r="C69" s="5" t="s">
        <v>10</v>
      </c>
      <c r="D69" s="4">
        <v>40209</v>
      </c>
      <c r="E69" s="8">
        <v>125000</v>
      </c>
    </row>
    <row r="70" spans="1:6" hidden="1" x14ac:dyDescent="0.25">
      <c r="A70" s="3" t="s">
        <v>13</v>
      </c>
      <c r="B70" s="5">
        <f>IF(A70="Dupré",11,IF(OR(A70="Le Marchand",A70="Carlson"),10,IF(A70="Herman",9,7)))</f>
        <v>9</v>
      </c>
      <c r="C70" s="5" t="s">
        <v>14</v>
      </c>
      <c r="D70" s="4">
        <v>40257</v>
      </c>
      <c r="E70" s="8">
        <v>93750</v>
      </c>
    </row>
    <row r="71" spans="1:6" hidden="1" x14ac:dyDescent="0.25">
      <c r="A71" s="3" t="s">
        <v>11</v>
      </c>
      <c r="B71" s="5">
        <f>IF(A71="Dupré",11,IF(OR(A71="Le Marchand",A71="Carlson"),10,IF(A71="Herman",9,7)))</f>
        <v>7</v>
      </c>
      <c r="C71" s="5" t="s">
        <v>12</v>
      </c>
      <c r="D71" s="4">
        <v>40257</v>
      </c>
      <c r="E71" s="8">
        <v>62500</v>
      </c>
    </row>
    <row r="72" spans="1:6" hidden="1" x14ac:dyDescent="0.25">
      <c r="A72" s="3" t="s">
        <v>11</v>
      </c>
      <c r="B72" s="5">
        <f>IF(A72="Dupré",11,IF(OR(A72="Le Marchand",A72="Carlson"),10,IF(A72="Herman",9,7)))</f>
        <v>7</v>
      </c>
      <c r="C72" s="5" t="s">
        <v>6</v>
      </c>
      <c r="D72" s="4">
        <v>40257</v>
      </c>
      <c r="E72" s="8">
        <v>20833</v>
      </c>
    </row>
    <row r="73" spans="1:6" hidden="1" x14ac:dyDescent="0.25">
      <c r="A73" s="3" t="s">
        <v>5</v>
      </c>
      <c r="B73" s="5">
        <f>IF(A73="Dupré",11,IF(OR(A73="Le Marchand",A73="Carlson"),10,IF(A73="Herman",9,7)))</f>
        <v>10</v>
      </c>
      <c r="C73" s="5" t="s">
        <v>6</v>
      </c>
      <c r="D73" s="4">
        <v>40257</v>
      </c>
      <c r="E73" s="8">
        <v>80000</v>
      </c>
    </row>
    <row r="74" spans="1:6" hidden="1" x14ac:dyDescent="0.25">
      <c r="A74" s="3" t="s">
        <v>9</v>
      </c>
      <c r="B74" s="5">
        <f>IF(A74="Dupré",11,IF(OR(A74="Le Marchand",A74="Carlson"),10,IF(A74="Herman",9,7)))</f>
        <v>11</v>
      </c>
      <c r="C74" s="5" t="s">
        <v>10</v>
      </c>
      <c r="D74" s="4">
        <v>40216</v>
      </c>
      <c r="E74" s="8">
        <v>125000</v>
      </c>
    </row>
    <row r="75" spans="1:6" hidden="1" x14ac:dyDescent="0.25">
      <c r="A75" s="3" t="s">
        <v>11</v>
      </c>
      <c r="B75" s="5">
        <f>IF(A75="Dupré",11,IF(OR(A75="Le Marchand",A75="Carlson"),10,IF(A75="Herman",9,7)))</f>
        <v>7</v>
      </c>
      <c r="C75" s="5" t="s">
        <v>12</v>
      </c>
      <c r="D75" s="4">
        <v>40264</v>
      </c>
      <c r="E75" s="8">
        <v>83333</v>
      </c>
    </row>
    <row r="76" spans="1:6" hidden="1" x14ac:dyDescent="0.25">
      <c r="A76" s="3" t="s">
        <v>5</v>
      </c>
      <c r="B76" s="5">
        <f>IF(A76="Dupré",11,IF(OR(A76="Le Marchand",A76="Carlson"),10,IF(A76="Herman",9,7)))</f>
        <v>10</v>
      </c>
      <c r="C76" s="5" t="s">
        <v>6</v>
      </c>
      <c r="D76" s="4">
        <v>40264</v>
      </c>
      <c r="E76" s="8">
        <v>100833</v>
      </c>
    </row>
    <row r="77" spans="1:6" hidden="1" x14ac:dyDescent="0.25">
      <c r="A77" s="3" t="s">
        <v>11</v>
      </c>
      <c r="B77" s="5">
        <f>IF(A77="Dupré",11,IF(OR(A77="Le Marchand",A77="Carlson"),10,IF(A77="Herman",9,7)))</f>
        <v>7</v>
      </c>
      <c r="C77" s="5" t="s">
        <v>12</v>
      </c>
      <c r="D77" s="4">
        <v>40223</v>
      </c>
      <c r="E77" s="8">
        <v>125000</v>
      </c>
    </row>
    <row r="78" spans="1:6" hidden="1" x14ac:dyDescent="0.25">
      <c r="A78" s="3" t="s">
        <v>13</v>
      </c>
      <c r="B78" s="5">
        <f>IF(A78="Dupré",11,IF(OR(A78="Le Marchand",A78="Carlson"),10,IF(A78="Herman",9,7)))</f>
        <v>9</v>
      </c>
      <c r="C78" s="5" t="s">
        <v>14</v>
      </c>
      <c r="D78" s="4">
        <v>40264</v>
      </c>
      <c r="E78" s="8">
        <v>93750</v>
      </c>
    </row>
    <row r="79" spans="1:6" hidden="1" x14ac:dyDescent="0.25">
      <c r="A79" t="s">
        <v>7</v>
      </c>
      <c r="B79" s="1">
        <f>IF(A79="Dupré",11,IF(OR(A79="Le Marchand",A79="Carlson"),10,IF(A79="Herman",9,7)))</f>
        <v>10</v>
      </c>
      <c r="C79" s="1" t="s">
        <v>8</v>
      </c>
      <c r="D79" s="6">
        <v>40271</v>
      </c>
      <c r="E79" s="8">
        <v>90750</v>
      </c>
      <c r="F79" s="2"/>
    </row>
    <row r="80" spans="1:6" hidden="1" x14ac:dyDescent="0.25">
      <c r="A80" s="3" t="s">
        <v>9</v>
      </c>
      <c r="B80" s="5">
        <f>IF(A80="Dupré",11,IF(OR(A80="Le Marchand",A80="Carlson"),10,IF(A80="Herman",9,7)))</f>
        <v>11</v>
      </c>
      <c r="C80" s="5" t="s">
        <v>10</v>
      </c>
      <c r="D80" s="4">
        <v>40264</v>
      </c>
      <c r="E80" s="8">
        <v>125000</v>
      </c>
    </row>
    <row r="81" spans="1:5" hidden="1" x14ac:dyDescent="0.25">
      <c r="A81" t="s">
        <v>13</v>
      </c>
      <c r="B81" s="1">
        <f t="shared" ref="B66:B83" si="1">IF(A81="Dupré",11,IF(OR(A81="Le Marchand",A81="Carlson"),10,IF(A81="Herman",9,7)))</f>
        <v>9</v>
      </c>
      <c r="C81" s="1" t="s">
        <v>14</v>
      </c>
      <c r="D81" s="6">
        <v>40271</v>
      </c>
      <c r="E81" s="8">
        <v>107814</v>
      </c>
    </row>
    <row r="82" spans="1:5" hidden="1" x14ac:dyDescent="0.25">
      <c r="A82" t="s">
        <v>5</v>
      </c>
      <c r="B82" s="1">
        <f t="shared" si="1"/>
        <v>10</v>
      </c>
      <c r="C82" s="1" t="s">
        <v>6</v>
      </c>
      <c r="D82" s="6">
        <v>40271</v>
      </c>
      <c r="E82" s="8">
        <v>104667</v>
      </c>
    </row>
    <row r="83" spans="1:5" hidden="1" x14ac:dyDescent="0.25">
      <c r="A83" t="s">
        <v>11</v>
      </c>
      <c r="B83" s="1">
        <f t="shared" si="1"/>
        <v>7</v>
      </c>
      <c r="C83" s="1" t="s">
        <v>12</v>
      </c>
      <c r="D83" s="6">
        <v>40271</v>
      </c>
      <c r="E83" s="8">
        <v>100000</v>
      </c>
    </row>
    <row r="84" spans="1:5" hidden="1" x14ac:dyDescent="0.25">
      <c r="A84" t="s">
        <v>5</v>
      </c>
      <c r="B84" s="1">
        <f>IF(A84="Dupré",11,IF(OR(A84="Le Marchand",A84="Carlson"),10,IF(A84="Herman",9,7)))</f>
        <v>10</v>
      </c>
      <c r="C84" s="1" t="s">
        <v>6</v>
      </c>
      <c r="D84" s="6">
        <v>40278</v>
      </c>
      <c r="E84" s="8">
        <v>96667</v>
      </c>
    </row>
    <row r="85" spans="1:5" hidden="1" x14ac:dyDescent="0.25">
      <c r="A85" t="s">
        <v>9</v>
      </c>
      <c r="B85" s="1">
        <f>IF(A85="Dupré",11,IF(OR(A85="Le Marchand",A85="Carlson"),10,IF(A85="Herman",9,7)))</f>
        <v>11</v>
      </c>
      <c r="C85" s="1" t="s">
        <v>10</v>
      </c>
      <c r="D85" s="6">
        <v>40278</v>
      </c>
      <c r="E85" s="8">
        <v>94666</v>
      </c>
    </row>
    <row r="86" spans="1:5" hidden="1" x14ac:dyDescent="0.25">
      <c r="A86" t="s">
        <v>7</v>
      </c>
      <c r="B86" s="1">
        <f>IF(A86="Dupré",11,IF(OR(A86="Le Marchand",A86="Carlson"),10,IF(A86="Herman",9,7)))</f>
        <v>10</v>
      </c>
      <c r="C86" s="1" t="s">
        <v>8</v>
      </c>
      <c r="D86" s="6">
        <v>40278</v>
      </c>
      <c r="E86" s="8">
        <v>110000</v>
      </c>
    </row>
    <row r="87" spans="1:5" hidden="1" x14ac:dyDescent="0.25">
      <c r="A87" t="s">
        <v>13</v>
      </c>
      <c r="B87" s="1">
        <f>IF(A87="Dupré",11,IF(OR(A87="Le Marchand",A87="Carlson"),10,IF(A87="Herman",9,7)))</f>
        <v>9</v>
      </c>
      <c r="C87" s="1" t="s">
        <v>14</v>
      </c>
      <c r="D87" s="6">
        <v>40278</v>
      </c>
      <c r="E87" s="8">
        <v>78852</v>
      </c>
    </row>
    <row r="88" spans="1:5" hidden="1" x14ac:dyDescent="0.25">
      <c r="A88" t="s">
        <v>11</v>
      </c>
      <c r="B88" s="1">
        <f>IF(A88="Dupré",11,IF(OR(A88="Le Marchand",A88="Carlson"),10,IF(A88="Herman",9,7)))</f>
        <v>7</v>
      </c>
      <c r="C88" s="1" t="s">
        <v>12</v>
      </c>
      <c r="D88" s="6">
        <v>40278</v>
      </c>
      <c r="E88" s="8">
        <v>65000</v>
      </c>
    </row>
  </sheetData>
  <phoneticPr fontId="0" type="noConversion"/>
  <printOptions gridLines="1" gridLinesSet="0"/>
  <pageMargins left="0.78740157499999996" right="0.78740157499999996" top="0.984251969" bottom="0.984251969" header="0.4921259845" footer="0.4921259845"/>
  <pageSetup orientation="portrait" horizontalDpi="4294967292" verticalDpi="4294967292" copies="0"/>
  <headerFooter alignWithMargins="0">
    <oddHeader>&amp;F</oddHeader>
    <oddFooter>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topLeftCell="A7" workbookViewId="0">
      <selection activeCell="G17" sqref="G17"/>
    </sheetView>
  </sheetViews>
  <sheetFormatPr baseColWidth="10" defaultRowHeight="12.6" x14ac:dyDescent="0.25"/>
  <sheetData>
    <row r="1" spans="1:6" ht="13.2" x14ac:dyDescent="0.25">
      <c r="A1" s="15"/>
      <c r="B1" s="15"/>
      <c r="C1" s="15"/>
      <c r="D1" s="15"/>
      <c r="E1" s="15"/>
      <c r="F1" s="15"/>
    </row>
    <row r="2" spans="1:6" ht="13.2" x14ac:dyDescent="0.25">
      <c r="A2" s="15"/>
      <c r="B2" s="15"/>
      <c r="C2" s="15"/>
      <c r="D2" s="15"/>
      <c r="E2" s="15"/>
      <c r="F2" s="15"/>
    </row>
    <row r="3" spans="1:6" ht="13.2" x14ac:dyDescent="0.25">
      <c r="A3" s="15"/>
      <c r="B3" s="15"/>
      <c r="C3" s="15"/>
      <c r="D3" s="15"/>
      <c r="E3" s="15"/>
      <c r="F3" s="15"/>
    </row>
    <row r="4" spans="1:6" ht="13.2" x14ac:dyDescent="0.25">
      <c r="A4" s="15"/>
      <c r="B4" s="15"/>
      <c r="C4" s="15"/>
      <c r="D4" s="15"/>
      <c r="E4" s="15"/>
      <c r="F4" s="15"/>
    </row>
    <row r="5" spans="1:6" ht="13.2" x14ac:dyDescent="0.25">
      <c r="A5" s="15"/>
      <c r="B5" s="15"/>
      <c r="C5" s="15"/>
      <c r="D5" s="15"/>
      <c r="E5" s="15"/>
      <c r="F5" s="15"/>
    </row>
    <row r="6" spans="1:6" ht="13.2" x14ac:dyDescent="0.25">
      <c r="A6" s="15"/>
      <c r="B6" s="15"/>
      <c r="C6" s="15"/>
      <c r="D6" s="15"/>
      <c r="E6" s="15"/>
      <c r="F6" s="15"/>
    </row>
    <row r="7" spans="1:6" ht="13.2" x14ac:dyDescent="0.25">
      <c r="A7" s="15"/>
      <c r="B7" s="16"/>
      <c r="C7" s="16"/>
      <c r="D7" s="16"/>
      <c r="E7" s="16"/>
      <c r="F7" s="15"/>
    </row>
    <row r="8" spans="1:6" ht="13.2" x14ac:dyDescent="0.25">
      <c r="A8" s="15"/>
      <c r="B8" s="15"/>
      <c r="C8" s="15"/>
      <c r="D8" s="15"/>
      <c r="E8" s="15"/>
      <c r="F8" s="15"/>
    </row>
    <row r="9" spans="1:6" ht="13.2" x14ac:dyDescent="0.25">
      <c r="A9" s="15"/>
      <c r="B9" s="15"/>
      <c r="C9" s="15"/>
      <c r="D9" s="15"/>
      <c r="E9" s="15"/>
      <c r="F9" s="15"/>
    </row>
    <row r="10" spans="1:6" ht="13.2" x14ac:dyDescent="0.25">
      <c r="A10" s="17" t="s">
        <v>28</v>
      </c>
      <c r="B10" s="18">
        <v>10000</v>
      </c>
      <c r="C10" s="15"/>
      <c r="D10" s="15"/>
      <c r="E10" s="15"/>
      <c r="F10" s="15"/>
    </row>
    <row r="11" spans="1:6" ht="13.2" x14ac:dyDescent="0.25">
      <c r="A11" s="17" t="s">
        <v>29</v>
      </c>
      <c r="B11" s="19">
        <v>0.05</v>
      </c>
      <c r="C11" s="15"/>
      <c r="D11" s="20"/>
      <c r="E11" s="15"/>
      <c r="F11" s="15"/>
    </row>
    <row r="12" spans="1:6" ht="13.2" x14ac:dyDescent="0.25">
      <c r="A12" s="17" t="s">
        <v>30</v>
      </c>
      <c r="B12" s="21">
        <v>8</v>
      </c>
      <c r="C12" s="15"/>
      <c r="D12" s="15"/>
      <c r="E12" s="22"/>
      <c r="F12" s="15"/>
    </row>
    <row r="13" spans="1:6" ht="13.2" x14ac:dyDescent="0.25">
      <c r="A13" s="15"/>
      <c r="B13" s="15"/>
      <c r="C13" s="15"/>
      <c r="D13" s="15"/>
      <c r="E13" s="15"/>
      <c r="F13" s="15"/>
    </row>
    <row r="14" spans="1:6" ht="13.2" x14ac:dyDescent="0.25">
      <c r="A14" s="23" t="s">
        <v>31</v>
      </c>
      <c r="B14" s="24">
        <f>B10/((1-(1+B11)^-B12)/B11)</f>
        <v>1547.2181362768117</v>
      </c>
      <c r="C14" s="15"/>
      <c r="D14" s="25">
        <f>PMT(B11,B12,-B10)</f>
        <v>1547.2181362768115</v>
      </c>
      <c r="E14" s="26" t="s">
        <v>32</v>
      </c>
      <c r="F14" s="15"/>
    </row>
    <row r="15" spans="1:6" ht="13.2" x14ac:dyDescent="0.25">
      <c r="A15" s="15"/>
      <c r="B15" s="15"/>
      <c r="C15" s="15"/>
      <c r="D15" s="15"/>
      <c r="E15" s="15"/>
      <c r="F15" s="15"/>
    </row>
    <row r="16" spans="1:6" ht="13.2" x14ac:dyDescent="0.25">
      <c r="A16" s="15"/>
      <c r="B16" s="15"/>
      <c r="C16" s="15"/>
      <c r="D16" s="15"/>
      <c r="E16" s="15"/>
      <c r="F16" s="15"/>
    </row>
    <row r="17" spans="1:6" ht="39" x14ac:dyDescent="0.25">
      <c r="A17" s="27"/>
      <c r="B17" s="28" t="s">
        <v>33</v>
      </c>
      <c r="C17" s="28" t="s">
        <v>34</v>
      </c>
      <c r="D17" s="29" t="s">
        <v>35</v>
      </c>
      <c r="E17" s="28" t="s">
        <v>31</v>
      </c>
      <c r="F17" s="30"/>
    </row>
    <row r="18" spans="1:6" ht="13.2" x14ac:dyDescent="0.25">
      <c r="A18" s="31">
        <v>2000</v>
      </c>
      <c r="B18" s="32">
        <f>B10</f>
        <v>10000</v>
      </c>
      <c r="C18" s="32">
        <f>B18*$B$11</f>
        <v>500</v>
      </c>
      <c r="D18" s="32">
        <f>E18-C18</f>
        <v>1047.2181362768117</v>
      </c>
      <c r="E18" s="33">
        <f>$B$14</f>
        <v>1547.2181362768117</v>
      </c>
      <c r="F18" s="31"/>
    </row>
    <row r="19" spans="1:6" ht="13.2" x14ac:dyDescent="0.25">
      <c r="A19" s="31">
        <v>2001</v>
      </c>
      <c r="B19" s="32">
        <f>B18-D18</f>
        <v>8952.7818637231885</v>
      </c>
      <c r="C19" s="32">
        <f>B19*$B$11</f>
        <v>447.63909318615947</v>
      </c>
      <c r="D19" s="32">
        <f>E19-C19</f>
        <v>1099.5790430906522</v>
      </c>
      <c r="E19" s="33">
        <f>$B$14</f>
        <v>1547.2181362768117</v>
      </c>
      <c r="F19" s="31"/>
    </row>
    <row r="20" spans="1:6" ht="13.2" x14ac:dyDescent="0.25">
      <c r="A20" s="31">
        <v>2002</v>
      </c>
      <c r="B20" s="32">
        <f t="shared" ref="B20:B25" si="0">B19-D19</f>
        <v>7853.2028206325358</v>
      </c>
      <c r="C20" s="32">
        <f t="shared" ref="C20:C25" si="1">B20*$B$11</f>
        <v>392.66014103162684</v>
      </c>
      <c r="D20" s="32">
        <f t="shared" ref="D20:D25" si="2">E20-C20</f>
        <v>1154.5579952451849</v>
      </c>
      <c r="E20" s="33">
        <f t="shared" ref="E20:E25" si="3">$B$14</f>
        <v>1547.2181362768117</v>
      </c>
      <c r="F20" s="31"/>
    </row>
    <row r="21" spans="1:6" ht="13.2" x14ac:dyDescent="0.25">
      <c r="A21" s="31">
        <v>2003</v>
      </c>
      <c r="B21" s="32">
        <f t="shared" si="0"/>
        <v>6698.6448253873514</v>
      </c>
      <c r="C21" s="32">
        <f t="shared" si="1"/>
        <v>334.93224126936758</v>
      </c>
      <c r="D21" s="32">
        <f t="shared" si="2"/>
        <v>1212.2858950074442</v>
      </c>
      <c r="E21" s="33">
        <f t="shared" si="3"/>
        <v>1547.2181362768117</v>
      </c>
      <c r="F21" s="31"/>
    </row>
    <row r="22" spans="1:6" ht="13.2" x14ac:dyDescent="0.25">
      <c r="A22" s="31">
        <v>2004</v>
      </c>
      <c r="B22" s="32">
        <f t="shared" si="0"/>
        <v>5486.3589303799072</v>
      </c>
      <c r="C22" s="32">
        <f t="shared" si="1"/>
        <v>274.31794651899537</v>
      </c>
      <c r="D22" s="32">
        <f t="shared" si="2"/>
        <v>1272.9001897578164</v>
      </c>
      <c r="E22" s="33">
        <f t="shared" si="3"/>
        <v>1547.2181362768117</v>
      </c>
      <c r="F22" s="31"/>
    </row>
    <row r="23" spans="1:6" ht="13.2" x14ac:dyDescent="0.25">
      <c r="A23" s="31">
        <v>2005</v>
      </c>
      <c r="B23" s="32">
        <f t="shared" si="0"/>
        <v>4213.4587406220908</v>
      </c>
      <c r="C23" s="32">
        <f t="shared" si="1"/>
        <v>210.67293703110454</v>
      </c>
      <c r="D23" s="32">
        <f t="shared" si="2"/>
        <v>1336.5451992457072</v>
      </c>
      <c r="E23" s="33">
        <f t="shared" si="3"/>
        <v>1547.2181362768117</v>
      </c>
      <c r="F23" s="31"/>
    </row>
    <row r="24" spans="1:6" ht="13.2" x14ac:dyDescent="0.25">
      <c r="A24" s="31">
        <v>2006</v>
      </c>
      <c r="B24" s="32">
        <f t="shared" si="0"/>
        <v>2876.9135413763834</v>
      </c>
      <c r="C24" s="32">
        <f t="shared" si="1"/>
        <v>143.84567706881919</v>
      </c>
      <c r="D24" s="32">
        <f t="shared" si="2"/>
        <v>1403.3724592079925</v>
      </c>
      <c r="E24" s="33">
        <f t="shared" si="3"/>
        <v>1547.2181362768117</v>
      </c>
      <c r="F24" s="31"/>
    </row>
    <row r="25" spans="1:6" ht="13.2" x14ac:dyDescent="0.25">
      <c r="A25" s="31">
        <v>2007</v>
      </c>
      <c r="B25" s="32">
        <f t="shared" si="0"/>
        <v>1473.5410821683909</v>
      </c>
      <c r="C25" s="32">
        <f t="shared" si="1"/>
        <v>73.67705410841954</v>
      </c>
      <c r="D25" s="32">
        <f t="shared" si="2"/>
        <v>1473.5410821683922</v>
      </c>
      <c r="E25" s="33">
        <f t="shared" si="3"/>
        <v>1547.2181362768117</v>
      </c>
      <c r="F25" s="31"/>
    </row>
    <row r="26" spans="1:6" ht="13.2" x14ac:dyDescent="0.25">
      <c r="A26" s="31"/>
      <c r="B26" s="34"/>
      <c r="C26" s="35"/>
      <c r="D26" s="36"/>
      <c r="E26" s="31"/>
      <c r="F26" s="31"/>
    </row>
    <row r="27" spans="1:6" ht="13.2" x14ac:dyDescent="0.25">
      <c r="A27" s="31" t="s">
        <v>36</v>
      </c>
      <c r="B27" s="31"/>
      <c r="C27" s="37" t="s">
        <v>37</v>
      </c>
      <c r="D27" s="38">
        <f>B25-D25</f>
        <v>0</v>
      </c>
      <c r="E27" s="31"/>
      <c r="F27" s="31"/>
    </row>
    <row r="28" spans="1:6" ht="13.2" x14ac:dyDescent="0.25">
      <c r="A28" s="31"/>
      <c r="B28" s="31"/>
      <c r="C28" s="37" t="s">
        <v>38</v>
      </c>
      <c r="D28" s="38">
        <f>SUM($D$18:$D$25)</f>
        <v>10000.000000000002</v>
      </c>
      <c r="E28" s="31"/>
      <c r="F28" s="31"/>
    </row>
    <row r="29" spans="1:6" ht="13.2" x14ac:dyDescent="0.25">
      <c r="A29" s="31"/>
      <c r="B29" s="31"/>
      <c r="C29" s="37" t="s">
        <v>39</v>
      </c>
      <c r="D29" s="38">
        <f>SUM($C$18:$C$25)</f>
        <v>2377.7450902144924</v>
      </c>
      <c r="E29" s="31"/>
      <c r="F29" s="3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>
      <selection activeCell="E3" sqref="E3"/>
    </sheetView>
  </sheetViews>
  <sheetFormatPr baseColWidth="10" defaultRowHeight="12.6" x14ac:dyDescent="0.25"/>
  <cols>
    <col min="2" max="2" width="27.33203125" bestFit="1" customWidth="1"/>
    <col min="3" max="3" width="19.33203125" bestFit="1" customWidth="1"/>
    <col min="6" max="6" width="21.21875" bestFit="1" customWidth="1"/>
    <col min="7" max="7" width="24.5546875" bestFit="1" customWidth="1"/>
    <col min="8" max="8" width="25.5546875" bestFit="1" customWidth="1"/>
  </cols>
  <sheetData>
    <row r="1" spans="1:8" ht="58.2" customHeight="1" thickBot="1" x14ac:dyDescent="0.45">
      <c r="A1" s="55" t="s">
        <v>15</v>
      </c>
      <c r="B1" s="55"/>
      <c r="C1" s="55"/>
    </row>
    <row r="2" spans="1:8" ht="13.2" thickTop="1" x14ac:dyDescent="0.25"/>
    <row r="3" spans="1:8" ht="20.399999999999999" thickBot="1" x14ac:dyDescent="0.45">
      <c r="A3" s="56" t="s">
        <v>47</v>
      </c>
      <c r="B3" s="57" t="s">
        <v>16</v>
      </c>
      <c r="C3" s="57" t="s">
        <v>17</v>
      </c>
      <c r="F3" s="47" t="s">
        <v>41</v>
      </c>
      <c r="G3" t="s">
        <v>48</v>
      </c>
      <c r="H3" t="s">
        <v>49</v>
      </c>
    </row>
    <row r="4" spans="1:8" ht="21" thickTop="1" thickBot="1" x14ac:dyDescent="0.45">
      <c r="A4" s="56" t="s">
        <v>18</v>
      </c>
      <c r="B4" s="58">
        <v>1800</v>
      </c>
      <c r="C4" s="58">
        <v>2200</v>
      </c>
      <c r="F4" s="7" t="s">
        <v>18</v>
      </c>
      <c r="G4" s="49">
        <v>1800</v>
      </c>
      <c r="H4" s="49">
        <v>2200</v>
      </c>
    </row>
    <row r="5" spans="1:8" ht="21" thickTop="1" thickBot="1" x14ac:dyDescent="0.45">
      <c r="A5" s="56" t="s">
        <v>19</v>
      </c>
      <c r="B5" s="58">
        <v>2000</v>
      </c>
      <c r="C5" s="58">
        <v>2600</v>
      </c>
      <c r="F5" s="7" t="s">
        <v>19</v>
      </c>
      <c r="G5" s="49">
        <v>2000</v>
      </c>
      <c r="H5" s="49">
        <v>2600</v>
      </c>
    </row>
    <row r="6" spans="1:8" ht="21" thickTop="1" thickBot="1" x14ac:dyDescent="0.45">
      <c r="A6" s="56" t="s">
        <v>20</v>
      </c>
      <c r="B6" s="58">
        <v>2200</v>
      </c>
      <c r="C6" s="58">
        <v>3200</v>
      </c>
      <c r="F6" s="7" t="s">
        <v>20</v>
      </c>
      <c r="G6" s="49">
        <v>2200</v>
      </c>
      <c r="H6" s="49">
        <v>3200</v>
      </c>
    </row>
    <row r="7" spans="1:8" ht="21" thickTop="1" thickBot="1" x14ac:dyDescent="0.45">
      <c r="A7" s="56" t="s">
        <v>21</v>
      </c>
      <c r="B7" s="58">
        <v>2400</v>
      </c>
      <c r="C7" s="58">
        <v>2000</v>
      </c>
      <c r="F7" s="7" t="s">
        <v>21</v>
      </c>
      <c r="G7" s="49">
        <v>2400</v>
      </c>
      <c r="H7" s="49">
        <v>2000</v>
      </c>
    </row>
    <row r="8" spans="1:8" ht="21" thickTop="1" thickBot="1" x14ac:dyDescent="0.45">
      <c r="A8" s="56" t="s">
        <v>22</v>
      </c>
      <c r="B8" s="58">
        <v>2700</v>
      </c>
      <c r="C8" s="58">
        <v>1500</v>
      </c>
      <c r="F8" s="7" t="s">
        <v>22</v>
      </c>
      <c r="G8" s="49">
        <v>2700</v>
      </c>
      <c r="H8" s="49">
        <v>1500</v>
      </c>
    </row>
    <row r="9" spans="1:8" ht="21" thickTop="1" thickBot="1" x14ac:dyDescent="0.45">
      <c r="A9" s="56" t="s">
        <v>23</v>
      </c>
      <c r="B9" s="58">
        <f>SUM(B4:B8)</f>
        <v>11100</v>
      </c>
      <c r="C9" s="58">
        <f>SUM(C4:C8)</f>
        <v>11500</v>
      </c>
      <c r="F9" s="7" t="s">
        <v>23</v>
      </c>
      <c r="G9" s="49">
        <v>11100</v>
      </c>
      <c r="H9" s="49">
        <v>11500</v>
      </c>
    </row>
    <row r="10" spans="1:8" ht="13.2" thickTop="1" x14ac:dyDescent="0.25">
      <c r="F10" s="7" t="s">
        <v>42</v>
      </c>
      <c r="G10" s="49">
        <v>3700</v>
      </c>
      <c r="H10" s="49">
        <v>3833.3333333333335</v>
      </c>
    </row>
  </sheetData>
  <mergeCells count="1">
    <mergeCell ref="A1:C1"/>
  </mergeCells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tabSelected="1" workbookViewId="0">
      <selection activeCell="I10" sqref="I10"/>
    </sheetView>
  </sheetViews>
  <sheetFormatPr baseColWidth="10" defaultRowHeight="12.6" x14ac:dyDescent="0.25"/>
  <cols>
    <col min="2" max="2" width="17.77734375" customWidth="1"/>
    <col min="3" max="3" width="14.88671875" bestFit="1" customWidth="1"/>
    <col min="5" max="5" width="21.21875" bestFit="1" customWidth="1"/>
    <col min="6" max="6" width="22.33203125" bestFit="1" customWidth="1"/>
    <col min="7" max="7" width="28.21875" bestFit="1" customWidth="1"/>
  </cols>
  <sheetData>
    <row r="1" spans="1:7" x14ac:dyDescent="0.25">
      <c r="A1" s="54" t="s">
        <v>24</v>
      </c>
      <c r="B1" s="54"/>
      <c r="C1" s="54"/>
      <c r="D1" s="54"/>
      <c r="E1" s="54"/>
    </row>
    <row r="2" spans="1:7" x14ac:dyDescent="0.25">
      <c r="A2" s="54"/>
      <c r="B2" s="54"/>
      <c r="C2" s="54"/>
      <c r="D2" s="54"/>
      <c r="E2" s="54"/>
    </row>
    <row r="4" spans="1:7" ht="15" thickBot="1" x14ac:dyDescent="0.3">
      <c r="A4" s="66" t="s">
        <v>25</v>
      </c>
      <c r="B4" s="66" t="s">
        <v>26</v>
      </c>
      <c r="C4" s="66" t="s">
        <v>27</v>
      </c>
      <c r="E4" s="47" t="s">
        <v>41</v>
      </c>
      <c r="F4" t="s">
        <v>50</v>
      </c>
      <c r="G4" t="s">
        <v>51</v>
      </c>
    </row>
    <row r="5" spans="1:7" ht="21" thickTop="1" thickBot="1" x14ac:dyDescent="0.45">
      <c r="A5" s="57">
        <v>1</v>
      </c>
      <c r="B5" s="65">
        <v>290</v>
      </c>
      <c r="C5" s="58">
        <v>104500</v>
      </c>
      <c r="E5" s="7">
        <v>1</v>
      </c>
      <c r="F5" s="49">
        <v>104500</v>
      </c>
      <c r="G5" s="49">
        <v>290</v>
      </c>
    </row>
    <row r="6" spans="1:7" ht="21" thickTop="1" thickBot="1" x14ac:dyDescent="0.45">
      <c r="A6" s="57">
        <v>2</v>
      </c>
      <c r="B6" s="65">
        <v>99</v>
      </c>
      <c r="C6" s="58">
        <v>121000</v>
      </c>
      <c r="E6" s="7">
        <v>2</v>
      </c>
      <c r="F6" s="49">
        <v>121000</v>
      </c>
      <c r="G6" s="49">
        <v>99</v>
      </c>
    </row>
    <row r="7" spans="1:7" ht="21" thickTop="1" thickBot="1" x14ac:dyDescent="0.45">
      <c r="A7" s="57">
        <v>3</v>
      </c>
      <c r="B7" s="65">
        <v>230</v>
      </c>
      <c r="C7" s="58">
        <v>106600</v>
      </c>
      <c r="E7" s="7">
        <v>3</v>
      </c>
      <c r="F7" s="49">
        <v>106600</v>
      </c>
      <c r="G7" s="49">
        <v>230</v>
      </c>
    </row>
    <row r="8" spans="1:7" ht="21" thickTop="1" thickBot="1" x14ac:dyDescent="0.45">
      <c r="A8" s="57">
        <v>4</v>
      </c>
      <c r="B8" s="65">
        <v>280</v>
      </c>
      <c r="C8" s="58">
        <v>106000</v>
      </c>
      <c r="E8" s="7">
        <v>4</v>
      </c>
      <c r="F8" s="49">
        <v>106000</v>
      </c>
      <c r="G8" s="49">
        <v>280</v>
      </c>
    </row>
    <row r="9" spans="1:7" ht="13.2" thickTop="1" x14ac:dyDescent="0.25">
      <c r="E9" s="7" t="s">
        <v>42</v>
      </c>
      <c r="F9" s="49">
        <v>109525</v>
      </c>
      <c r="G9" s="49">
        <v>224.75</v>
      </c>
    </row>
  </sheetData>
  <mergeCells count="1">
    <mergeCell ref="A1:E2"/>
  </mergeCell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tableau</vt:lpstr>
      <vt:lpstr>base de données</vt:lpstr>
      <vt:lpstr>Emprunt</vt:lpstr>
      <vt:lpstr>Budget</vt:lpstr>
      <vt:lpstr>Vente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</dc:creator>
  <cp:lastModifiedBy>Ines MAZGAR</cp:lastModifiedBy>
  <cp:lastPrinted>2000-01-31T16:40:57Z</cp:lastPrinted>
  <dcterms:created xsi:type="dcterms:W3CDTF">1999-03-12T15:38:32Z</dcterms:created>
  <dcterms:modified xsi:type="dcterms:W3CDTF">2024-10-31T11:03:15Z</dcterms:modified>
</cp:coreProperties>
</file>