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5" windowHeight="3975"/>
  </bookViews>
  <sheets>
    <sheet name="Feuille 1" sheetId="1" r:id="rId1"/>
    <sheet name="Feuil1" sheetId="2" r:id="rId2"/>
  </sheets>
  <calcPr calcId="152511"/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0" i="1"/>
  <c r="H9" i="1"/>
  <c r="H8" i="1"/>
  <c r="H7" i="1"/>
  <c r="H6" i="1"/>
  <c r="H5" i="1"/>
  <c r="L36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L32" i="1" s="1"/>
  <c r="K31" i="1"/>
  <c r="J31" i="1"/>
  <c r="I31" i="1"/>
  <c r="H31" i="1"/>
  <c r="G31" i="1"/>
  <c r="L31" i="1" s="1"/>
  <c r="K30" i="1"/>
  <c r="J30" i="1"/>
  <c r="I30" i="1"/>
  <c r="H30" i="1"/>
  <c r="G30" i="1"/>
  <c r="K29" i="1"/>
  <c r="K37" i="1" s="1"/>
  <c r="J29" i="1"/>
  <c r="I29" i="1"/>
  <c r="I37" i="1" s="1"/>
  <c r="H29" i="1"/>
  <c r="H37" i="1" s="1"/>
  <c r="G29" i="1"/>
  <c r="G22" i="1"/>
  <c r="G21" i="1"/>
  <c r="G20" i="1"/>
  <c r="G19" i="1"/>
  <c r="G18" i="1"/>
  <c r="G17" i="1"/>
  <c r="G16" i="1"/>
  <c r="G15" i="1"/>
  <c r="G23" i="1" s="1"/>
  <c r="G9" i="1"/>
  <c r="G8" i="1"/>
  <c r="G7" i="1"/>
  <c r="G6" i="1"/>
  <c r="G5" i="1"/>
  <c r="G10" i="1" l="1"/>
  <c r="J37" i="1"/>
  <c r="L34" i="1"/>
  <c r="L33" i="1"/>
  <c r="L30" i="1"/>
  <c r="L35" i="1"/>
  <c r="L29" i="1"/>
  <c r="L37" i="1"/>
  <c r="G37" i="1"/>
</calcChain>
</file>

<file path=xl/sharedStrings.xml><?xml version="1.0" encoding="utf-8"?>
<sst xmlns="http://schemas.openxmlformats.org/spreadsheetml/2006/main" count="105" uniqueCount="82">
  <si>
    <t>Table 1</t>
  </si>
  <si>
    <t>Ivy League Applicants</t>
  </si>
  <si>
    <t>Etiquettes de lignes</t>
  </si>
  <si>
    <t>Somme de students</t>
  </si>
  <si>
    <t>Moyenne de Students2</t>
  </si>
  <si>
    <t>Students</t>
  </si>
  <si>
    <t>Faculty, University</t>
  </si>
  <si>
    <t>Arts</t>
  </si>
  <si>
    <t>Arts, Yale</t>
  </si>
  <si>
    <t>Economics</t>
  </si>
  <si>
    <t>Physics, Brown</t>
  </si>
  <si>
    <t>Mathematics</t>
  </si>
  <si>
    <t>Economics, Dartmouth</t>
  </si>
  <si>
    <t>Physics</t>
  </si>
  <si>
    <t>Economics, Havard</t>
  </si>
  <si>
    <t>Psychology</t>
  </si>
  <si>
    <t>Arts, Columbia</t>
  </si>
  <si>
    <t>Total général</t>
  </si>
  <si>
    <t>Economics, Cornell</t>
  </si>
  <si>
    <t>Arts, Havard</t>
  </si>
  <si>
    <t>Table2</t>
  </si>
  <si>
    <t>Arts, Cornell</t>
  </si>
  <si>
    <t>Mathematics, Princeton</t>
  </si>
  <si>
    <t>Etiquette de lignes</t>
  </si>
  <si>
    <t>Somme de Students</t>
  </si>
  <si>
    <t>Mathematics, Havard</t>
  </si>
  <si>
    <t>Brown</t>
  </si>
  <si>
    <t>Mathematics, Brown</t>
  </si>
  <si>
    <t>Columbia</t>
  </si>
  <si>
    <t>Physics, Dartmouth</t>
  </si>
  <si>
    <t>Cornell</t>
  </si>
  <si>
    <t>Psychology, Dartmouth</t>
  </si>
  <si>
    <t>Dartmouth</t>
  </si>
  <si>
    <t>Economics, Brown</t>
  </si>
  <si>
    <t>Havard</t>
  </si>
  <si>
    <t>Economics, Penn State</t>
  </si>
  <si>
    <t>Penn State</t>
  </si>
  <si>
    <t>Psychology, Princeton</t>
  </si>
  <si>
    <t>Prineceton</t>
  </si>
  <si>
    <t>Physics, Columbia</t>
  </si>
  <si>
    <t>Yale</t>
  </si>
  <si>
    <t>Psychologie, Columbia</t>
  </si>
  <si>
    <t>Physics, Cornell</t>
  </si>
  <si>
    <t>Physics, Yale</t>
  </si>
  <si>
    <t>Table 3</t>
  </si>
  <si>
    <t>Physics, Prinecton</t>
  </si>
  <si>
    <t>Mathematics, Dartmouth</t>
  </si>
  <si>
    <t>Etiquettes de colonnes</t>
  </si>
  <si>
    <t>Arts, Dartmouths</t>
  </si>
  <si>
    <t>Psychology, Penn State</t>
  </si>
  <si>
    <t>Economics, Columbia</t>
  </si>
  <si>
    <t>Arts, Prinecton</t>
  </si>
  <si>
    <t>Psychology, Yale</t>
  </si>
  <si>
    <t>Mathematics, Columbia</t>
  </si>
  <si>
    <t>Economics, Prinecton</t>
  </si>
  <si>
    <t>Physics, Penn State</t>
  </si>
  <si>
    <t>Mathematics, Penn State</t>
  </si>
  <si>
    <t>Psychology, Cornell</t>
  </si>
  <si>
    <t>Physics, Havard</t>
  </si>
  <si>
    <t>Arts, Brown</t>
  </si>
  <si>
    <t>Arts, Penn State</t>
  </si>
  <si>
    <t xml:space="preserve">Mathematics, Yale </t>
  </si>
  <si>
    <t>Psychology, Havard</t>
  </si>
  <si>
    <t>Mathematics, Cornell</t>
  </si>
  <si>
    <t>Psychology, Brown</t>
  </si>
  <si>
    <t>Economics, Yale</t>
  </si>
  <si>
    <t>Nom:</t>
  </si>
  <si>
    <t>prenom:</t>
  </si>
  <si>
    <t>matricule:</t>
  </si>
  <si>
    <t>ABED</t>
  </si>
  <si>
    <t>Bouchra</t>
  </si>
  <si>
    <t>Section:</t>
  </si>
  <si>
    <t>Groupe:</t>
  </si>
  <si>
    <t>C</t>
  </si>
  <si>
    <t xml:space="preserve">Nadji </t>
  </si>
  <si>
    <t>SALHINE</t>
  </si>
  <si>
    <t>Rachid</t>
  </si>
  <si>
    <t>DELHOUME</t>
  </si>
  <si>
    <t>Ines</t>
  </si>
  <si>
    <t xml:space="preserve">BENAISSA </t>
  </si>
  <si>
    <t xml:space="preserve"> Rym</t>
  </si>
  <si>
    <t xml:space="preserve">Lyna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</si>
</sst>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name val="Arial"/>
      <family val="2"/>
    </font>
    <font>
      <sz val="10"/>
      <color theme="2"/>
      <name val="Arial"/>
      <family val="2"/>
      <scheme val="minor"/>
    </font>
    <font>
      <sz val="10"/>
      <color theme="2"/>
      <name val="Arial"/>
      <family val="2"/>
    </font>
    <font>
      <sz val="10"/>
      <color theme="1"/>
      <name val="Arial"/>
      <family val="2"/>
      <scheme val="minor"/>
    </font>
    <font>
      <i/>
      <u/>
      <sz val="10"/>
      <color rgb="FFFF0000"/>
      <name val="Arial"/>
      <family val="2"/>
      <scheme val="minor"/>
    </font>
    <font>
      <b/>
      <i/>
      <u/>
      <sz val="10"/>
      <color rgb="FF000000"/>
      <name val="Arial"/>
      <family val="2"/>
      <scheme val="minor"/>
    </font>
    <font>
      <b/>
      <i/>
      <u/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rgb="FF66666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99999"/>
      </patternFill>
    </fill>
    <fill>
      <patternFill patternType="solid">
        <fgColor rgb="FF00B050"/>
        <bgColor rgb="FF66666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9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0" borderId="8" xfId="0" applyFont="1" applyBorder="1"/>
    <xf numFmtId="0" fontId="1" fillId="0" borderId="7" xfId="0" applyFont="1" applyBorder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2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2" borderId="12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2" xfId="0" applyFont="1" applyFill="1" applyBorder="1"/>
    <xf numFmtId="0" fontId="0" fillId="0" borderId="14" xfId="0" applyFont="1" applyBorder="1" applyAlignment="1"/>
    <xf numFmtId="0" fontId="0" fillId="0" borderId="0" xfId="0" applyFont="1" applyAlignment="1">
      <alignment horizontal="left" vertical="center"/>
    </xf>
    <xf numFmtId="0" fontId="0" fillId="0" borderId="15" xfId="0" applyFont="1" applyBorder="1" applyAlignment="1"/>
    <xf numFmtId="0" fontId="7" fillId="0" borderId="0" xfId="0" applyFont="1" applyAlignment="1"/>
    <xf numFmtId="0" fontId="8" fillId="0" borderId="14" xfId="0" applyFont="1" applyBorder="1" applyAlignment="1"/>
    <xf numFmtId="0" fontId="9" fillId="0" borderId="14" xfId="0" applyFont="1" applyBorder="1" applyAlignment="1"/>
    <xf numFmtId="0" fontId="8" fillId="0" borderId="0" xfId="0" applyFont="1" applyAlignment="1"/>
    <xf numFmtId="0" fontId="8" fillId="0" borderId="16" xfId="0" applyFont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4" xfId="0" applyFont="1" applyBorder="1" applyAlignment="1"/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4:E9" totalsRowShown="0" tableBorderDxfId="3">
  <autoFilter ref="A4:E9"/>
  <sortState ref="A5:E9">
    <sortCondition ref="C4:C9"/>
  </sortState>
  <tableColumns count="5">
    <tableColumn id="1" name="Nom:" dataDxfId="2"/>
    <tableColumn id="2" name="prenom:" dataDxfId="1"/>
    <tableColumn id="3" name="matricule:"/>
    <tableColumn id="4" name="Section:"/>
    <tableColumn id="5" name="Groupe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L45"/>
  <sheetViews>
    <sheetView tabSelected="1" workbookViewId="0">
      <selection activeCell="E11" sqref="E11"/>
    </sheetView>
  </sheetViews>
  <sheetFormatPr baseColWidth="10" defaultColWidth="12.5703125" defaultRowHeight="15.75" customHeight="1" x14ac:dyDescent="0.2"/>
  <cols>
    <col min="3" max="3" width="19.5703125" customWidth="1"/>
    <col min="6" max="6" width="16.140625" customWidth="1"/>
    <col min="7" max="7" width="15.85546875" customWidth="1"/>
    <col min="8" max="8" width="18.140625" customWidth="1"/>
  </cols>
  <sheetData>
    <row r="1" spans="2:8" ht="15.75" customHeight="1" x14ac:dyDescent="0.2">
      <c r="F1" s="1"/>
    </row>
    <row r="2" spans="2:8" ht="15.75" customHeight="1" x14ac:dyDescent="0.2">
      <c r="F2" s="30" t="s">
        <v>0</v>
      </c>
      <c r="G2" s="31"/>
      <c r="H2" s="31"/>
    </row>
    <row r="3" spans="2:8" ht="15.75" customHeight="1" x14ac:dyDescent="0.2">
      <c r="B3" s="28" t="s">
        <v>1</v>
      </c>
      <c r="C3" s="29"/>
    </row>
    <row r="4" spans="2:8" ht="15.75" customHeight="1" x14ac:dyDescent="0.2">
      <c r="B4" s="18" t="s">
        <v>5</v>
      </c>
      <c r="C4" s="19" t="s">
        <v>6</v>
      </c>
      <c r="F4" s="5" t="s">
        <v>2</v>
      </c>
      <c r="G4" s="6" t="s">
        <v>3</v>
      </c>
      <c r="H4" s="7" t="s">
        <v>4</v>
      </c>
    </row>
    <row r="5" spans="2:8" ht="15.75" customHeight="1" x14ac:dyDescent="0.2">
      <c r="B5" s="24">
        <v>591</v>
      </c>
      <c r="C5" s="25" t="s">
        <v>8</v>
      </c>
      <c r="F5" s="2" t="s">
        <v>7</v>
      </c>
      <c r="G5" s="3">
        <f>SUM(B5,B9,B11,B12,B27,B30,B38,B39)</f>
        <v>8177</v>
      </c>
      <c r="H5" s="4">
        <f>8177/8</f>
        <v>1022.125</v>
      </c>
    </row>
    <row r="6" spans="2:8" ht="15.75" customHeight="1" x14ac:dyDescent="0.2">
      <c r="B6" s="20">
        <v>9567</v>
      </c>
      <c r="C6" s="21" t="s">
        <v>10</v>
      </c>
      <c r="F6" s="2" t="s">
        <v>9</v>
      </c>
      <c r="G6" s="3">
        <f>SUM(B7,B8,B10,B18,B19,B29,B33,B44)</f>
        <v>4877</v>
      </c>
      <c r="H6" s="4">
        <f>4877/8</f>
        <v>609.625</v>
      </c>
    </row>
    <row r="7" spans="2:8" ht="15.75" customHeight="1" x14ac:dyDescent="0.2">
      <c r="B7" s="22">
        <v>542</v>
      </c>
      <c r="C7" s="23" t="s">
        <v>12</v>
      </c>
      <c r="F7" s="2" t="s">
        <v>11</v>
      </c>
      <c r="G7" s="3">
        <f>SUM(B13,B14,B15,B26,B32,B35,B40,B42)</f>
        <v>7761</v>
      </c>
      <c r="H7" s="4">
        <f>7761/8</f>
        <v>970.125</v>
      </c>
    </row>
    <row r="8" spans="2:8" ht="15.75" customHeight="1" x14ac:dyDescent="0.2">
      <c r="B8" s="20">
        <v>346</v>
      </c>
      <c r="C8" s="21" t="s">
        <v>14</v>
      </c>
      <c r="F8" s="2" t="s">
        <v>13</v>
      </c>
      <c r="G8" s="3">
        <f>SUM(B6,B16,B21,B23,B24,B25,B34,B37)</f>
        <v>15071</v>
      </c>
      <c r="H8" s="4">
        <f>15071/8</f>
        <v>1883.875</v>
      </c>
    </row>
    <row r="9" spans="2:8" ht="15.75" customHeight="1" x14ac:dyDescent="0.2">
      <c r="B9" s="22">
        <v>849</v>
      </c>
      <c r="C9" s="23" t="s">
        <v>16</v>
      </c>
      <c r="F9" s="2" t="s">
        <v>15</v>
      </c>
      <c r="G9" s="3">
        <f>SUM(B17,B20,B22,B28,B31,B36,B41,B43)</f>
        <v>4188</v>
      </c>
      <c r="H9" s="4">
        <f>4188/8</f>
        <v>523.5</v>
      </c>
    </row>
    <row r="10" spans="2:8" ht="15.75" customHeight="1" x14ac:dyDescent="0.2">
      <c r="B10" s="20">
        <v>552</v>
      </c>
      <c r="C10" s="21" t="s">
        <v>18</v>
      </c>
      <c r="F10" s="8" t="s">
        <v>17</v>
      </c>
      <c r="G10" s="9">
        <f>SUM(G5:G9)</f>
        <v>40074</v>
      </c>
      <c r="H10" s="10">
        <f>40074/40</f>
        <v>1001.85</v>
      </c>
    </row>
    <row r="11" spans="2:8" ht="15.75" customHeight="1" x14ac:dyDescent="0.2">
      <c r="B11" s="22">
        <v>173</v>
      </c>
      <c r="C11" s="23" t="s">
        <v>19</v>
      </c>
    </row>
    <row r="12" spans="2:8" ht="15.75" customHeight="1" x14ac:dyDescent="0.2">
      <c r="B12" s="20">
        <v>1355</v>
      </c>
      <c r="C12" s="21" t="s">
        <v>21</v>
      </c>
      <c r="F12" s="30" t="s">
        <v>20</v>
      </c>
      <c r="G12" s="31"/>
      <c r="H12" s="31"/>
    </row>
    <row r="13" spans="2:8" ht="15.75" customHeight="1" x14ac:dyDescent="0.2">
      <c r="B13" s="22">
        <v>193</v>
      </c>
      <c r="C13" s="23" t="s">
        <v>22</v>
      </c>
    </row>
    <row r="14" spans="2:8" ht="15.75" customHeight="1" x14ac:dyDescent="0.2">
      <c r="B14" s="20">
        <v>615</v>
      </c>
      <c r="C14" s="21" t="s">
        <v>25</v>
      </c>
      <c r="F14" s="11" t="s">
        <v>23</v>
      </c>
      <c r="G14" s="12" t="s">
        <v>24</v>
      </c>
      <c r="H14" s="13" t="s">
        <v>4</v>
      </c>
    </row>
    <row r="15" spans="2:8" ht="15.75" customHeight="1" x14ac:dyDescent="0.2">
      <c r="B15" s="22">
        <v>1579</v>
      </c>
      <c r="C15" s="23" t="s">
        <v>27</v>
      </c>
      <c r="F15" s="2" t="s">
        <v>26</v>
      </c>
      <c r="G15" s="3">
        <f>SUM(B6,B15,B18,B38,B43)</f>
        <v>14127</v>
      </c>
      <c r="H15" s="4">
        <f>14127/5</f>
        <v>2825.4</v>
      </c>
    </row>
    <row r="16" spans="2:8" ht="15.75" customHeight="1" x14ac:dyDescent="0.2">
      <c r="B16" s="20">
        <v>547</v>
      </c>
      <c r="C16" s="21" t="s">
        <v>29</v>
      </c>
      <c r="F16" s="2" t="s">
        <v>28</v>
      </c>
      <c r="G16" s="3">
        <f>SUM(B9,B21,B22,B29,B32,)</f>
        <v>5253</v>
      </c>
      <c r="H16" s="4">
        <f>5253/5</f>
        <v>1050.5999999999999</v>
      </c>
    </row>
    <row r="17" spans="2:12" ht="15.75" customHeight="1" x14ac:dyDescent="0.2">
      <c r="B17" s="22">
        <v>1687</v>
      </c>
      <c r="C17" s="23" t="s">
        <v>31</v>
      </c>
      <c r="F17" s="2" t="s">
        <v>30</v>
      </c>
      <c r="G17" s="3">
        <f>SUM(B10,B12,B23,B36,B42)</f>
        <v>4965</v>
      </c>
      <c r="H17" s="4">
        <f>4965/5</f>
        <v>993</v>
      </c>
    </row>
    <row r="18" spans="2:12" ht="15.75" customHeight="1" x14ac:dyDescent="0.2">
      <c r="B18" s="20">
        <v>972</v>
      </c>
      <c r="C18" s="21" t="s">
        <v>33</v>
      </c>
      <c r="F18" s="2" t="s">
        <v>32</v>
      </c>
      <c r="G18" s="3">
        <f>SUM(B7,B16,B17,B26,B27)</f>
        <v>6247</v>
      </c>
      <c r="H18" s="4">
        <f>6247/5</f>
        <v>1249.4000000000001</v>
      </c>
    </row>
    <row r="19" spans="2:12" ht="15.75" customHeight="1" x14ac:dyDescent="0.2">
      <c r="B19" s="22">
        <v>234</v>
      </c>
      <c r="C19" s="23" t="s">
        <v>35</v>
      </c>
      <c r="F19" s="2" t="s">
        <v>34</v>
      </c>
      <c r="G19" s="3">
        <f>SUM(B8,B11,B14,B37,B41)</f>
        <v>2240</v>
      </c>
      <c r="H19" s="4">
        <f>2240/5</f>
        <v>448</v>
      </c>
    </row>
    <row r="20" spans="2:12" ht="15.75" customHeight="1" x14ac:dyDescent="0.2">
      <c r="B20" s="20">
        <v>151</v>
      </c>
      <c r="C20" s="21" t="s">
        <v>37</v>
      </c>
      <c r="F20" s="2" t="s">
        <v>36</v>
      </c>
      <c r="G20" s="3">
        <f>SUM(B19,B35,B39,B34,B28)</f>
        <v>1887</v>
      </c>
      <c r="H20" s="4">
        <f>1887/5</f>
        <v>377.4</v>
      </c>
    </row>
    <row r="21" spans="2:12" ht="15.75" customHeight="1" x14ac:dyDescent="0.2">
      <c r="B21" s="22">
        <v>1793</v>
      </c>
      <c r="C21" s="23" t="s">
        <v>39</v>
      </c>
      <c r="F21" s="2" t="s">
        <v>38</v>
      </c>
      <c r="G21" s="3">
        <f>SUM(B13,B20,B25,B30,B33)</f>
        <v>2661</v>
      </c>
      <c r="H21" s="4">
        <f>2661/5</f>
        <v>532.20000000000005</v>
      </c>
    </row>
    <row r="22" spans="2:12" ht="12.75" x14ac:dyDescent="0.2">
      <c r="B22" s="20">
        <v>315</v>
      </c>
      <c r="C22" s="21" t="s">
        <v>41</v>
      </c>
      <c r="F22" s="2" t="s">
        <v>40</v>
      </c>
      <c r="G22" s="3">
        <f>SUM(B5,B24,B31,B40,B44)</f>
        <v>2694</v>
      </c>
      <c r="H22" s="4">
        <f>2694/5</f>
        <v>538.79999999999995</v>
      </c>
    </row>
    <row r="23" spans="2:12" ht="12.75" x14ac:dyDescent="0.2">
      <c r="B23" s="22">
        <v>618</v>
      </c>
      <c r="C23" s="23" t="s">
        <v>42</v>
      </c>
      <c r="F23" s="8" t="s">
        <v>17</v>
      </c>
      <c r="G23" s="9">
        <f>SUM(G15:G22)</f>
        <v>40074</v>
      </c>
      <c r="H23" s="10">
        <f>40074/40</f>
        <v>1001.85</v>
      </c>
    </row>
    <row r="24" spans="2:12" ht="12.75" x14ac:dyDescent="0.2">
      <c r="B24" s="20">
        <v>246</v>
      </c>
      <c r="C24" s="21" t="s">
        <v>43</v>
      </c>
    </row>
    <row r="25" spans="2:12" ht="12.75" x14ac:dyDescent="0.2">
      <c r="B25" s="22">
        <v>784</v>
      </c>
      <c r="C25" s="23" t="s">
        <v>45</v>
      </c>
      <c r="F25" s="30" t="s">
        <v>44</v>
      </c>
      <c r="G25" s="31"/>
      <c r="H25" s="31"/>
    </row>
    <row r="26" spans="2:12" ht="12.75" x14ac:dyDescent="0.2">
      <c r="B26" s="20">
        <v>316</v>
      </c>
      <c r="C26" s="21" t="s">
        <v>46</v>
      </c>
    </row>
    <row r="27" spans="2:12" ht="12.75" x14ac:dyDescent="0.2">
      <c r="B27" s="22">
        <v>3155</v>
      </c>
      <c r="C27" s="23" t="s">
        <v>48</v>
      </c>
      <c r="F27" s="14" t="s">
        <v>24</v>
      </c>
      <c r="G27" s="32" t="s">
        <v>47</v>
      </c>
      <c r="H27" s="33"/>
      <c r="I27" s="33"/>
      <c r="J27" s="33"/>
      <c r="K27" s="33"/>
      <c r="L27" s="34"/>
    </row>
    <row r="28" spans="2:12" ht="12.75" x14ac:dyDescent="0.2">
      <c r="B28" s="20">
        <v>318</v>
      </c>
      <c r="C28" s="21" t="s">
        <v>49</v>
      </c>
      <c r="F28" s="15" t="s">
        <v>2</v>
      </c>
      <c r="G28" s="16" t="s">
        <v>7</v>
      </c>
      <c r="H28" s="16" t="s">
        <v>9</v>
      </c>
      <c r="I28" s="16" t="s">
        <v>11</v>
      </c>
      <c r="J28" s="16" t="s">
        <v>13</v>
      </c>
      <c r="K28" s="16" t="s">
        <v>15</v>
      </c>
      <c r="L28" s="17" t="s">
        <v>17</v>
      </c>
    </row>
    <row r="29" spans="2:12" ht="12.75" x14ac:dyDescent="0.2">
      <c r="B29" s="22">
        <v>608</v>
      </c>
      <c r="C29" s="23" t="s">
        <v>50</v>
      </c>
      <c r="F29" s="2" t="s">
        <v>26</v>
      </c>
      <c r="G29" s="3">
        <f>B38</f>
        <v>1358</v>
      </c>
      <c r="H29" s="3">
        <f>B18</f>
        <v>972</v>
      </c>
      <c r="I29" s="3">
        <f>B15</f>
        <v>1579</v>
      </c>
      <c r="J29" s="3">
        <f>B6</f>
        <v>9567</v>
      </c>
      <c r="K29" s="3">
        <f>B43</f>
        <v>651</v>
      </c>
      <c r="L29" s="4">
        <f t="shared" ref="L29:L36" si="0">SUM(G29:K29)</f>
        <v>14127</v>
      </c>
    </row>
    <row r="30" spans="2:12" ht="12.75" x14ac:dyDescent="0.2">
      <c r="B30" s="20">
        <v>561</v>
      </c>
      <c r="C30" s="21" t="s">
        <v>51</v>
      </c>
      <c r="F30" s="2" t="s">
        <v>28</v>
      </c>
      <c r="G30" s="3">
        <f>B9</f>
        <v>849</v>
      </c>
      <c r="H30" s="3">
        <f>B29</f>
        <v>608</v>
      </c>
      <c r="I30" s="3">
        <f>B32</f>
        <v>1688</v>
      </c>
      <c r="J30" s="3">
        <f>B21</f>
        <v>1793</v>
      </c>
      <c r="K30" s="3">
        <f>B22</f>
        <v>315</v>
      </c>
      <c r="L30" s="4">
        <f t="shared" si="0"/>
        <v>5253</v>
      </c>
    </row>
    <row r="31" spans="2:12" ht="12.75" x14ac:dyDescent="0.2">
      <c r="B31" s="22">
        <v>357</v>
      </c>
      <c r="C31" s="23" t="s">
        <v>52</v>
      </c>
      <c r="F31" s="2" t="s">
        <v>30</v>
      </c>
      <c r="G31" s="3">
        <f>B12</f>
        <v>1355</v>
      </c>
      <c r="H31" s="3">
        <f>B10</f>
        <v>552</v>
      </c>
      <c r="I31" s="3">
        <f>B42</f>
        <v>1889</v>
      </c>
      <c r="J31" s="3">
        <f>B23</f>
        <v>618</v>
      </c>
      <c r="K31" s="3">
        <f>B36</f>
        <v>551</v>
      </c>
      <c r="L31" s="4">
        <f t="shared" si="0"/>
        <v>4965</v>
      </c>
    </row>
    <row r="32" spans="2:12" ht="12.75" x14ac:dyDescent="0.2">
      <c r="B32" s="20">
        <v>1688</v>
      </c>
      <c r="C32" s="21" t="s">
        <v>53</v>
      </c>
      <c r="F32" s="2" t="s">
        <v>32</v>
      </c>
      <c r="G32" s="3">
        <f>B27</f>
        <v>3155</v>
      </c>
      <c r="H32" s="3">
        <f>B7</f>
        <v>542</v>
      </c>
      <c r="I32" s="3">
        <f>B26</f>
        <v>316</v>
      </c>
      <c r="J32" s="3">
        <f>B16</f>
        <v>547</v>
      </c>
      <c r="K32" s="3">
        <f>B17</f>
        <v>1687</v>
      </c>
      <c r="L32" s="4">
        <f t="shared" si="0"/>
        <v>6247</v>
      </c>
    </row>
    <row r="33" spans="2:12" ht="12.75" x14ac:dyDescent="0.2">
      <c r="B33" s="22">
        <v>972</v>
      </c>
      <c r="C33" s="23" t="s">
        <v>54</v>
      </c>
      <c r="F33" s="2" t="s">
        <v>34</v>
      </c>
      <c r="G33" s="3">
        <f>B11</f>
        <v>173</v>
      </c>
      <c r="H33" s="3">
        <f>B8</f>
        <v>346</v>
      </c>
      <c r="I33" s="3">
        <f>B14</f>
        <v>615</v>
      </c>
      <c r="J33" s="3">
        <f>B37</f>
        <v>948</v>
      </c>
      <c r="K33" s="3">
        <f>B41</f>
        <v>158</v>
      </c>
      <c r="L33" s="4">
        <f t="shared" si="0"/>
        <v>2240</v>
      </c>
    </row>
    <row r="34" spans="2:12" ht="12.75" x14ac:dyDescent="0.2">
      <c r="B34" s="20">
        <v>568</v>
      </c>
      <c r="C34" s="21" t="s">
        <v>55</v>
      </c>
      <c r="F34" s="2" t="s">
        <v>36</v>
      </c>
      <c r="G34" s="3">
        <f>B39</f>
        <v>135</v>
      </c>
      <c r="H34" s="3">
        <f>B19</f>
        <v>234</v>
      </c>
      <c r="I34" s="3">
        <f>B35</f>
        <v>632</v>
      </c>
      <c r="J34" s="3">
        <f>B34</f>
        <v>568</v>
      </c>
      <c r="K34" s="3">
        <f>B28</f>
        <v>318</v>
      </c>
      <c r="L34" s="4">
        <f t="shared" si="0"/>
        <v>1887</v>
      </c>
    </row>
    <row r="35" spans="2:12" ht="12.75" x14ac:dyDescent="0.2">
      <c r="B35" s="22">
        <v>632</v>
      </c>
      <c r="C35" s="23" t="s">
        <v>56</v>
      </c>
      <c r="F35" s="2" t="s">
        <v>38</v>
      </c>
      <c r="G35" s="3">
        <f>B30</f>
        <v>561</v>
      </c>
      <c r="H35" s="3">
        <f>B33</f>
        <v>972</v>
      </c>
      <c r="I35" s="3">
        <f>B13</f>
        <v>193</v>
      </c>
      <c r="J35" s="3">
        <f>B25</f>
        <v>784</v>
      </c>
      <c r="K35" s="3">
        <f>B20</f>
        <v>151</v>
      </c>
      <c r="L35" s="4">
        <f t="shared" si="0"/>
        <v>2661</v>
      </c>
    </row>
    <row r="36" spans="2:12" ht="12.75" x14ac:dyDescent="0.2">
      <c r="B36" s="20">
        <v>551</v>
      </c>
      <c r="C36" s="21" t="s">
        <v>57</v>
      </c>
      <c r="F36" s="2" t="s">
        <v>40</v>
      </c>
      <c r="G36" s="3">
        <f>B5</f>
        <v>591</v>
      </c>
      <c r="H36" s="3">
        <f>B44</f>
        <v>651</v>
      </c>
      <c r="I36" s="3">
        <f>B40</f>
        <v>849</v>
      </c>
      <c r="J36" s="3">
        <f>B24</f>
        <v>246</v>
      </c>
      <c r="K36" s="3">
        <f>B31</f>
        <v>357</v>
      </c>
      <c r="L36" s="4">
        <f t="shared" si="0"/>
        <v>2694</v>
      </c>
    </row>
    <row r="37" spans="2:12" ht="12.75" x14ac:dyDescent="0.2">
      <c r="B37" s="22">
        <v>948</v>
      </c>
      <c r="C37" s="23" t="s">
        <v>58</v>
      </c>
      <c r="F37" s="8" t="s">
        <v>17</v>
      </c>
      <c r="G37" s="9">
        <f t="shared" ref="G37:L37" si="1">SUM(G29:G36)</f>
        <v>8177</v>
      </c>
      <c r="H37" s="9">
        <f t="shared" si="1"/>
        <v>4877</v>
      </c>
      <c r="I37" s="9">
        <f t="shared" si="1"/>
        <v>7761</v>
      </c>
      <c r="J37" s="9">
        <f t="shared" si="1"/>
        <v>15071</v>
      </c>
      <c r="K37" s="9">
        <f t="shared" si="1"/>
        <v>4188</v>
      </c>
      <c r="L37" s="10">
        <f t="shared" si="1"/>
        <v>40074</v>
      </c>
    </row>
    <row r="38" spans="2:12" ht="12.75" x14ac:dyDescent="0.2">
      <c r="B38" s="20">
        <v>1358</v>
      </c>
      <c r="C38" s="21" t="s">
        <v>59</v>
      </c>
    </row>
    <row r="39" spans="2:12" ht="12.75" x14ac:dyDescent="0.2">
      <c r="B39" s="22">
        <v>135</v>
      </c>
      <c r="C39" s="23" t="s">
        <v>60</v>
      </c>
    </row>
    <row r="40" spans="2:12" ht="12.75" x14ac:dyDescent="0.2">
      <c r="B40" s="20">
        <v>849</v>
      </c>
      <c r="C40" s="21" t="s">
        <v>61</v>
      </c>
    </row>
    <row r="41" spans="2:12" ht="12.75" x14ac:dyDescent="0.2">
      <c r="B41" s="22">
        <v>158</v>
      </c>
      <c r="C41" s="23" t="s">
        <v>62</v>
      </c>
    </row>
    <row r="42" spans="2:12" ht="12.75" x14ac:dyDescent="0.2">
      <c r="B42" s="20">
        <v>1889</v>
      </c>
      <c r="C42" s="21" t="s">
        <v>63</v>
      </c>
    </row>
    <row r="43" spans="2:12" ht="12.75" x14ac:dyDescent="0.2">
      <c r="B43" s="22">
        <v>651</v>
      </c>
      <c r="C43" s="23" t="s">
        <v>64</v>
      </c>
    </row>
    <row r="44" spans="2:12" ht="12.75" x14ac:dyDescent="0.2">
      <c r="B44" s="26">
        <v>651</v>
      </c>
      <c r="C44" s="27" t="s">
        <v>65</v>
      </c>
    </row>
    <row r="45" spans="2:12" ht="12.75" x14ac:dyDescent="0.2"/>
  </sheetData>
  <mergeCells count="5">
    <mergeCell ref="B3:C3"/>
    <mergeCell ref="F2:H2"/>
    <mergeCell ref="F12:H12"/>
    <mergeCell ref="F25:H25"/>
    <mergeCell ref="G27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E10" sqref="E10"/>
    </sheetView>
  </sheetViews>
  <sheetFormatPr baseColWidth="10" defaultRowHeight="12.75" x14ac:dyDescent="0.2"/>
  <cols>
    <col min="3" max="3" width="13" customWidth="1"/>
    <col min="4" max="4" width="11.7109375" customWidth="1"/>
  </cols>
  <sheetData>
    <row r="2" spans="1:5" x14ac:dyDescent="0.2">
      <c r="C2" s="38"/>
    </row>
    <row r="4" spans="1:5" ht="15" x14ac:dyDescent="0.3">
      <c r="A4" s="42" t="s">
        <v>66</v>
      </c>
      <c r="B4" s="39" t="s">
        <v>67</v>
      </c>
      <c r="C4" s="40" t="s">
        <v>68</v>
      </c>
      <c r="D4" s="41" t="s">
        <v>71</v>
      </c>
      <c r="E4" s="41" t="s">
        <v>72</v>
      </c>
    </row>
    <row r="5" spans="1:5" x14ac:dyDescent="0.2">
      <c r="A5" s="44" t="s">
        <v>79</v>
      </c>
      <c r="B5" s="45" t="s">
        <v>80</v>
      </c>
      <c r="C5" s="48">
        <v>31530920</v>
      </c>
      <c r="D5" s="47" t="s">
        <v>73</v>
      </c>
      <c r="E5" s="46">
        <v>3</v>
      </c>
    </row>
    <row r="6" spans="1:5" x14ac:dyDescent="0.2">
      <c r="A6" s="44" t="s">
        <v>77</v>
      </c>
      <c r="B6" s="45" t="s">
        <v>81</v>
      </c>
      <c r="C6" s="46">
        <v>31531110</v>
      </c>
      <c r="D6" s="47" t="s">
        <v>73</v>
      </c>
      <c r="E6" s="46">
        <v>3</v>
      </c>
    </row>
    <row r="7" spans="1:5" x14ac:dyDescent="0.2">
      <c r="A7" s="44" t="s">
        <v>74</v>
      </c>
      <c r="B7" s="45" t="s">
        <v>78</v>
      </c>
      <c r="C7" s="46">
        <v>31566004</v>
      </c>
      <c r="D7" s="47" t="s">
        <v>73</v>
      </c>
      <c r="E7" s="46">
        <v>3</v>
      </c>
    </row>
    <row r="8" spans="1:5" x14ac:dyDescent="0.2">
      <c r="A8" s="43" t="s">
        <v>69</v>
      </c>
      <c r="B8" s="37" t="s">
        <v>70</v>
      </c>
      <c r="C8" s="49">
        <v>31572212</v>
      </c>
      <c r="D8" s="47" t="s">
        <v>73</v>
      </c>
      <c r="E8" s="46">
        <v>3</v>
      </c>
    </row>
    <row r="9" spans="1:5" x14ac:dyDescent="0.2">
      <c r="A9" s="44" t="s">
        <v>75</v>
      </c>
      <c r="B9" s="45" t="s">
        <v>76</v>
      </c>
      <c r="C9" s="46">
        <v>31572401</v>
      </c>
      <c r="D9" s="47" t="s">
        <v>73</v>
      </c>
      <c r="E9" s="46">
        <v>1</v>
      </c>
    </row>
    <row r="10" spans="1:5" x14ac:dyDescent="0.2">
      <c r="A10" s="35"/>
      <c r="B10" s="35"/>
      <c r="C10" s="36"/>
    </row>
    <row r="11" spans="1:5" x14ac:dyDescent="0.2">
      <c r="A11" s="35"/>
      <c r="B11" s="35"/>
    </row>
    <row r="12" spans="1:5" x14ac:dyDescent="0.2">
      <c r="A12" s="35"/>
      <c r="B12" s="35"/>
      <c r="C12" s="35"/>
    </row>
    <row r="13" spans="1:5" x14ac:dyDescent="0.2">
      <c r="A13" s="35"/>
      <c r="B13" s="35"/>
      <c r="C13" s="35"/>
    </row>
    <row r="14" spans="1:5" x14ac:dyDescent="0.2">
      <c r="A14" s="35"/>
      <c r="B14" s="35"/>
      <c r="C14" s="35"/>
    </row>
    <row r="15" spans="1:5" x14ac:dyDescent="0.2">
      <c r="A15" s="35"/>
      <c r="B15" s="35"/>
      <c r="C15" s="35"/>
    </row>
    <row r="16" spans="1:5" x14ac:dyDescent="0.2">
      <c r="A16" s="35"/>
      <c r="B16" s="35"/>
      <c r="C16" s="35"/>
    </row>
    <row r="17" spans="1:3" x14ac:dyDescent="0.2">
      <c r="A17" s="35"/>
      <c r="B17" s="35"/>
      <c r="C17" s="35"/>
    </row>
    <row r="18" spans="1:3" x14ac:dyDescent="0.2">
      <c r="A18" s="35"/>
      <c r="B18" s="35"/>
      <c r="C18" s="35"/>
    </row>
  </sheetData>
  <conditionalFormatting sqref="A4:E9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2024-01-02T10:37:56Z</dcterms:created>
  <dcterms:modified xsi:type="dcterms:W3CDTF">2024-01-02T19:23:09Z</dcterms:modified>
</cp:coreProperties>
</file>