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yunfei03/Desktop/"/>
    </mc:Choice>
  </mc:AlternateContent>
  <xr:revisionPtr revIDLastSave="0" documentId="13_ncr:1_{4AFFFB34-251A-384B-AF9D-E2C105EE1247}" xr6:coauthVersionLast="36" xr6:coauthVersionMax="36" xr10:uidLastSave="{00000000-0000-0000-0000-000000000000}"/>
  <bookViews>
    <workbookView xWindow="0" yWindow="460" windowWidth="38400" windowHeight="20060" xr2:uid="{F6517AC5-EC2C-AA4D-B073-639CE5A62FA2}"/>
  </bookViews>
  <sheets>
    <sheet name="压缩速度对比" sheetId="1" r:id="rId1"/>
    <sheet name="压缩率对比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2" l="1"/>
  <c r="F9" i="2"/>
  <c r="F8" i="2"/>
  <c r="F7" i="2"/>
  <c r="F6" i="2"/>
  <c r="F5" i="2"/>
  <c r="F4" i="2"/>
  <c r="F3" i="2"/>
  <c r="F2" i="2"/>
  <c r="E10" i="2"/>
  <c r="E9" i="2"/>
  <c r="E8" i="2"/>
  <c r="E7" i="2"/>
  <c r="E6" i="2"/>
  <c r="E5" i="2"/>
  <c r="E4" i="2"/>
  <c r="E3" i="2"/>
  <c r="E2" i="2"/>
  <c r="D10" i="2"/>
  <c r="D9" i="2"/>
  <c r="D8" i="2"/>
  <c r="D7" i="2"/>
  <c r="D6" i="2"/>
  <c r="D5" i="2"/>
  <c r="D4" i="2"/>
  <c r="D3" i="2"/>
  <c r="D2" i="2"/>
  <c r="C10" i="2"/>
  <c r="C9" i="2"/>
  <c r="C8" i="2"/>
  <c r="C7" i="2"/>
  <c r="C6" i="2"/>
  <c r="C5" i="2"/>
  <c r="C4" i="2"/>
  <c r="C3" i="2"/>
  <c r="C2" i="2"/>
  <c r="B10" i="2"/>
  <c r="B9" i="2"/>
  <c r="B8" i="2"/>
  <c r="B7" i="2"/>
  <c r="B6" i="2"/>
  <c r="B5" i="2"/>
  <c r="B4" i="2"/>
  <c r="B3" i="2"/>
  <c r="B2" i="2"/>
</calcChain>
</file>

<file path=xl/sharedStrings.xml><?xml version="1.0" encoding="utf-8"?>
<sst xmlns="http://schemas.openxmlformats.org/spreadsheetml/2006/main" count="42" uniqueCount="23">
  <si>
    <t>压缩128</t>
  </si>
  <si>
    <t>压缩256</t>
    <phoneticPr fontId="1" type="noConversion"/>
  </si>
  <si>
    <t>压缩512</t>
    <phoneticPr fontId="1" type="noConversion"/>
  </si>
  <si>
    <t>压缩1024</t>
    <phoneticPr fontId="1" type="noConversion"/>
  </si>
  <si>
    <t>压缩2048</t>
    <phoneticPr fontId="1" type="noConversion"/>
  </si>
  <si>
    <t>压缩4096</t>
    <phoneticPr fontId="1" type="noConversion"/>
  </si>
  <si>
    <t>压缩8192</t>
    <phoneticPr fontId="1" type="noConversion"/>
  </si>
  <si>
    <t>压缩16384</t>
    <phoneticPr fontId="1" type="noConversion"/>
  </si>
  <si>
    <t>压缩32768</t>
    <phoneticPr fontId="1" type="noConversion"/>
  </si>
  <si>
    <t>zlib-level=6</t>
    <phoneticPr fontId="1" type="noConversion"/>
  </si>
  <si>
    <t>zlib-level=1</t>
    <phoneticPr fontId="1" type="noConversion"/>
  </si>
  <si>
    <t>lz4</t>
    <phoneticPr fontId="1" type="noConversion"/>
  </si>
  <si>
    <t>zstd-level=default</t>
    <phoneticPr fontId="1" type="noConversion"/>
  </si>
  <si>
    <t>zstd-level=fastest</t>
    <phoneticPr fontId="1" type="noConversion"/>
  </si>
  <si>
    <t>解压128</t>
    <phoneticPr fontId="1" type="noConversion"/>
  </si>
  <si>
    <t>解压256</t>
    <phoneticPr fontId="1" type="noConversion"/>
  </si>
  <si>
    <t>解压512</t>
    <phoneticPr fontId="1" type="noConversion"/>
  </si>
  <si>
    <t>解压1024</t>
    <phoneticPr fontId="1" type="noConversion"/>
  </si>
  <si>
    <t>解压2048</t>
    <phoneticPr fontId="1" type="noConversion"/>
  </si>
  <si>
    <t>解压4096</t>
    <phoneticPr fontId="1" type="noConversion"/>
  </si>
  <si>
    <t>解压8192</t>
    <phoneticPr fontId="1" type="noConversion"/>
  </si>
  <si>
    <t>解压16384</t>
    <phoneticPr fontId="1" type="noConversion"/>
  </si>
  <si>
    <t>解压32768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</si>
</sst>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0" formatCode="0.0000"/>
  </numFmts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80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解压速度对比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压缩速度对比!$M$1</c:f>
              <c:strCache>
                <c:ptCount val="1"/>
                <c:pt idx="0">
                  <c:v>zlib-level=6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压缩速度对比!$L$2:$L$10</c:f>
              <c:strCache>
                <c:ptCount val="9"/>
                <c:pt idx="0">
                  <c:v>解压128</c:v>
                </c:pt>
                <c:pt idx="1">
                  <c:v>解压256</c:v>
                </c:pt>
                <c:pt idx="2">
                  <c:v>解压512</c:v>
                </c:pt>
                <c:pt idx="3">
                  <c:v>解压1024</c:v>
                </c:pt>
                <c:pt idx="4">
                  <c:v>解压2048</c:v>
                </c:pt>
                <c:pt idx="5">
                  <c:v>解压4096</c:v>
                </c:pt>
                <c:pt idx="6">
                  <c:v>解压8192</c:v>
                </c:pt>
                <c:pt idx="7">
                  <c:v>解压16384</c:v>
                </c:pt>
                <c:pt idx="8">
                  <c:v>解压32768</c:v>
                </c:pt>
              </c:strCache>
            </c:strRef>
          </c:cat>
          <c:val>
            <c:numRef>
              <c:f>压缩速度对比!$M$2:$M$10</c:f>
              <c:numCache>
                <c:formatCode>General</c:formatCode>
                <c:ptCount val="9"/>
                <c:pt idx="0">
                  <c:v>16.14</c:v>
                </c:pt>
                <c:pt idx="1">
                  <c:v>30.22</c:v>
                </c:pt>
                <c:pt idx="2">
                  <c:v>53.59</c:v>
                </c:pt>
                <c:pt idx="3">
                  <c:v>90.49</c:v>
                </c:pt>
                <c:pt idx="4">
                  <c:v>111.41</c:v>
                </c:pt>
                <c:pt idx="5">
                  <c:v>165.67</c:v>
                </c:pt>
                <c:pt idx="6">
                  <c:v>224.3</c:v>
                </c:pt>
                <c:pt idx="7">
                  <c:v>249.21</c:v>
                </c:pt>
                <c:pt idx="8">
                  <c:v>318.12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71-6644-9040-32012064DFC1}"/>
            </c:ext>
          </c:extLst>
        </c:ser>
        <c:ser>
          <c:idx val="1"/>
          <c:order val="1"/>
          <c:tx>
            <c:strRef>
              <c:f>压缩速度对比!$N$1</c:f>
              <c:strCache>
                <c:ptCount val="1"/>
                <c:pt idx="0">
                  <c:v>zlib-level=1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压缩速度对比!$L$2:$L$10</c:f>
              <c:strCache>
                <c:ptCount val="9"/>
                <c:pt idx="0">
                  <c:v>解压128</c:v>
                </c:pt>
                <c:pt idx="1">
                  <c:v>解压256</c:v>
                </c:pt>
                <c:pt idx="2">
                  <c:v>解压512</c:v>
                </c:pt>
                <c:pt idx="3">
                  <c:v>解压1024</c:v>
                </c:pt>
                <c:pt idx="4">
                  <c:v>解压2048</c:v>
                </c:pt>
                <c:pt idx="5">
                  <c:v>解压4096</c:v>
                </c:pt>
                <c:pt idx="6">
                  <c:v>解压8192</c:v>
                </c:pt>
                <c:pt idx="7">
                  <c:v>解压16384</c:v>
                </c:pt>
                <c:pt idx="8">
                  <c:v>解压32768</c:v>
                </c:pt>
              </c:strCache>
            </c:strRef>
          </c:cat>
          <c:val>
            <c:numRef>
              <c:f>压缩速度对比!$N$2:$N$10</c:f>
              <c:numCache>
                <c:formatCode>General</c:formatCode>
                <c:ptCount val="9"/>
                <c:pt idx="0">
                  <c:v>16.05</c:v>
                </c:pt>
                <c:pt idx="1">
                  <c:v>28.74</c:v>
                </c:pt>
                <c:pt idx="2">
                  <c:v>53.5</c:v>
                </c:pt>
                <c:pt idx="3">
                  <c:v>90.51</c:v>
                </c:pt>
                <c:pt idx="4">
                  <c:v>110.78</c:v>
                </c:pt>
                <c:pt idx="5">
                  <c:v>164.7</c:v>
                </c:pt>
                <c:pt idx="6">
                  <c:v>224.44</c:v>
                </c:pt>
                <c:pt idx="7">
                  <c:v>249.39</c:v>
                </c:pt>
                <c:pt idx="8">
                  <c:v>317.97000000000003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71-6644-9040-32012064DFC1}"/>
            </c:ext>
          </c:extLst>
        </c:ser>
        <c:ser>
          <c:idx val="2"/>
          <c:order val="2"/>
          <c:tx>
            <c:strRef>
              <c:f>压缩速度对比!$O$1</c:f>
              <c:strCache>
                <c:ptCount val="1"/>
                <c:pt idx="0">
                  <c:v>lz4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压缩速度对比!$L$2:$L$10</c:f>
              <c:strCache>
                <c:ptCount val="9"/>
                <c:pt idx="0">
                  <c:v>解压128</c:v>
                </c:pt>
                <c:pt idx="1">
                  <c:v>解压256</c:v>
                </c:pt>
                <c:pt idx="2">
                  <c:v>解压512</c:v>
                </c:pt>
                <c:pt idx="3">
                  <c:v>解压1024</c:v>
                </c:pt>
                <c:pt idx="4">
                  <c:v>解压2048</c:v>
                </c:pt>
                <c:pt idx="5">
                  <c:v>解压4096</c:v>
                </c:pt>
                <c:pt idx="6">
                  <c:v>解压8192</c:v>
                </c:pt>
                <c:pt idx="7">
                  <c:v>解压16384</c:v>
                </c:pt>
                <c:pt idx="8">
                  <c:v>解压32768</c:v>
                </c:pt>
              </c:strCache>
            </c:strRef>
          </c:cat>
          <c:val>
            <c:numRef>
              <c:f>压缩速度对比!$O$2:$O$10</c:f>
              <c:numCache>
                <c:formatCode>General</c:formatCode>
                <c:ptCount val="9"/>
                <c:pt idx="0">
                  <c:v>573.63</c:v>
                </c:pt>
                <c:pt idx="1">
                  <c:v>883.4</c:v>
                </c:pt>
                <c:pt idx="2">
                  <c:v>1416.08</c:v>
                </c:pt>
                <c:pt idx="3">
                  <c:v>2088.5</c:v>
                </c:pt>
                <c:pt idx="4">
                  <c:v>2382.81</c:v>
                </c:pt>
                <c:pt idx="5">
                  <c:v>2743.1</c:v>
                </c:pt>
                <c:pt idx="6">
                  <c:v>2927.79</c:v>
                </c:pt>
                <c:pt idx="7">
                  <c:v>3009.36</c:v>
                </c:pt>
                <c:pt idx="8">
                  <c:v>3105.03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71-6644-9040-32012064DFC1}"/>
            </c:ext>
          </c:extLst>
        </c:ser>
        <c:ser>
          <c:idx val="3"/>
          <c:order val="3"/>
          <c:tx>
            <c:strRef>
              <c:f>压缩速度对比!$P$1</c:f>
              <c:strCache>
                <c:ptCount val="1"/>
                <c:pt idx="0">
                  <c:v>zstd-level=default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压缩速度对比!$L$2:$L$10</c:f>
              <c:strCache>
                <c:ptCount val="9"/>
                <c:pt idx="0">
                  <c:v>解压128</c:v>
                </c:pt>
                <c:pt idx="1">
                  <c:v>解压256</c:v>
                </c:pt>
                <c:pt idx="2">
                  <c:v>解压512</c:v>
                </c:pt>
                <c:pt idx="3">
                  <c:v>解压1024</c:v>
                </c:pt>
                <c:pt idx="4">
                  <c:v>解压2048</c:v>
                </c:pt>
                <c:pt idx="5">
                  <c:v>解压4096</c:v>
                </c:pt>
                <c:pt idx="6">
                  <c:v>解压8192</c:v>
                </c:pt>
                <c:pt idx="7">
                  <c:v>解压16384</c:v>
                </c:pt>
                <c:pt idx="8">
                  <c:v>解压32768</c:v>
                </c:pt>
              </c:strCache>
            </c:strRef>
          </c:cat>
          <c:val>
            <c:numRef>
              <c:f>压缩速度对比!$P$2:$P$10</c:f>
              <c:numCache>
                <c:formatCode>General</c:formatCode>
                <c:ptCount val="9"/>
                <c:pt idx="0">
                  <c:v>65.13</c:v>
                </c:pt>
                <c:pt idx="1">
                  <c:v>115.18</c:v>
                </c:pt>
                <c:pt idx="2">
                  <c:v>199.47</c:v>
                </c:pt>
                <c:pt idx="3">
                  <c:v>263.89</c:v>
                </c:pt>
                <c:pt idx="4">
                  <c:v>295.83</c:v>
                </c:pt>
                <c:pt idx="5">
                  <c:v>424.02</c:v>
                </c:pt>
                <c:pt idx="6">
                  <c:v>564.35</c:v>
                </c:pt>
                <c:pt idx="7">
                  <c:v>638.46</c:v>
                </c:pt>
                <c:pt idx="8">
                  <c:v>732.08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671-6644-9040-32012064DFC1}"/>
            </c:ext>
          </c:extLst>
        </c:ser>
        <c:ser>
          <c:idx val="4"/>
          <c:order val="4"/>
          <c:tx>
            <c:strRef>
              <c:f>压缩速度对比!$Q$1</c:f>
              <c:strCache>
                <c:ptCount val="1"/>
                <c:pt idx="0">
                  <c:v>zstd-level=fastest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压缩速度对比!$L$2:$L$10</c:f>
              <c:strCache>
                <c:ptCount val="9"/>
                <c:pt idx="0">
                  <c:v>解压128</c:v>
                </c:pt>
                <c:pt idx="1">
                  <c:v>解压256</c:v>
                </c:pt>
                <c:pt idx="2">
                  <c:v>解压512</c:v>
                </c:pt>
                <c:pt idx="3">
                  <c:v>解压1024</c:v>
                </c:pt>
                <c:pt idx="4">
                  <c:v>解压2048</c:v>
                </c:pt>
                <c:pt idx="5">
                  <c:v>解压4096</c:v>
                </c:pt>
                <c:pt idx="6">
                  <c:v>解压8192</c:v>
                </c:pt>
                <c:pt idx="7">
                  <c:v>解压16384</c:v>
                </c:pt>
                <c:pt idx="8">
                  <c:v>解压32768</c:v>
                </c:pt>
              </c:strCache>
            </c:strRef>
          </c:cat>
          <c:val>
            <c:numRef>
              <c:f>压缩速度对比!$Q$2:$Q$10</c:f>
              <c:numCache>
                <c:formatCode>General</c:formatCode>
                <c:ptCount val="9"/>
                <c:pt idx="0">
                  <c:v>68</c:v>
                </c:pt>
                <c:pt idx="1">
                  <c:v>116.14</c:v>
                </c:pt>
                <c:pt idx="2">
                  <c:v>196.96</c:v>
                </c:pt>
                <c:pt idx="3">
                  <c:v>265.08</c:v>
                </c:pt>
                <c:pt idx="4">
                  <c:v>297.10000000000002</c:v>
                </c:pt>
                <c:pt idx="5">
                  <c:v>415.3</c:v>
                </c:pt>
                <c:pt idx="6">
                  <c:v>569.07000000000005</c:v>
                </c:pt>
                <c:pt idx="7">
                  <c:v>640.95000000000005</c:v>
                </c:pt>
                <c:pt idx="8">
                  <c:v>718.39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671-6644-9040-32012064DF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5135296"/>
        <c:axId val="1249242128"/>
      </c:lineChart>
      <c:catAx>
        <c:axId val="1215135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49242128"/>
        <c:crosses val="autoZero"/>
        <c:auto val="1"/>
        <c:lblAlgn val="ctr"/>
        <c:lblOffset val="100"/>
        <c:noMultiLvlLbl val="0"/>
      </c:catAx>
      <c:valAx>
        <c:axId val="124924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15135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压缩速度对比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压缩速度对比!$B$1</c:f>
              <c:strCache>
                <c:ptCount val="1"/>
                <c:pt idx="0">
                  <c:v>zlib-level=6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压缩速度对比!$A$2:$A$10</c:f>
              <c:strCache>
                <c:ptCount val="9"/>
                <c:pt idx="0">
                  <c:v>压缩128</c:v>
                </c:pt>
                <c:pt idx="1">
                  <c:v>压缩256</c:v>
                </c:pt>
                <c:pt idx="2">
                  <c:v>压缩512</c:v>
                </c:pt>
                <c:pt idx="3">
                  <c:v>压缩1024</c:v>
                </c:pt>
                <c:pt idx="4">
                  <c:v>压缩2048</c:v>
                </c:pt>
                <c:pt idx="5">
                  <c:v>压缩4096</c:v>
                </c:pt>
                <c:pt idx="6">
                  <c:v>压缩8192</c:v>
                </c:pt>
                <c:pt idx="7">
                  <c:v>压缩16384</c:v>
                </c:pt>
                <c:pt idx="8">
                  <c:v>压缩32768</c:v>
                </c:pt>
              </c:strCache>
            </c:strRef>
          </c:cat>
          <c:val>
            <c:numRef>
              <c:f>压缩速度对比!$B$2:$B$10</c:f>
              <c:numCache>
                <c:formatCode>General</c:formatCode>
                <c:ptCount val="9"/>
                <c:pt idx="0">
                  <c:v>5.08</c:v>
                </c:pt>
                <c:pt idx="1">
                  <c:v>10.32</c:v>
                </c:pt>
                <c:pt idx="2">
                  <c:v>18.2</c:v>
                </c:pt>
                <c:pt idx="3">
                  <c:v>28.95</c:v>
                </c:pt>
                <c:pt idx="4">
                  <c:v>34.79</c:v>
                </c:pt>
                <c:pt idx="5">
                  <c:v>48.27</c:v>
                </c:pt>
                <c:pt idx="6">
                  <c:v>64.58</c:v>
                </c:pt>
                <c:pt idx="7">
                  <c:v>73.989999999999995</c:v>
                </c:pt>
                <c:pt idx="8">
                  <c:v>83.88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69-0541-8F63-DD1D970F1D3F}"/>
            </c:ext>
          </c:extLst>
        </c:ser>
        <c:ser>
          <c:idx val="1"/>
          <c:order val="1"/>
          <c:tx>
            <c:strRef>
              <c:f>压缩速度对比!$C$1</c:f>
              <c:strCache>
                <c:ptCount val="1"/>
                <c:pt idx="0">
                  <c:v>zlib-level=1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压缩速度对比!$A$2:$A$10</c:f>
              <c:strCache>
                <c:ptCount val="9"/>
                <c:pt idx="0">
                  <c:v>压缩128</c:v>
                </c:pt>
                <c:pt idx="1">
                  <c:v>压缩256</c:v>
                </c:pt>
                <c:pt idx="2">
                  <c:v>压缩512</c:v>
                </c:pt>
                <c:pt idx="3">
                  <c:v>压缩1024</c:v>
                </c:pt>
                <c:pt idx="4">
                  <c:v>压缩2048</c:v>
                </c:pt>
                <c:pt idx="5">
                  <c:v>压缩4096</c:v>
                </c:pt>
                <c:pt idx="6">
                  <c:v>压缩8192</c:v>
                </c:pt>
                <c:pt idx="7">
                  <c:v>压缩16384</c:v>
                </c:pt>
                <c:pt idx="8">
                  <c:v>压缩32768</c:v>
                </c:pt>
              </c:strCache>
            </c:strRef>
          </c:cat>
          <c:val>
            <c:numRef>
              <c:f>压缩速度对比!$C$2:$C$10</c:f>
              <c:numCache>
                <c:formatCode>General</c:formatCode>
                <c:ptCount val="9"/>
                <c:pt idx="0">
                  <c:v>17.21</c:v>
                </c:pt>
                <c:pt idx="1">
                  <c:v>29.29</c:v>
                </c:pt>
                <c:pt idx="2">
                  <c:v>49.57</c:v>
                </c:pt>
                <c:pt idx="3">
                  <c:v>64.63</c:v>
                </c:pt>
                <c:pt idx="4">
                  <c:v>63.22</c:v>
                </c:pt>
                <c:pt idx="5">
                  <c:v>88.87</c:v>
                </c:pt>
                <c:pt idx="6">
                  <c:v>108.42</c:v>
                </c:pt>
                <c:pt idx="7">
                  <c:v>128.66</c:v>
                </c:pt>
                <c:pt idx="8">
                  <c:v>169.19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69-0541-8F63-DD1D970F1D3F}"/>
            </c:ext>
          </c:extLst>
        </c:ser>
        <c:ser>
          <c:idx val="2"/>
          <c:order val="2"/>
          <c:tx>
            <c:strRef>
              <c:f>压缩速度对比!$D$1</c:f>
              <c:strCache>
                <c:ptCount val="1"/>
                <c:pt idx="0">
                  <c:v>lz4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压缩速度对比!$A$2:$A$10</c:f>
              <c:strCache>
                <c:ptCount val="9"/>
                <c:pt idx="0">
                  <c:v>压缩128</c:v>
                </c:pt>
                <c:pt idx="1">
                  <c:v>压缩256</c:v>
                </c:pt>
                <c:pt idx="2">
                  <c:v>压缩512</c:v>
                </c:pt>
                <c:pt idx="3">
                  <c:v>压缩1024</c:v>
                </c:pt>
                <c:pt idx="4">
                  <c:v>压缩2048</c:v>
                </c:pt>
                <c:pt idx="5">
                  <c:v>压缩4096</c:v>
                </c:pt>
                <c:pt idx="6">
                  <c:v>压缩8192</c:v>
                </c:pt>
                <c:pt idx="7">
                  <c:v>压缩16384</c:v>
                </c:pt>
                <c:pt idx="8">
                  <c:v>压缩32768</c:v>
                </c:pt>
              </c:strCache>
            </c:strRef>
          </c:cat>
          <c:val>
            <c:numRef>
              <c:f>压缩速度对比!$D$2:$D$10</c:f>
              <c:numCache>
                <c:formatCode>General</c:formatCode>
                <c:ptCount val="9"/>
                <c:pt idx="0">
                  <c:v>10.56</c:v>
                </c:pt>
                <c:pt idx="1">
                  <c:v>21.11</c:v>
                </c:pt>
                <c:pt idx="2">
                  <c:v>39.799999999999997</c:v>
                </c:pt>
                <c:pt idx="3">
                  <c:v>84.19</c:v>
                </c:pt>
                <c:pt idx="4">
                  <c:v>150.55000000000001</c:v>
                </c:pt>
                <c:pt idx="5">
                  <c:v>303.23</c:v>
                </c:pt>
                <c:pt idx="6">
                  <c:v>604</c:v>
                </c:pt>
                <c:pt idx="7">
                  <c:v>1200.27</c:v>
                </c:pt>
                <c:pt idx="8">
                  <c:v>2218.23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C69-0541-8F63-DD1D970F1D3F}"/>
            </c:ext>
          </c:extLst>
        </c:ser>
        <c:ser>
          <c:idx val="3"/>
          <c:order val="3"/>
          <c:tx>
            <c:strRef>
              <c:f>压缩速度对比!$E$1</c:f>
              <c:strCache>
                <c:ptCount val="1"/>
                <c:pt idx="0">
                  <c:v>zstd-level=default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压缩速度对比!$A$2:$A$10</c:f>
              <c:strCache>
                <c:ptCount val="9"/>
                <c:pt idx="0">
                  <c:v>压缩128</c:v>
                </c:pt>
                <c:pt idx="1">
                  <c:v>压缩256</c:v>
                </c:pt>
                <c:pt idx="2">
                  <c:v>压缩512</c:v>
                </c:pt>
                <c:pt idx="3">
                  <c:v>压缩1024</c:v>
                </c:pt>
                <c:pt idx="4">
                  <c:v>压缩2048</c:v>
                </c:pt>
                <c:pt idx="5">
                  <c:v>压缩4096</c:v>
                </c:pt>
                <c:pt idx="6">
                  <c:v>压缩8192</c:v>
                </c:pt>
                <c:pt idx="7">
                  <c:v>压缩16384</c:v>
                </c:pt>
                <c:pt idx="8">
                  <c:v>压缩32768</c:v>
                </c:pt>
              </c:strCache>
            </c:strRef>
          </c:cat>
          <c:val>
            <c:numRef>
              <c:f>压缩速度对比!$E$2:$E$10</c:f>
              <c:numCache>
                <c:formatCode>General</c:formatCode>
                <c:ptCount val="9"/>
                <c:pt idx="0">
                  <c:v>24.4</c:v>
                </c:pt>
                <c:pt idx="1">
                  <c:v>43.67</c:v>
                </c:pt>
                <c:pt idx="2">
                  <c:v>77.31</c:v>
                </c:pt>
                <c:pt idx="3">
                  <c:v>104.94</c:v>
                </c:pt>
                <c:pt idx="4">
                  <c:v>121.85</c:v>
                </c:pt>
                <c:pt idx="5">
                  <c:v>175.06</c:v>
                </c:pt>
                <c:pt idx="6">
                  <c:v>228.93</c:v>
                </c:pt>
                <c:pt idx="7">
                  <c:v>219.2</c:v>
                </c:pt>
                <c:pt idx="8">
                  <c:v>240.47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C69-0541-8F63-DD1D970F1D3F}"/>
            </c:ext>
          </c:extLst>
        </c:ser>
        <c:ser>
          <c:idx val="4"/>
          <c:order val="4"/>
          <c:tx>
            <c:strRef>
              <c:f>压缩速度对比!$F$1</c:f>
              <c:strCache>
                <c:ptCount val="1"/>
                <c:pt idx="0">
                  <c:v>zstd-level=fastest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压缩速度对比!$A$2:$A$10</c:f>
              <c:strCache>
                <c:ptCount val="9"/>
                <c:pt idx="0">
                  <c:v>压缩128</c:v>
                </c:pt>
                <c:pt idx="1">
                  <c:v>压缩256</c:v>
                </c:pt>
                <c:pt idx="2">
                  <c:v>压缩512</c:v>
                </c:pt>
                <c:pt idx="3">
                  <c:v>压缩1024</c:v>
                </c:pt>
                <c:pt idx="4">
                  <c:v>压缩2048</c:v>
                </c:pt>
                <c:pt idx="5">
                  <c:v>压缩4096</c:v>
                </c:pt>
                <c:pt idx="6">
                  <c:v>压缩8192</c:v>
                </c:pt>
                <c:pt idx="7">
                  <c:v>压缩16384</c:v>
                </c:pt>
                <c:pt idx="8">
                  <c:v>压缩32768</c:v>
                </c:pt>
              </c:strCache>
            </c:strRef>
          </c:cat>
          <c:val>
            <c:numRef>
              <c:f>压缩速度对比!$F$2:$F$10</c:f>
              <c:numCache>
                <c:formatCode>General</c:formatCode>
                <c:ptCount val="9"/>
                <c:pt idx="0">
                  <c:v>21.45</c:v>
                </c:pt>
                <c:pt idx="1">
                  <c:v>54.82</c:v>
                </c:pt>
                <c:pt idx="2">
                  <c:v>93.71</c:v>
                </c:pt>
                <c:pt idx="3">
                  <c:v>128.27000000000001</c:v>
                </c:pt>
                <c:pt idx="4">
                  <c:v>148.75</c:v>
                </c:pt>
                <c:pt idx="5">
                  <c:v>215.98</c:v>
                </c:pt>
                <c:pt idx="6">
                  <c:v>282.77</c:v>
                </c:pt>
                <c:pt idx="7">
                  <c:v>293.04000000000002</c:v>
                </c:pt>
                <c:pt idx="8">
                  <c:v>345.66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C69-0541-8F63-DD1D970F1D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3631568"/>
        <c:axId val="1134179792"/>
      </c:lineChart>
      <c:catAx>
        <c:axId val="1133631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34179792"/>
        <c:crosses val="autoZero"/>
        <c:auto val="1"/>
        <c:lblAlgn val="ctr"/>
        <c:lblOffset val="100"/>
        <c:noMultiLvlLbl val="0"/>
      </c:catAx>
      <c:valAx>
        <c:axId val="113417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33631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压缩率对比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压缩率对比!$B$1</c:f>
              <c:strCache>
                <c:ptCount val="1"/>
                <c:pt idx="0">
                  <c:v>zlib-level=6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压缩率对比!$A$2:$A$10</c:f>
              <c:strCache>
                <c:ptCount val="9"/>
                <c:pt idx="0">
                  <c:v>压缩128</c:v>
                </c:pt>
                <c:pt idx="1">
                  <c:v>压缩256</c:v>
                </c:pt>
                <c:pt idx="2">
                  <c:v>压缩512</c:v>
                </c:pt>
                <c:pt idx="3">
                  <c:v>压缩1024</c:v>
                </c:pt>
                <c:pt idx="4">
                  <c:v>压缩2048</c:v>
                </c:pt>
                <c:pt idx="5">
                  <c:v>压缩4096</c:v>
                </c:pt>
                <c:pt idx="6">
                  <c:v>压缩8192</c:v>
                </c:pt>
                <c:pt idx="7">
                  <c:v>压缩16384</c:v>
                </c:pt>
                <c:pt idx="8">
                  <c:v>压缩32768</c:v>
                </c:pt>
              </c:strCache>
            </c:strRef>
          </c:cat>
          <c:val>
            <c:numRef>
              <c:f>压缩率对比!$B$2:$B$10</c:f>
              <c:numCache>
                <c:formatCode>0.0000</c:formatCode>
                <c:ptCount val="9"/>
                <c:pt idx="0">
                  <c:v>0.82</c:v>
                </c:pt>
                <c:pt idx="1">
                  <c:v>0.5</c:v>
                </c:pt>
                <c:pt idx="2">
                  <c:v>0.31588132635253052</c:v>
                </c:pt>
                <c:pt idx="3">
                  <c:v>0.26184538653366585</c:v>
                </c:pt>
                <c:pt idx="4">
                  <c:v>0.29724770642201837</c:v>
                </c:pt>
                <c:pt idx="5">
                  <c:v>0.22560836934273368</c:v>
                </c:pt>
                <c:pt idx="6">
                  <c:v>0.18788697512101768</c:v>
                </c:pt>
                <c:pt idx="7">
                  <c:v>0.19028251071781907</c:v>
                </c:pt>
                <c:pt idx="8">
                  <c:v>0.14619883040935672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70-474B-9A56-3BFBB2BA7C06}"/>
            </c:ext>
          </c:extLst>
        </c:ser>
        <c:ser>
          <c:idx val="1"/>
          <c:order val="1"/>
          <c:tx>
            <c:strRef>
              <c:f>压缩率对比!$C$1</c:f>
              <c:strCache>
                <c:ptCount val="1"/>
                <c:pt idx="0">
                  <c:v>zlib-level=1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压缩率对比!$A$2:$A$10</c:f>
              <c:strCache>
                <c:ptCount val="9"/>
                <c:pt idx="0">
                  <c:v>压缩128</c:v>
                </c:pt>
                <c:pt idx="1">
                  <c:v>压缩256</c:v>
                </c:pt>
                <c:pt idx="2">
                  <c:v>压缩512</c:v>
                </c:pt>
                <c:pt idx="3">
                  <c:v>压缩1024</c:v>
                </c:pt>
                <c:pt idx="4">
                  <c:v>压缩2048</c:v>
                </c:pt>
                <c:pt idx="5">
                  <c:v>压缩4096</c:v>
                </c:pt>
                <c:pt idx="6">
                  <c:v>压缩8192</c:v>
                </c:pt>
                <c:pt idx="7">
                  <c:v>压缩16384</c:v>
                </c:pt>
                <c:pt idx="8">
                  <c:v>压缩32768</c:v>
                </c:pt>
              </c:strCache>
            </c:strRef>
          </c:cat>
          <c:val>
            <c:numRef>
              <c:f>压缩率对比!$C$2:$C$10</c:f>
              <c:numCache>
                <c:formatCode>0.0000</c:formatCode>
                <c:ptCount val="9"/>
                <c:pt idx="0">
                  <c:v>0.83333333333333337</c:v>
                </c:pt>
                <c:pt idx="1">
                  <c:v>0.5</c:v>
                </c:pt>
                <c:pt idx="2">
                  <c:v>0.3368237347294939</c:v>
                </c:pt>
                <c:pt idx="3">
                  <c:v>0.27514546965918535</c:v>
                </c:pt>
                <c:pt idx="4">
                  <c:v>0.30412844036697245</c:v>
                </c:pt>
                <c:pt idx="5">
                  <c:v>0.23902660905162612</c:v>
                </c:pt>
                <c:pt idx="6">
                  <c:v>0.2016210739614995</c:v>
                </c:pt>
                <c:pt idx="7">
                  <c:v>0.20616686819830712</c:v>
                </c:pt>
                <c:pt idx="8">
                  <c:v>0.15843674226215945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70-474B-9A56-3BFBB2BA7C06}"/>
            </c:ext>
          </c:extLst>
        </c:ser>
        <c:ser>
          <c:idx val="2"/>
          <c:order val="2"/>
          <c:tx>
            <c:strRef>
              <c:f>压缩率对比!$D$1</c:f>
              <c:strCache>
                <c:ptCount val="1"/>
                <c:pt idx="0">
                  <c:v>lz4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压缩率对比!$A$2:$A$10</c:f>
              <c:strCache>
                <c:ptCount val="9"/>
                <c:pt idx="0">
                  <c:v>压缩128</c:v>
                </c:pt>
                <c:pt idx="1">
                  <c:v>压缩256</c:v>
                </c:pt>
                <c:pt idx="2">
                  <c:v>压缩512</c:v>
                </c:pt>
                <c:pt idx="3">
                  <c:v>压缩1024</c:v>
                </c:pt>
                <c:pt idx="4">
                  <c:v>压缩2048</c:v>
                </c:pt>
                <c:pt idx="5">
                  <c:v>压缩4096</c:v>
                </c:pt>
                <c:pt idx="6">
                  <c:v>压缩8192</c:v>
                </c:pt>
                <c:pt idx="7">
                  <c:v>压缩16384</c:v>
                </c:pt>
                <c:pt idx="8">
                  <c:v>压缩32768</c:v>
                </c:pt>
              </c:strCache>
            </c:strRef>
          </c:cat>
          <c:val>
            <c:numRef>
              <c:f>压缩率对比!$D$2:$D$10</c:f>
              <c:numCache>
                <c:formatCode>0.0000</c:formatCode>
                <c:ptCount val="9"/>
                <c:pt idx="0">
                  <c:v>1.1200000000000001</c:v>
                </c:pt>
                <c:pt idx="1">
                  <c:v>0.72516556291390732</c:v>
                </c:pt>
                <c:pt idx="2">
                  <c:v>0.48167539267015708</c:v>
                </c:pt>
                <c:pt idx="3">
                  <c:v>0.34995843724023273</c:v>
                </c:pt>
                <c:pt idx="4">
                  <c:v>0.39724770642201834</c:v>
                </c:pt>
                <c:pt idx="5">
                  <c:v>0.30839208551284969</c:v>
                </c:pt>
                <c:pt idx="6">
                  <c:v>0.26297422042102891</c:v>
                </c:pt>
                <c:pt idx="7">
                  <c:v>0.2673958447839947</c:v>
                </c:pt>
                <c:pt idx="8">
                  <c:v>0.20801597489659107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70-474B-9A56-3BFBB2BA7C06}"/>
            </c:ext>
          </c:extLst>
        </c:ser>
        <c:ser>
          <c:idx val="3"/>
          <c:order val="3"/>
          <c:tx>
            <c:strRef>
              <c:f>压缩率对比!$E$1</c:f>
              <c:strCache>
                <c:ptCount val="1"/>
                <c:pt idx="0">
                  <c:v>zstd-level=default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压缩率对比!$A$2:$A$10</c:f>
              <c:strCache>
                <c:ptCount val="9"/>
                <c:pt idx="0">
                  <c:v>压缩128</c:v>
                </c:pt>
                <c:pt idx="1">
                  <c:v>压缩256</c:v>
                </c:pt>
                <c:pt idx="2">
                  <c:v>压缩512</c:v>
                </c:pt>
                <c:pt idx="3">
                  <c:v>压缩1024</c:v>
                </c:pt>
                <c:pt idx="4">
                  <c:v>压缩2048</c:v>
                </c:pt>
                <c:pt idx="5">
                  <c:v>压缩4096</c:v>
                </c:pt>
                <c:pt idx="6">
                  <c:v>压缩8192</c:v>
                </c:pt>
                <c:pt idx="7">
                  <c:v>压缩16384</c:v>
                </c:pt>
                <c:pt idx="8">
                  <c:v>压缩32768</c:v>
                </c:pt>
              </c:strCache>
            </c:strRef>
          </c:cat>
          <c:val>
            <c:numRef>
              <c:f>压缩率对比!$E$2:$E$10</c:f>
              <c:numCache>
                <c:formatCode>0.0000</c:formatCode>
                <c:ptCount val="9"/>
                <c:pt idx="0">
                  <c:v>0.83333333333333337</c:v>
                </c:pt>
                <c:pt idx="1">
                  <c:v>0.51655629139072845</c:v>
                </c:pt>
                <c:pt idx="2">
                  <c:v>0.3193717277486911</c:v>
                </c:pt>
                <c:pt idx="3">
                  <c:v>0.26433915211970077</c:v>
                </c:pt>
                <c:pt idx="4">
                  <c:v>0.30504587155963303</c:v>
                </c:pt>
                <c:pt idx="5">
                  <c:v>0.23243120309301796</c:v>
                </c:pt>
                <c:pt idx="6">
                  <c:v>0.1937408533153214</c:v>
                </c:pt>
                <c:pt idx="7">
                  <c:v>0.19182147960866219</c:v>
                </c:pt>
                <c:pt idx="8">
                  <c:v>0.14796747967479676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270-474B-9A56-3BFBB2BA7C06}"/>
            </c:ext>
          </c:extLst>
        </c:ser>
        <c:ser>
          <c:idx val="4"/>
          <c:order val="4"/>
          <c:tx>
            <c:strRef>
              <c:f>压缩率对比!$F$1</c:f>
              <c:strCache>
                <c:ptCount val="1"/>
                <c:pt idx="0">
                  <c:v>zstd-level=fastest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压缩率对比!$A$2:$A$10</c:f>
              <c:strCache>
                <c:ptCount val="9"/>
                <c:pt idx="0">
                  <c:v>压缩128</c:v>
                </c:pt>
                <c:pt idx="1">
                  <c:v>压缩256</c:v>
                </c:pt>
                <c:pt idx="2">
                  <c:v>压缩512</c:v>
                </c:pt>
                <c:pt idx="3">
                  <c:v>压缩1024</c:v>
                </c:pt>
                <c:pt idx="4">
                  <c:v>压缩2048</c:v>
                </c:pt>
                <c:pt idx="5">
                  <c:v>压缩4096</c:v>
                </c:pt>
                <c:pt idx="6">
                  <c:v>压缩8192</c:v>
                </c:pt>
                <c:pt idx="7">
                  <c:v>压缩16384</c:v>
                </c:pt>
                <c:pt idx="8">
                  <c:v>压缩32768</c:v>
                </c:pt>
              </c:strCache>
            </c:strRef>
          </c:cat>
          <c:val>
            <c:numRef>
              <c:f>压缩率对比!$F$2:$F$10</c:f>
              <c:numCache>
                <c:formatCode>0.0000</c:formatCode>
                <c:ptCount val="9"/>
                <c:pt idx="0">
                  <c:v>0.83333333333333337</c:v>
                </c:pt>
                <c:pt idx="1">
                  <c:v>0.52649006622516559</c:v>
                </c:pt>
                <c:pt idx="2">
                  <c:v>0.32984293193717279</c:v>
                </c:pt>
                <c:pt idx="3">
                  <c:v>0.27182044887780549</c:v>
                </c:pt>
                <c:pt idx="4">
                  <c:v>0.30550458715596329</c:v>
                </c:pt>
                <c:pt idx="5">
                  <c:v>0.23493290880145554</c:v>
                </c:pt>
                <c:pt idx="6">
                  <c:v>0.19509174828323764</c:v>
                </c:pt>
                <c:pt idx="7">
                  <c:v>0.19259096405408377</c:v>
                </c:pt>
                <c:pt idx="8">
                  <c:v>0.14779632006846385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270-474B-9A56-3BFBB2BA7C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4944912"/>
        <c:axId val="1214954080"/>
      </c:lineChart>
      <c:catAx>
        <c:axId val="121494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14954080"/>
        <c:crosses val="autoZero"/>
        <c:auto val="1"/>
        <c:lblAlgn val="ctr"/>
        <c:lblOffset val="100"/>
        <c:noMultiLvlLbl val="0"/>
      </c:catAx>
      <c:valAx>
        <c:axId val="121495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14944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12700</xdr:colOff>
      <xdr:row>10</xdr:row>
      <xdr:rowOff>107950</xdr:rowOff>
    </xdr:from>
    <xdr:to>
      <xdr:col>21</xdr:col>
      <xdr:colOff>787400</xdr:colOff>
      <xdr:row>45</xdr:row>
      <xdr:rowOff>88900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431735E7-0BAD-B943-8306-F72001C412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25400</xdr:colOff>
      <xdr:row>10</xdr:row>
      <xdr:rowOff>120650</xdr:rowOff>
    </xdr:from>
    <xdr:to>
      <xdr:col>10</xdr:col>
      <xdr:colOff>749300</xdr:colOff>
      <xdr:row>45</xdr:row>
      <xdr:rowOff>88900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834895E-2BC1-6F47-BC35-5AA0371DC4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88900</xdr:colOff>
      <xdr:row>11</xdr:row>
      <xdr:rowOff>19050</xdr:rowOff>
    </xdr:from>
    <xdr:to>
      <xdr:col>10</xdr:col>
      <xdr:colOff>812800</xdr:colOff>
      <xdr:row>43</xdr:row>
      <xdr:rowOff>165100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162B38B1-6376-5843-8518-F1E38982C0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357D9C-C6C2-ED4C-B970-7C557D301A6D}">
  <dimension ref="A1:Q10"/>
  <sheetViews>
    <sheetView tabSelected="1" workbookViewId="0">
      <selection activeCell="U8" sqref="U8"/>
    </sheetView>
  </sheetViews>
  <sheetFormatPr baseColWidth="10" defaultRowHeight="16"/>
  <cols>
    <col min="5" max="5" width="18.5" customWidth="1"/>
    <col min="6" max="6" width="17.1640625" customWidth="1"/>
    <col min="16" max="16" width="17.83203125" customWidth="1"/>
    <col min="17" max="17" width="16.33203125" customWidth="1"/>
  </cols>
  <sheetData>
    <row r="1" spans="1:17"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</row>
    <row r="2" spans="1:17">
      <c r="A2" t="s">
        <v>0</v>
      </c>
      <c r="B2">
        <v>5.08</v>
      </c>
      <c r="C2">
        <v>17.21</v>
      </c>
      <c r="D2">
        <v>10.56</v>
      </c>
      <c r="E2">
        <v>24.4</v>
      </c>
      <c r="F2">
        <v>21.45</v>
      </c>
      <c r="L2" t="s">
        <v>14</v>
      </c>
      <c r="M2">
        <v>16.14</v>
      </c>
      <c r="N2">
        <v>16.05</v>
      </c>
      <c r="O2">
        <v>573.63</v>
      </c>
      <c r="P2">
        <v>65.13</v>
      </c>
      <c r="Q2">
        <v>68</v>
      </c>
    </row>
    <row r="3" spans="1:17">
      <c r="A3" t="s">
        <v>1</v>
      </c>
      <c r="B3">
        <v>10.32</v>
      </c>
      <c r="C3">
        <v>29.29</v>
      </c>
      <c r="D3">
        <v>21.11</v>
      </c>
      <c r="E3">
        <v>43.67</v>
      </c>
      <c r="F3">
        <v>54.82</v>
      </c>
      <c r="L3" t="s">
        <v>15</v>
      </c>
      <c r="M3">
        <v>30.22</v>
      </c>
      <c r="N3">
        <v>28.74</v>
      </c>
      <c r="O3">
        <v>883.4</v>
      </c>
      <c r="P3">
        <v>115.18</v>
      </c>
      <c r="Q3">
        <v>116.14</v>
      </c>
    </row>
    <row r="4" spans="1:17">
      <c r="A4" t="s">
        <v>2</v>
      </c>
      <c r="B4">
        <v>18.2</v>
      </c>
      <c r="C4">
        <v>49.57</v>
      </c>
      <c r="D4">
        <v>39.799999999999997</v>
      </c>
      <c r="E4">
        <v>77.31</v>
      </c>
      <c r="F4">
        <v>93.71</v>
      </c>
      <c r="L4" t="s">
        <v>16</v>
      </c>
      <c r="M4">
        <v>53.59</v>
      </c>
      <c r="N4">
        <v>53.5</v>
      </c>
      <c r="O4">
        <v>1416.08</v>
      </c>
      <c r="P4">
        <v>199.47</v>
      </c>
      <c r="Q4">
        <v>196.96</v>
      </c>
    </row>
    <row r="5" spans="1:17">
      <c r="A5" t="s">
        <v>3</v>
      </c>
      <c r="B5">
        <v>28.95</v>
      </c>
      <c r="C5">
        <v>64.63</v>
      </c>
      <c r="D5">
        <v>84.19</v>
      </c>
      <c r="E5">
        <v>104.94</v>
      </c>
      <c r="F5">
        <v>128.27000000000001</v>
      </c>
      <c r="L5" t="s">
        <v>17</v>
      </c>
      <c r="M5">
        <v>90.49</v>
      </c>
      <c r="N5">
        <v>90.51</v>
      </c>
      <c r="O5">
        <v>2088.5</v>
      </c>
      <c r="P5">
        <v>263.89</v>
      </c>
      <c r="Q5">
        <v>265.08</v>
      </c>
    </row>
    <row r="6" spans="1:17">
      <c r="A6" t="s">
        <v>4</v>
      </c>
      <c r="B6">
        <v>34.79</v>
      </c>
      <c r="C6">
        <v>63.22</v>
      </c>
      <c r="D6">
        <v>150.55000000000001</v>
      </c>
      <c r="E6">
        <v>121.85</v>
      </c>
      <c r="F6">
        <v>148.75</v>
      </c>
      <c r="L6" t="s">
        <v>18</v>
      </c>
      <c r="M6">
        <v>111.41</v>
      </c>
      <c r="N6">
        <v>110.78</v>
      </c>
      <c r="O6">
        <v>2382.81</v>
      </c>
      <c r="P6">
        <v>295.83</v>
      </c>
      <c r="Q6">
        <v>297.10000000000002</v>
      </c>
    </row>
    <row r="7" spans="1:17">
      <c r="A7" t="s">
        <v>5</v>
      </c>
      <c r="B7">
        <v>48.27</v>
      </c>
      <c r="C7">
        <v>88.87</v>
      </c>
      <c r="D7">
        <v>303.23</v>
      </c>
      <c r="E7">
        <v>175.06</v>
      </c>
      <c r="F7">
        <v>215.98</v>
      </c>
      <c r="L7" t="s">
        <v>19</v>
      </c>
      <c r="M7">
        <v>165.67</v>
      </c>
      <c r="N7">
        <v>164.7</v>
      </c>
      <c r="O7">
        <v>2743.1</v>
      </c>
      <c r="P7">
        <v>424.02</v>
      </c>
      <c r="Q7">
        <v>415.3</v>
      </c>
    </row>
    <row r="8" spans="1:17">
      <c r="A8" t="s">
        <v>6</v>
      </c>
      <c r="B8">
        <v>64.58</v>
      </c>
      <c r="C8">
        <v>108.42</v>
      </c>
      <c r="D8">
        <v>604</v>
      </c>
      <c r="E8">
        <v>228.93</v>
      </c>
      <c r="F8">
        <v>282.77</v>
      </c>
      <c r="L8" t="s">
        <v>20</v>
      </c>
      <c r="M8">
        <v>224.3</v>
      </c>
      <c r="N8">
        <v>224.44</v>
      </c>
      <c r="O8">
        <v>2927.79</v>
      </c>
      <c r="P8">
        <v>564.35</v>
      </c>
      <c r="Q8">
        <v>569.07000000000005</v>
      </c>
    </row>
    <row r="9" spans="1:17">
      <c r="A9" t="s">
        <v>7</v>
      </c>
      <c r="B9">
        <v>73.989999999999995</v>
      </c>
      <c r="C9">
        <v>128.66</v>
      </c>
      <c r="D9">
        <v>1200.27</v>
      </c>
      <c r="E9">
        <v>219.2</v>
      </c>
      <c r="F9">
        <v>293.04000000000002</v>
      </c>
      <c r="L9" t="s">
        <v>21</v>
      </c>
      <c r="M9">
        <v>249.21</v>
      </c>
      <c r="N9">
        <v>249.39</v>
      </c>
      <c r="O9">
        <v>3009.36</v>
      </c>
      <c r="P9">
        <v>638.46</v>
      </c>
      <c r="Q9">
        <v>640.95000000000005</v>
      </c>
    </row>
    <row r="10" spans="1:17">
      <c r="A10" t="s">
        <v>8</v>
      </c>
      <c r="B10">
        <v>83.88</v>
      </c>
      <c r="C10">
        <v>169.19</v>
      </c>
      <c r="D10">
        <v>2218.23</v>
      </c>
      <c r="E10">
        <v>240.47</v>
      </c>
      <c r="F10">
        <v>345.66</v>
      </c>
      <c r="L10" t="s">
        <v>22</v>
      </c>
      <c r="M10">
        <v>318.12</v>
      </c>
      <c r="N10">
        <v>317.97000000000003</v>
      </c>
      <c r="O10">
        <v>3105.03</v>
      </c>
      <c r="P10">
        <v>732.08</v>
      </c>
      <c r="Q10">
        <v>718.39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C76DE-26BE-8048-BFAE-D6EDC1E1FC79}">
  <dimension ref="A1:F10"/>
  <sheetViews>
    <sheetView workbookViewId="0">
      <selection activeCell="O31" sqref="O31"/>
    </sheetView>
  </sheetViews>
  <sheetFormatPr baseColWidth="10" defaultRowHeight="16"/>
  <cols>
    <col min="2" max="3" width="12.33203125" bestFit="1" customWidth="1"/>
    <col min="5" max="5" width="18.6640625" bestFit="1" customWidth="1"/>
    <col min="6" max="6" width="18" bestFit="1" customWidth="1"/>
  </cols>
  <sheetData>
    <row r="1" spans="1:6"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</row>
    <row r="2" spans="1:6">
      <c r="A2" t="s">
        <v>0</v>
      </c>
      <c r="B2" s="2">
        <f>123/150</f>
        <v>0.82</v>
      </c>
      <c r="C2" s="2">
        <f>125/150</f>
        <v>0.83333333333333337</v>
      </c>
      <c r="D2" s="2">
        <f>168/150</f>
        <v>1.1200000000000001</v>
      </c>
      <c r="E2" s="2">
        <f>125/150</f>
        <v>0.83333333333333337</v>
      </c>
      <c r="F2" s="2">
        <f>125/150</f>
        <v>0.83333333333333337</v>
      </c>
    </row>
    <row r="3" spans="1:6">
      <c r="A3" t="s">
        <v>1</v>
      </c>
      <c r="B3" s="2">
        <f>151/302</f>
        <v>0.5</v>
      </c>
      <c r="C3" s="2">
        <f>151/302</f>
        <v>0.5</v>
      </c>
      <c r="D3" s="2">
        <f>219/302</f>
        <v>0.72516556291390732</v>
      </c>
      <c r="E3" s="2">
        <f>156/302</f>
        <v>0.51655629139072845</v>
      </c>
      <c r="F3" s="2">
        <f>159/302</f>
        <v>0.52649006622516559</v>
      </c>
    </row>
    <row r="4" spans="1:6">
      <c r="A4" t="s">
        <v>2</v>
      </c>
      <c r="B4" s="2">
        <f>181/573</f>
        <v>0.31588132635253052</v>
      </c>
      <c r="C4" s="2">
        <f>193/573</f>
        <v>0.3368237347294939</v>
      </c>
      <c r="D4" s="2">
        <f>276/573</f>
        <v>0.48167539267015708</v>
      </c>
      <c r="E4" s="2">
        <f>183/573</f>
        <v>0.3193717277486911</v>
      </c>
      <c r="F4" s="2">
        <f>189/573</f>
        <v>0.32984293193717279</v>
      </c>
    </row>
    <row r="5" spans="1:6">
      <c r="A5" t="s">
        <v>3</v>
      </c>
      <c r="B5" s="2">
        <f>315/1203</f>
        <v>0.26184538653366585</v>
      </c>
      <c r="C5" s="2">
        <f>331/1203</f>
        <v>0.27514546965918535</v>
      </c>
      <c r="D5" s="2">
        <f>421/1203</f>
        <v>0.34995843724023273</v>
      </c>
      <c r="E5" s="2">
        <f>318/1203</f>
        <v>0.26433915211970077</v>
      </c>
      <c r="F5" s="2">
        <f>327/1203</f>
        <v>0.27182044887780549</v>
      </c>
    </row>
    <row r="6" spans="1:6">
      <c r="A6" t="s">
        <v>4</v>
      </c>
      <c r="B6" s="2">
        <f>648/2180</f>
        <v>0.29724770642201837</v>
      </c>
      <c r="C6" s="2">
        <f>663/2180</f>
        <v>0.30412844036697245</v>
      </c>
      <c r="D6" s="2">
        <f>866/2180</f>
        <v>0.39724770642201834</v>
      </c>
      <c r="E6" s="2">
        <f>665/2180</f>
        <v>0.30504587155963303</v>
      </c>
      <c r="F6" s="2">
        <f>666/2180</f>
        <v>0.30550458715596329</v>
      </c>
    </row>
    <row r="7" spans="1:6">
      <c r="A7" t="s">
        <v>5</v>
      </c>
      <c r="B7" s="2">
        <f>992/4397</f>
        <v>0.22560836934273368</v>
      </c>
      <c r="C7" s="2">
        <f>1051/4397</f>
        <v>0.23902660905162612</v>
      </c>
      <c r="D7" s="2">
        <f>1356/4397</f>
        <v>0.30839208551284969</v>
      </c>
      <c r="E7" s="2">
        <f>1022/4397</f>
        <v>0.23243120309301796</v>
      </c>
      <c r="F7" s="2">
        <f>1033/4397</f>
        <v>0.23493290880145554</v>
      </c>
    </row>
    <row r="8" spans="1:6">
      <c r="A8" t="s">
        <v>6</v>
      </c>
      <c r="B8" s="2">
        <f>1669/8883</f>
        <v>0.18788697512101768</v>
      </c>
      <c r="C8" s="2">
        <f>1791/8883</f>
        <v>0.2016210739614995</v>
      </c>
      <c r="D8" s="2">
        <f>2336/8883</f>
        <v>0.26297422042102891</v>
      </c>
      <c r="E8" s="2">
        <f>1721/8883</f>
        <v>0.1937408533153214</v>
      </c>
      <c r="F8" s="2">
        <f>1733/8883</f>
        <v>0.19509174828323764</v>
      </c>
    </row>
    <row r="9" spans="1:6">
      <c r="A9" t="s">
        <v>7</v>
      </c>
      <c r="B9" s="2">
        <f>3462/18194</f>
        <v>0.19028251071781907</v>
      </c>
      <c r="C9" s="2">
        <f>3751/18194</f>
        <v>0.20616686819830712</v>
      </c>
      <c r="D9" s="2">
        <f>4865/18194</f>
        <v>0.2673958447839947</v>
      </c>
      <c r="E9" s="2">
        <f>3490/18194</f>
        <v>0.19182147960866219</v>
      </c>
      <c r="F9" s="2">
        <f>3504/18194</f>
        <v>0.19259096405408377</v>
      </c>
    </row>
    <row r="10" spans="1:6">
      <c r="A10" t="s">
        <v>8</v>
      </c>
      <c r="B10" s="2">
        <f>5125/35055</f>
        <v>0.14619883040935672</v>
      </c>
      <c r="C10" s="2">
        <f>5554/35055</f>
        <v>0.15843674226215945</v>
      </c>
      <c r="D10" s="2">
        <f>7292/35055</f>
        <v>0.20801597489659107</v>
      </c>
      <c r="E10" s="2">
        <f>5187/35055</f>
        <v>0.14796747967479676</v>
      </c>
      <c r="F10" s="2">
        <f>5181/35055</f>
        <v>0.14779632006846385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压缩速度对比</vt:lpstr>
      <vt:lpstr>压缩率对比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Li,Yunfei</dc:creator>
  <cp:lastModifiedBy>Microsoft Office User</cp:lastModifiedBy>
  <dcterms:created xsi:type="dcterms:W3CDTF">2021-05-14T02:38:17Z</dcterms:created>
  <dcterms:modified xsi:type="dcterms:W3CDTF">2021-05-21T06:58:49Z</dcterms:modified>
</cp:coreProperties>
</file>