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10365" tabRatio="558"/>
  </bookViews>
  <sheets>
    <sheet name="工作计划" sheetId="1" r:id="rId1"/>
    <sheet name="DevPlanA" sheetId="2" r:id="rId2"/>
    <sheet name="DevPlanB" sheetId="3" r:id="rId3"/>
    <sheet name="Sheet2" sheetId="4" r:id="rId4"/>
    <sheet name="Sheet3" sheetId="5" r:id="rId5"/>
    <sheet name="Sheet1" sheetId="6" r:id="rId6"/>
  </sheets>
  <definedNames>
    <definedName name="_xlnm._FilterDatabase" localSheetId="0" hidden="1">工作计划!$A$4:$Q$360</definedName>
    <definedName name="_xlnm._FilterDatabase" localSheetId="1" hidden="1">DevPlanA!$B$4:$G$18</definedName>
    <definedName name="_xlnm._FilterDatabase" localSheetId="2" hidden="1">DevPlanB!$B$4:$G$18</definedName>
  </definedNames>
  <calcPr calcId="144525" concurrentCalc="0"/>
</workbook>
</file>

<file path=xl/comments1.xml><?xml version="1.0" encoding="utf-8"?>
<comments xmlns="http://schemas.openxmlformats.org/spreadsheetml/2006/main">
  <authors>
    <author>lwu4</author>
  </authors>
  <commentList>
    <comment ref="H4" authorId="0">
      <text>
        <r>
          <rPr>
            <sz val="9"/>
            <color indexed="81"/>
            <rFont val="宋体"/>
            <charset val="134"/>
          </rPr>
          <t xml:space="preserve">lwu4:
未开始,方案定义中,方案已确定,开发中,初步测试完成,集成测试完成,用户已确认</t>
        </r>
      </text>
    </comment>
    <comment ref="G6" authorId="0">
      <text>
        <r>
          <rPr>
            <sz val="9"/>
            <color indexed="81"/>
            <rFont val="宋体"/>
            <charset val="134"/>
          </rPr>
          <t xml:space="preserve">lwu4:
项目解决方案的建立
EF的建立
EF模型与Client的Model自动映射
后台操作方法与Client方法的映射
</t>
        </r>
      </text>
    </comment>
    <comment ref="G11" authorId="0">
      <text>
        <r>
          <rPr>
            <sz val="9"/>
            <color indexed="81"/>
            <rFont val="宋体"/>
            <charset val="134"/>
          </rPr>
          <t xml:space="preserve">lwu4:
包含了基本的程序权限控制，系统基础表的建立及登录及功能主窗体。
</t>
        </r>
      </text>
    </comment>
    <comment ref="G12" authorId="0">
      <text>
        <r>
          <rPr>
            <sz val="9"/>
            <color indexed="81"/>
            <rFont val="宋体"/>
            <charset val="134"/>
          </rPr>
          <t xml:space="preserve">lwu4:
独立的程序自动更新程序</t>
        </r>
      </text>
    </comment>
    <comment ref="G15" authorId="0">
      <text>
        <r>
          <rPr>
            <sz val="9"/>
            <color indexed="81"/>
            <rFont val="宋体"/>
            <charset val="134"/>
          </rPr>
          <t xml:space="preserve">lwu4:
需要指定打散1层或打散到底。</t>
        </r>
      </text>
    </comment>
    <comment ref="C20" authorId="0">
      <text>
        <r>
          <rPr>
            <sz val="9"/>
            <color indexed="81"/>
            <rFont val="宋体"/>
            <charset val="134"/>
          </rPr>
          <t xml:space="preserve">lwu4:
需要蓝图确认条码变更的逻辑及事务的处理方式。
</t>
        </r>
      </text>
    </comment>
    <comment ref="C22" authorId="0">
      <text>
        <r>
          <rPr>
            <sz val="9"/>
            <color indexed="81"/>
            <rFont val="宋体"/>
            <charset val="134"/>
          </rPr>
          <t xml:space="preserve">lwu4:
需要蓝图确认UI及功能项
</t>
        </r>
      </text>
    </comment>
    <comment ref="G27" authorId="0">
      <text>
        <r>
          <rPr>
            <sz val="9"/>
            <color indexed="81"/>
            <rFont val="宋体"/>
            <charset val="134"/>
          </rPr>
          <t xml:space="preserve">lwu4:
条码关联新品项目号，并生成事务生产订单的投料、汇报事务</t>
        </r>
      </text>
    </comment>
    <comment ref="G28" authorId="0">
      <text>
        <r>
          <rPr>
            <sz val="9"/>
            <color indexed="81"/>
            <rFont val="宋体"/>
            <charset val="134"/>
          </rPr>
          <t xml:space="preserve">lwu4:
参考待底漆件合格Action
</t>
        </r>
      </text>
    </comment>
    <comment ref="G30" authorId="0">
      <text>
        <r>
          <rPr>
            <sz val="9"/>
            <color indexed="81"/>
            <rFont val="宋体"/>
            <charset val="134"/>
          </rPr>
          <t xml:space="preserve">lwu4:
增加一个Plugin，找汇报过后的零件的父零件，如果只找到一个父零件的情况，再产生一笔生产汇报事务。
</t>
        </r>
      </text>
    </comment>
    <comment ref="C31" authorId="0">
      <text>
        <r>
          <rPr>
            <sz val="9"/>
            <color indexed="81"/>
            <rFont val="宋体"/>
            <charset val="134"/>
          </rPr>
          <t xml:space="preserve">lwu4:
待蓝图确认功能需求是否与正常注塑下线可合并。</t>
        </r>
      </text>
    </comment>
    <comment ref="G31" authorId="0">
      <text>
        <r>
          <rPr>
            <sz val="9"/>
            <color indexed="81"/>
            <rFont val="宋体"/>
            <charset val="134"/>
          </rPr>
          <t xml:space="preserve">lwu4:
待蓝图确认功能需求是否与正常注塑下线可合并。</t>
        </r>
      </text>
    </comment>
    <comment ref="G32" authorId="0">
      <text>
        <r>
          <rPr>
            <sz val="9"/>
            <color indexed="81"/>
            <rFont val="宋体"/>
            <charset val="134"/>
          </rPr>
          <t xml:space="preserve">lwu4:
1.打磨记录
2.打磨次数控制需定义的零件层级
3.打磨控制需做成Plugin
</t>
        </r>
      </text>
    </comment>
    <comment ref="G36" authorId="0">
      <text>
        <r>
          <rPr>
            <sz val="9"/>
            <color indexed="81"/>
            <rFont val="宋体"/>
            <charset val="134"/>
          </rPr>
          <t xml:space="preserve">lwu4:
1.增加产品颜色代码维护
2.增加条码的颜色代码记录（在所有的Action中）
3.异色反喷检查插件。</t>
        </r>
      </text>
    </comment>
    <comment ref="G37" authorId="0">
      <text>
        <r>
          <rPr>
            <sz val="9"/>
            <color indexed="81"/>
            <rFont val="宋体"/>
            <charset val="134"/>
          </rPr>
          <t xml:space="preserve">lwu4:
1.MES增加W2的TransType，生成出入库记录。
2.根据出入库记录生成W2事务。
3.W2事务：变更前的零件号做MM_25_出库，变更后的零件号做MM_25_出库冲销。
</t>
        </r>
      </text>
    </comment>
    <comment ref="G38" authorId="0">
      <text>
        <r>
          <rPr>
            <sz val="9"/>
            <color indexed="81"/>
            <rFont val="宋体"/>
            <charset val="134"/>
          </rPr>
          <t xml:space="preserve">lwu4:
1.条码关联新品项目号
2.成事务生产订单的投料、汇报事务、工时事务
3.涂装件工时需要在MES中创建表进行维护。
4.在现有的ProdDeclar类型中，如果是生产订单类型的报工，并且配置和同步工时汇报的配置，增加对WorkOrderRoute中工时的汇报。</t>
        </r>
      </text>
    </comment>
    <comment ref="O38" authorId="0">
      <text>
        <r>
          <rPr>
            <sz val="9"/>
            <color indexed="81"/>
            <rFont val="宋体"/>
            <charset val="134"/>
          </rPr>
          <t xml:space="preserve">lwu4:
如果是涂装件的生产汇报（MFG_Part-&gt;Category1为PaintingPart）的话，根据标准工时(MFG_WOStdRouteDeclar)配置，计算标准工时，插入[MFG_WOStdRouteDeclar]中。
</t>
        </r>
      </text>
    </comment>
    <comment ref="G40" authorId="0">
      <text>
        <r>
          <rPr>
            <sz val="9"/>
            <color indexed="81"/>
            <rFont val="宋体"/>
            <charset val="134"/>
          </rPr>
          <t xml:space="preserve">lwu4:
小件下线界面加入“料箱单冲销”功能，用户扫描料箱单，将该料箱单的生产汇报事务全部冲销回来。冲回来的原材料不再区分寄售状态。
事务：
PP_1x一对。</t>
        </r>
      </text>
    </comment>
    <comment ref="G42" authorId="0">
      <text>
        <r>
          <rPr>
            <sz val="9"/>
            <color indexed="81"/>
            <rFont val="宋体"/>
            <charset val="134"/>
          </rPr>
          <t xml:space="preserve">lwu4:
比“工序扫描+打箱”程序多了流转类型。
</t>
        </r>
      </text>
    </comment>
    <comment ref="G44" authorId="0">
      <text>
        <r>
          <rPr>
            <sz val="9"/>
            <color indexed="81"/>
            <rFont val="宋体"/>
            <charset val="134"/>
          </rPr>
          <t xml:space="preserve">lwu4:
待蓝图确认</t>
        </r>
      </text>
    </comment>
    <comment ref="G52" authorId="0">
      <text>
        <r>
          <rPr>
            <sz val="9"/>
            <color indexed="81"/>
            <rFont val="宋体"/>
            <charset val="134"/>
          </rPr>
          <t xml:space="preserve">lwu4:
当前已有一个初步的方案，待蓝图确认后再开发。</t>
        </r>
      </text>
    </comment>
    <comment ref="C55" authorId="0">
      <text>
        <r>
          <rPr>
            <sz val="9"/>
            <color indexed="81"/>
            <rFont val="宋体"/>
            <charset val="134"/>
          </rPr>
          <t xml:space="preserve">lwu4:
待报表确认后再看这部分是做到MES中还是直接进入报表系统。</t>
        </r>
      </text>
    </comment>
    <comment ref="G55" authorId="0">
      <text>
        <r>
          <rPr>
            <sz val="9"/>
            <color indexed="81"/>
            <rFont val="宋体"/>
            <charset val="134"/>
          </rPr>
          <t xml:space="preserve">lwu4:
待报表确认后再看这部分是做到MES中还是直接进入报表系统。</t>
        </r>
      </text>
    </comment>
    <comment ref="C57" authorId="0">
      <text>
        <r>
          <rPr>
            <sz val="9"/>
            <color indexed="81"/>
            <rFont val="宋体"/>
            <charset val="134"/>
          </rPr>
          <t xml:space="preserve">lwu4:
这一部分都涉及到事务的，事务处理的蓝图没确认前没办法做。</t>
        </r>
      </text>
    </comment>
    <comment ref="G59" authorId="0">
      <text>
        <r>
          <rPr>
            <sz val="9"/>
            <color indexed="81"/>
            <rFont val="宋体"/>
            <charset val="134"/>
          </rPr>
          <t xml:space="preserve">lwu4:
事务部分：
1.记一笔父零件的出库记录，再记一笔子零件的入库记录。
2.根据父零件的出库记录，生成相应的出入库事务。并且将子零件的入库记录标记为已处理。
</t>
        </r>
      </text>
    </comment>
    <comment ref="G60" authorId="0">
      <text>
        <r>
          <rPr>
            <sz val="9"/>
            <color indexed="81"/>
            <rFont val="宋体"/>
            <charset val="134"/>
          </rPr>
          <t xml:space="preserve">lwu4:
只记记录，质量状态还是冻结。</t>
        </r>
      </text>
    </comment>
    <comment ref="G61" authorId="0">
      <text>
        <r>
          <rPr>
            <sz val="9"/>
            <color indexed="81"/>
            <rFont val="宋体"/>
            <charset val="134"/>
          </rPr>
          <t xml:space="preserve">lwu4:
质量状态还是冻结，只作质量记录，无特殊事务。
</t>
        </r>
      </text>
    </comment>
    <comment ref="G62" authorId="0">
      <text>
        <r>
          <rPr>
            <sz val="9"/>
            <color indexed="81"/>
            <rFont val="宋体"/>
            <charset val="134"/>
          </rPr>
          <t xml:space="preserve">lwu4:
条码变成待报废，质量状态还是冻结。
</t>
        </r>
      </text>
    </comment>
    <comment ref="G66" authorId="0">
      <text>
        <r>
          <rPr>
            <sz val="9"/>
            <color indexed="81"/>
            <rFont val="宋体"/>
            <charset val="134"/>
          </rPr>
          <t xml:space="preserve">lwu4:
根据零件号+版本号+工厂+生产地点+扫描工位+Action 确认扣料库位
1.增加配置表
2.所有涉及到汇报的Action，增加此功能
</t>
        </r>
      </text>
    </comment>
    <comment ref="G67" authorId="0">
      <text>
        <r>
          <rPr>
            <sz val="9"/>
            <color indexed="81"/>
            <rFont val="宋体"/>
            <charset val="134"/>
          </rPr>
          <t xml:space="preserve">lwu4:
需要等蓝图确认到底是哪种形式的装配界面。</t>
        </r>
      </text>
    </comment>
    <comment ref="G70" authorId="0">
      <text>
        <r>
          <rPr>
            <sz val="9"/>
            <color indexed="81"/>
            <rFont val="宋体"/>
            <charset val="134"/>
          </rPr>
          <t xml:space="preserve">lwu4:
根据条码及料箱隔离状态图进行控制
</t>
        </r>
      </text>
    </comment>
    <comment ref="C71" authorId="0">
      <text>
        <r>
          <rPr>
            <sz val="9"/>
            <color indexed="81"/>
            <rFont val="宋体"/>
            <charset val="134"/>
          </rPr>
          <t xml:space="preserve">lwu4:
1.根据RK号进行打箱
2.没有RK的仅作HU打箱</t>
        </r>
      </text>
    </comment>
    <comment ref="G71" authorId="0">
      <text>
        <r>
          <rPr>
            <sz val="9"/>
            <color indexed="81"/>
            <rFont val="宋体"/>
            <charset val="134"/>
          </rPr>
          <t xml:space="preserve">lwu4:
需要处理以下逻辑：
1.产品与包装类型的对应关系
2.RK与HU两种模式的打箱
3.RK与HU两种打包方式的包装确定（通过RK确定包装类型，手工选择包装类型）
</t>
        </r>
      </text>
    </comment>
    <comment ref="G75" authorId="0">
      <text>
        <r>
          <rPr>
            <sz val="9"/>
            <color indexed="81"/>
            <rFont val="宋体"/>
            <charset val="134"/>
          </rPr>
          <t xml:space="preserve">lwu4:
需要分：
大件
小件
外协件
3种不同的模板类型。
</t>
        </r>
      </text>
    </comment>
    <comment ref="G83" authorId="0">
      <text>
        <r>
          <rPr>
            <sz val="9"/>
            <color indexed="81"/>
            <rFont val="宋体"/>
            <charset val="134"/>
          </rPr>
          <t xml:space="preserve">lwu4:
上下架需求做成一个界面来管理吧
</t>
        </r>
      </text>
    </comment>
    <comment ref="G88" authorId="0">
      <text>
        <r>
          <rPr>
            <sz val="9"/>
            <color indexed="81"/>
            <rFont val="宋体"/>
            <charset val="134"/>
          </rPr>
          <t xml:space="preserve">lwu4:
需要拉动业务确认。
</t>
        </r>
      </text>
    </comment>
    <comment ref="G95" authorId="0">
      <text>
        <r>
          <rPr>
            <sz val="9"/>
            <color indexed="81"/>
            <rFont val="宋体"/>
            <charset val="134"/>
          </rPr>
          <t xml:space="preserve">lwu4:
1.根据安全库存进行紧急拉动。
2.定时批量拉动。</t>
        </r>
      </text>
    </comment>
    <comment ref="G98" authorId="0">
      <text>
        <r>
          <rPr>
            <sz val="9"/>
            <color indexed="81"/>
            <rFont val="宋体"/>
            <charset val="134"/>
          </rPr>
          <t xml:space="preserve">lwu4:
1.根据配料组手工输入
2.选择装配单进行配料
3.选择总成及套数进行配料
4.扫描看板卡进行配料
5.通过Excel导入进行配料
</t>
        </r>
      </text>
    </comment>
    <comment ref="G101" authorId="0">
      <text>
        <r>
          <rPr>
            <sz val="9"/>
            <color indexed="81"/>
            <rFont val="宋体"/>
            <charset val="134"/>
          </rPr>
          <t xml:space="preserve">lwu4:
1.正常拉动
2.紧急拉动
3.生成装配单
4.装配单打印
5.生成下架需求</t>
        </r>
      </text>
    </comment>
    <comment ref="C105" authorId="0">
      <text>
        <r>
          <rPr>
            <sz val="9"/>
            <color indexed="81"/>
            <rFont val="宋体"/>
            <charset val="134"/>
          </rPr>
          <t xml:space="preserve">lwu4:
要不要还要看蓝图定义。</t>
        </r>
      </text>
    </comment>
    <comment ref="G105" authorId="0">
      <text>
        <r>
          <rPr>
            <sz val="9"/>
            <color indexed="81"/>
            <rFont val="宋体"/>
            <charset val="134"/>
          </rPr>
          <t xml:space="preserve">lwu4:
要不要还要看蓝图定义。</t>
        </r>
      </text>
    </comment>
    <comment ref="C106" authorId="0">
      <text>
        <r>
          <rPr>
            <sz val="9"/>
            <color indexed="81"/>
            <rFont val="宋体"/>
            <charset val="134"/>
          </rPr>
          <t xml:space="preserve">lwu4:
该功能放入“手工拉动”界面进行实现。
手工拉动界面分两个SHEET，一个专门做手工拉动，一个做配料接收。
</t>
        </r>
      </text>
    </comment>
    <comment ref="G106" authorId="0">
      <text>
        <r>
          <rPr>
            <sz val="9"/>
            <color indexed="81"/>
            <rFont val="宋体"/>
            <charset val="134"/>
          </rPr>
          <t xml:space="preserve">lwu4:
UI:配料接收
1.根据条码，检查下架需求中的执行情况，并完成下架需求&amp;事务处理
2.针对库位-&gt;库位（条码件）的移库事务，找对应的出库记录，进行收货处理。
</t>
        </r>
      </text>
    </comment>
    <comment ref="G107" authorId="0">
      <text>
        <r>
          <rPr>
            <sz val="9"/>
            <color indexed="81"/>
            <rFont val="宋体"/>
            <charset val="134"/>
          </rPr>
          <t xml:space="preserve">lwu4:
输入拉动单，显示所有未完成出库记录，然后针对未完成的数量手工填写接收数进行接收。
</t>
        </r>
      </text>
    </comment>
    <comment ref="B109" authorId="0">
      <text>
        <r>
          <rPr>
            <sz val="9"/>
            <color indexed="81"/>
            <rFont val="宋体"/>
            <charset val="134"/>
          </rPr>
          <t xml:space="preserve">lwu4:
需要蓝图确认业务流程</t>
        </r>
      </text>
    </comment>
    <comment ref="G109" authorId="0">
      <text>
        <r>
          <rPr>
            <sz val="9"/>
            <color indexed="81"/>
            <rFont val="宋体"/>
            <charset val="134"/>
          </rPr>
          <t xml:space="preserve">lwu4:
同工厂内的移库单创建。
需要区分：是否条码移库，或非条码移库。
工厂间需要标注是否退货。
</t>
        </r>
      </text>
    </comment>
    <comment ref="G115" authorId="0">
      <text>
        <r>
          <rPr>
            <sz val="9"/>
            <color indexed="81"/>
            <rFont val="宋体"/>
            <charset val="134"/>
          </rPr>
          <t xml:space="preserve">lwu4:
手工生成移库事务，然后再执行。
</t>
        </r>
      </text>
    </comment>
    <comment ref="G127" authorId="0">
      <text>
        <r>
          <rPr>
            <sz val="9"/>
            <color indexed="81"/>
            <rFont val="宋体"/>
            <charset val="134"/>
          </rPr>
          <t xml:space="preserve">lwu4:
1.工作流进行领料申请
2.审批完，MES通过领料流程号取明细（WebService）
3.根据明细出库。
4.出库完成后给工作流（WebService）
</t>
        </r>
      </text>
    </comment>
    <comment ref="G141" authorId="0">
      <text>
        <r>
          <rPr>
            <sz val="9"/>
            <color indexed="81"/>
            <rFont val="宋体"/>
            <charset val="134"/>
          </rPr>
          <t xml:space="preserve">lwu4:
涉及到条码重新启用的问题。
</t>
        </r>
      </text>
    </comment>
    <comment ref="G145" authorId="0">
      <text>
        <r>
          <rPr>
            <sz val="9"/>
            <color indexed="81"/>
            <rFont val="宋体"/>
            <charset val="134"/>
          </rPr>
          <t xml:space="preserve">lwu4:
需考虑待排序业务的特殊逻辑。
</t>
        </r>
      </text>
    </comment>
    <comment ref="G146" authorId="0">
      <text>
        <r>
          <rPr>
            <sz val="9"/>
            <color indexed="81"/>
            <rFont val="宋体"/>
            <charset val="134"/>
          </rPr>
          <t xml:space="preserve">lwu4:
UI：发运单创建（手工）
</t>
        </r>
      </text>
    </comment>
    <comment ref="B150" authorId="0">
      <text>
        <r>
          <rPr>
            <sz val="9"/>
            <color indexed="81"/>
            <rFont val="宋体"/>
            <charset val="134"/>
          </rPr>
          <t xml:space="preserve">lwu4:
并入移库逻辑
</t>
        </r>
      </text>
    </comment>
    <comment ref="B153" authorId="0">
      <text>
        <r>
          <rPr>
            <sz val="9"/>
            <color indexed="81"/>
            <rFont val="宋体"/>
            <charset val="134"/>
          </rPr>
          <t xml:space="preserve">lwu4:
并入移库逻辑
</t>
        </r>
      </text>
    </comment>
    <comment ref="G157" authorId="0">
      <text>
        <r>
          <rPr>
            <sz val="9"/>
            <color indexed="81"/>
            <rFont val="宋体"/>
            <charset val="134"/>
          </rPr>
          <t xml:space="preserve">lwu4:
需要根据配置插入到所有的操作界面中。
</t>
        </r>
      </text>
    </comment>
    <comment ref="A159" authorId="0">
      <text>
        <r>
          <rPr>
            <sz val="9"/>
            <color indexed="81"/>
            <rFont val="宋体"/>
            <charset val="134"/>
          </rPr>
          <t xml:space="preserve">lwu4:
等蓝图
</t>
        </r>
      </text>
    </comment>
    <comment ref="G162" authorId="0">
      <text>
        <r>
          <rPr>
            <sz val="9"/>
            <color indexed="81"/>
            <rFont val="宋体"/>
            <charset val="134"/>
          </rPr>
          <t xml:space="preserve">lwu4:
UI:销售退货（手工）</t>
        </r>
      </text>
    </comment>
    <comment ref="G167" authorId="0">
      <text>
        <r>
          <rPr>
            <sz val="9"/>
            <color indexed="81"/>
            <rFont val="宋体"/>
            <charset val="134"/>
          </rPr>
          <t xml:space="preserve">lwu4:
对非寄售的销售出库作确认。
</t>
        </r>
      </text>
    </comment>
    <comment ref="G169" authorId="0">
      <text>
        <r>
          <rPr>
            <sz val="9"/>
            <color indexed="81"/>
            <rFont val="宋体"/>
            <charset val="134"/>
          </rPr>
          <t xml:space="preserve">lwu4:
UI:手工采购入库
</t>
        </r>
      </text>
    </comment>
    <comment ref="G170" authorId="0">
      <text>
        <r>
          <rPr>
            <sz val="9"/>
            <color indexed="81"/>
            <rFont val="宋体"/>
            <charset val="134"/>
          </rPr>
          <t xml:space="preserve">lwu4:
UI:发运单创建（手工）
1.公司间退货
2.外部供应商退货
</t>
        </r>
      </text>
    </comment>
    <comment ref="G171" authorId="0">
      <text>
        <r>
          <rPr>
            <sz val="9"/>
            <color indexed="81"/>
            <rFont val="宋体"/>
            <charset val="134"/>
          </rPr>
          <t xml:space="preserve">lwu4:
需要涉及到订单协同问题
</t>
        </r>
      </text>
    </comment>
    <comment ref="G172" authorId="0">
      <text>
        <r>
          <rPr>
            <sz val="9"/>
            <color indexed="81"/>
            <rFont val="宋体"/>
            <charset val="134"/>
          </rPr>
          <t xml:space="preserve">lwu4:
需要涉及到订单协同问题
</t>
        </r>
      </text>
    </comment>
    <comment ref="G173" authorId="0">
      <text>
        <r>
          <rPr>
            <sz val="9"/>
            <color indexed="81"/>
            <rFont val="宋体"/>
            <charset val="134"/>
          </rPr>
          <t xml:space="preserve">lwu4:
手工方式进行物料退货处理。
</t>
        </r>
      </text>
    </comment>
    <comment ref="B178" authorId="0">
      <text>
        <r>
          <rPr>
            <sz val="9"/>
            <color indexed="81"/>
            <rFont val="宋体"/>
            <charset val="134"/>
          </rPr>
          <t xml:space="preserve">lwu4:
需要库存蓝图确认后，将库存模块完全做好后开始做。</t>
        </r>
      </text>
    </comment>
    <comment ref="C190" authorId="0">
      <text>
        <r>
          <rPr>
            <sz val="9"/>
            <color indexed="81"/>
            <rFont val="宋体"/>
            <charset val="134"/>
          </rPr>
          <t xml:space="preserve">lwu4:
这个隔离功能是不是要和质量的隔离功能统一起来呢？</t>
        </r>
      </text>
    </comment>
    <comment ref="G190" authorId="0">
      <text>
        <r>
          <rPr>
            <sz val="9"/>
            <color indexed="81"/>
            <rFont val="宋体"/>
            <charset val="134"/>
          </rPr>
          <t xml:space="preserve">lwu4:
这个隔离功能是不是要和质量的隔离功能统一起来呢？</t>
        </r>
      </text>
    </comment>
    <comment ref="O201" authorId="0">
      <text>
        <r>
          <rPr>
            <sz val="9"/>
            <color indexed="81"/>
            <rFont val="宋体"/>
            <charset val="134"/>
          </rPr>
          <t xml:space="preserve">lwu4:
蓝图中未提及</t>
        </r>
      </text>
    </comment>
    <comment ref="G202" authorId="0">
      <text>
        <r>
          <rPr>
            <sz val="9"/>
            <color indexed="81"/>
            <rFont val="宋体"/>
            <charset val="134"/>
          </rPr>
          <t xml:space="preserve">lwu4:
拆解走PP_3事务，拆解回来都家合格的。
拆解出来后再根据报废或冻结进行质量事务处理。
</t>
        </r>
      </text>
    </comment>
    <comment ref="G203" authorId="0">
      <text>
        <r>
          <rPr>
            <sz val="9"/>
            <color indexed="81"/>
            <rFont val="宋体"/>
            <charset val="134"/>
          </rPr>
          <t xml:space="preserve">lwu4:
根据待报废的条码生成不合格品审表。
</t>
        </r>
      </text>
    </comment>
    <comment ref="G208" authorId="0">
      <text>
        <r>
          <rPr>
            <sz val="9"/>
            <color indexed="81"/>
            <rFont val="宋体"/>
            <charset val="134"/>
          </rPr>
          <t xml:space="preserve">lwu4:
包含了以下业务：
条码：
合格、冻结、W2、待报废、待退货
料箱：
合格、冻结
</t>
        </r>
      </text>
    </comment>
    <comment ref="B213" authorId="0">
      <text>
        <r>
          <rPr>
            <sz val="9"/>
            <color indexed="81"/>
            <rFont val="宋体"/>
            <charset val="134"/>
          </rPr>
          <t xml:space="preserve">lwu4:
原先预计15个，当前28个。
接口怎么做还确认SAP确认。</t>
        </r>
      </text>
    </comment>
    <comment ref="G218" authorId="0">
      <text>
        <r>
          <rPr>
            <sz val="9"/>
            <color indexed="81"/>
            <rFont val="宋体"/>
            <charset val="134"/>
          </rPr>
          <t xml:space="preserve">lwu4:
该事务接口包含：SD、PP、MM中所有的接口数据同步。</t>
        </r>
      </text>
    </comment>
    <comment ref="G221" authorId="0">
      <text>
        <r>
          <rPr>
            <sz val="9"/>
            <color indexed="81"/>
            <rFont val="宋体"/>
            <charset val="134"/>
          </rPr>
          <t xml:space="preserve">lwu4:
PP_IF_010？？？</t>
        </r>
      </text>
    </comment>
    <comment ref="C225" authorId="0">
      <text>
        <r>
          <rPr>
            <sz val="9"/>
            <color indexed="81"/>
            <rFont val="宋体"/>
            <charset val="134"/>
          </rPr>
          <t xml:space="preserve">lwu4:
3个不同接口分别实现。
</t>
        </r>
      </text>
    </comment>
    <comment ref="C243" authorId="0">
      <text>
        <r>
          <rPr>
            <sz val="9"/>
            <color indexed="81"/>
            <rFont val="宋体"/>
            <charset val="134"/>
          </rPr>
          <t xml:space="preserve">lwu4:
这部分数据还不确认未来如何处理。</t>
        </r>
      </text>
    </comment>
    <comment ref="G244" authorId="0">
      <text>
        <r>
          <rPr>
            <sz val="9"/>
            <color indexed="81"/>
            <rFont val="宋体"/>
            <charset val="134"/>
          </rPr>
          <t xml:space="preserve">lwu4:
参考KEMonitor</t>
        </r>
      </text>
    </comment>
    <comment ref="G249" authorId="0">
      <text>
        <r>
          <rPr>
            <sz val="9"/>
            <color indexed="81"/>
            <rFont val="宋体"/>
            <charset val="134"/>
          </rPr>
          <t xml:space="preserve">lwu4:
将3.0的条码，接收并分拆到2.0的表中</t>
        </r>
      </text>
    </comment>
    <comment ref="G250" authorId="0">
      <text>
        <r>
          <rPr>
            <sz val="9"/>
            <color indexed="81"/>
            <rFont val="宋体"/>
            <charset val="134"/>
          </rPr>
          <t xml:space="preserve">lwu4:
要货单创建界面，增加同步临时表的写入
同步程序仅处理临时表的数据
</t>
        </r>
      </text>
    </comment>
    <comment ref="O270" authorId="0">
      <text>
        <r>
          <rPr>
            <sz val="9"/>
            <color indexed="81"/>
            <rFont val="宋体"/>
            <charset val="134"/>
          </rPr>
          <t xml:space="preserve">lwu4:
1小时内
2小时内
3小时内
5小时内
5小时外：a.最后接收时间在5小时之外b.没收货完成（根据包装数来算是不是接收数量圆整后==总的下单包装数）
</t>
        </r>
      </text>
    </comment>
    <comment ref="G278" authorId="0">
      <text>
        <r>
          <rPr>
            <sz val="9"/>
            <color indexed="81"/>
            <rFont val="宋体"/>
            <charset val="134"/>
          </rPr>
          <t xml:space="preserve">lwu4:
所有销售、采购、退货、移库的订单都需支持。
做成通用功能，其它报表可以直接调用。
</t>
        </r>
      </text>
    </comment>
    <comment ref="O296" authorId="0">
      <text>
        <r>
          <rPr>
            <sz val="9"/>
            <color indexed="81"/>
            <rFont val="宋体"/>
            <charset val="134"/>
          </rPr>
          <t xml:space="preserve">lwu4:
注塑-&gt;发运出公司（包含注塑到生产完成后发运的部分）
涂装下线-&gt;发运出公司
注塑下件-&gt;生产耗用掉
</t>
        </r>
      </text>
    </comment>
    <comment ref="G313" authorId="0">
      <text>
        <r>
          <rPr>
            <sz val="9"/>
            <color indexed="81"/>
            <rFont val="宋体"/>
            <charset val="134"/>
          </rPr>
          <t xml:space="preserve">lwu4:
盘点差异</t>
        </r>
      </text>
    </comment>
    <comment ref="G323" authorId="0">
      <text>
        <r>
          <rPr>
            <sz val="9"/>
            <color indexed="81"/>
            <rFont val="宋体"/>
            <charset val="134"/>
          </rPr>
          <t xml:space="preserve">lwu4:
1.TS下架程序需作记录（手工下架、没有给指令而设备自己下架）
2.清单报表。
</t>
        </r>
      </text>
    </comment>
    <comment ref="G354" authorId="0">
      <text>
        <r>
          <rPr>
            <sz val="9"/>
            <color indexed="81"/>
            <rFont val="宋体"/>
            <charset val="134"/>
          </rPr>
          <t xml:space="preserve">lwu4:
待收货
已收货
等
</t>
        </r>
      </text>
    </comment>
    <comment ref="O157" authorId="0">
      <text>
        <r>
          <rPr>
            <sz val="9"/>
            <color indexed="81"/>
            <rFont val="宋体"/>
            <charset val="134"/>
          </rPr>
          <t xml:space="preserve">lwu4:
框架设计：
参考\项目设计\业务逻辑\WMS\MES3.0_WMS_COGI业务逻辑.vsdx
表结构设计：
MES3.0_WMS_库存事务管理.xls
UI设计：
\UI设计\COGI</t>
        </r>
      </text>
    </comment>
  </commentList>
</comments>
</file>

<file path=xl/sharedStrings.xml><?xml version="1.0" encoding="utf-8"?>
<sst xmlns="http://schemas.openxmlformats.org/spreadsheetml/2006/main" count="815">
  <si>
    <t>灰色表示需要蓝图确认</t>
  </si>
  <si>
    <t>蓝色表示已完成</t>
  </si>
  <si>
    <t>优先级定义：1.SAP集成测试之前需要完成；2.UAT测试之前需要完成；2.5.浦东上线之前需要完成；3.安亭上线之前需要完成；4.报表基础数据及其他公司必要功能；9.可以放到以后做的</t>
  </si>
  <si>
    <t>黄山</t>
  </si>
  <si>
    <t>业务模块</t>
  </si>
  <si>
    <t>功能模块</t>
  </si>
  <si>
    <t>程序</t>
  </si>
  <si>
    <t>类型</t>
  </si>
  <si>
    <t>启动？</t>
  </si>
  <si>
    <t>功能点</t>
  </si>
  <si>
    <t>状态</t>
  </si>
  <si>
    <t>优先级</t>
  </si>
  <si>
    <t>预计开发工时（人天）</t>
  </si>
  <si>
    <t>预计开发开始时间</t>
  </si>
  <si>
    <t>预计开发完成时间</t>
  </si>
  <si>
    <t>实际完成时间</t>
  </si>
  <si>
    <t>责任人</t>
  </si>
  <si>
    <t>备注</t>
  </si>
  <si>
    <t>进度</t>
  </si>
  <si>
    <t>变更记录</t>
  </si>
  <si>
    <t>基础架构与通用功能</t>
  </si>
  <si>
    <t>WCF中间件及MES扫描程序技术架构</t>
  </si>
  <si>
    <t>WCF中间件</t>
  </si>
  <si>
    <t>框架</t>
  </si>
  <si>
    <t>待测试</t>
  </si>
  <si>
    <t>谢彬</t>
  </si>
  <si>
    <t>项目架构</t>
  </si>
  <si>
    <t>项目整体技术架构</t>
  </si>
  <si>
    <t>模板引擎</t>
  </si>
  <si>
    <t>PDF模板</t>
  </si>
  <si>
    <t>根据PDF模板生成PDF文件
打印PDF</t>
  </si>
  <si>
    <t>吴林锋</t>
  </si>
  <si>
    <t>Excel模板引擎</t>
  </si>
  <si>
    <t>根据Excel模板文件生成EXCEL数据表</t>
  </si>
  <si>
    <t>贾文涛</t>
  </si>
  <si>
    <t>根据需求情况再决定是否需要开发</t>
  </si>
  <si>
    <t>PDA程序基础框架</t>
  </si>
  <si>
    <t>报表网站基础框架</t>
  </si>
  <si>
    <t>MES扫描程序基础框架</t>
  </si>
  <si>
    <t>系统更新</t>
  </si>
  <si>
    <t>自动更新程序</t>
  </si>
  <si>
    <t>MES</t>
  </si>
  <si>
    <t>MES扫描程序自动更新</t>
  </si>
  <si>
    <t>当前准备在2.0中先行测试进来</t>
  </si>
  <si>
    <t>PDA</t>
  </si>
  <si>
    <t>Y</t>
  </si>
  <si>
    <t>&gt;</t>
  </si>
  <si>
    <t>PDA程序自动更新</t>
  </si>
  <si>
    <t>小键盘区</t>
  </si>
  <si>
    <t>小键盘程序</t>
  </si>
  <si>
    <t>点击键盘区，弹出系统键盘</t>
  </si>
  <si>
    <t>田志刚</t>
  </si>
  <si>
    <t>BOM处理逻辑</t>
  </si>
  <si>
    <t>BOM打散及打散数据缓存</t>
  </si>
  <si>
    <t>BOM打散</t>
  </si>
  <si>
    <t>BOM缓存及缓存BOM的读取方法</t>
  </si>
  <si>
    <t>PDA主界面功能</t>
  </si>
  <si>
    <t>PDA登录、菜单及主界面</t>
  </si>
  <si>
    <t>生产</t>
  </si>
  <si>
    <t>条码管理</t>
  </si>
  <si>
    <t>条码生成</t>
  </si>
  <si>
    <t>前台条码生成界面</t>
  </si>
  <si>
    <t>条码打印</t>
  </si>
  <si>
    <t>监控</t>
  </si>
  <si>
    <t>服务器程序，根据生成的条码在相应打印机上进行打印</t>
  </si>
  <si>
    <t>9/31</t>
  </si>
  <si>
    <t>条码变更</t>
  </si>
  <si>
    <t>待蓝图确认</t>
  </si>
  <si>
    <t>未开始</t>
  </si>
  <si>
    <t>TBD1</t>
  </si>
  <si>
    <t>2/5变更优先级</t>
  </si>
  <si>
    <t>条码替换</t>
  </si>
  <si>
    <t>条码启用</t>
  </si>
  <si>
    <t>只做单根补</t>
  </si>
  <si>
    <t>装配单管理</t>
  </si>
  <si>
    <t>装配单下达&amp;管理</t>
  </si>
  <si>
    <t>防错单打印&amp;重打印</t>
  </si>
  <si>
    <t>TBD2</t>
  </si>
  <si>
    <t>1/9新增</t>
  </si>
  <si>
    <t>装配单下达</t>
  </si>
  <si>
    <t>工序扫描主程序</t>
  </si>
  <si>
    <t>工序扫描框架</t>
  </si>
  <si>
    <t>独立于具体业务的扫描程序业务架构</t>
  </si>
  <si>
    <t>特殊的工序扫描程序</t>
  </si>
  <si>
    <t>注塑下线扫描</t>
  </si>
  <si>
    <t>方法</t>
  </si>
  <si>
    <t>生产订单的特殊事务处理</t>
  </si>
  <si>
    <t>朱伟力</t>
  </si>
  <si>
    <t>这个得在生成事务的时候增加该功能</t>
  </si>
  <si>
    <t>增加待底漆冻结Action</t>
  </si>
  <si>
    <t>TBD3</t>
  </si>
  <si>
    <t>注塑界面打印空条码</t>
  </si>
  <si>
    <t>罗锋</t>
  </si>
  <si>
    <t>Plugin</t>
  </si>
  <si>
    <t>一个操作同时作两层生产汇报</t>
  </si>
  <si>
    <t>AGV注塑下线</t>
  </si>
  <si>
    <t>黄贺</t>
  </si>
  <si>
    <t>涂装上线扫描</t>
  </si>
  <si>
    <t>打磨次数控制</t>
  </si>
  <si>
    <t>扫描失败加弹出报警，手工确认</t>
  </si>
  <si>
    <t>涂装上线扫描程序</t>
  </si>
  <si>
    <t>涂装下线扫描</t>
  </si>
  <si>
    <t>涂装下线扫描程序</t>
  </si>
  <si>
    <t>异色反喷Plugin</t>
  </si>
  <si>
    <t>哪些颜色能异色反喷，对应能喷成什么颜色需要配置。</t>
  </si>
  <si>
    <t>增加W2件Action，加入条码零件号转换功能</t>
  </si>
  <si>
    <t>开发中</t>
  </si>
  <si>
    <t>实际需求比原设想的不一致，需要再做一点变更，2/22收尾</t>
  </si>
  <si>
    <t>收货、投料、工时归集生产订单</t>
  </si>
  <si>
    <t>小件下线功能（合并了注塑与涂装）</t>
  </si>
  <si>
    <t>小件下线主程序</t>
  </si>
  <si>
    <t>小件料箱单冲销</t>
  </si>
  <si>
    <t>装配扫描</t>
  </si>
  <si>
    <t>已取消</t>
  </si>
  <si>
    <t>并入装配扫描（带打箱）不单独做装配扫描界面了</t>
  </si>
  <si>
    <t>装配扫描（带打箱）</t>
  </si>
  <si>
    <t>比标准工序扫描多了：流转类型</t>
  </si>
  <si>
    <t>(装配单)装配生产（带打箱）</t>
  </si>
  <si>
    <t>装配生产（带打箱）（根据装配单）</t>
  </si>
  <si>
    <t>优先及定义出来之前已经完成了大半，后续只需要抽点时间测试检查一下。</t>
  </si>
  <si>
    <t>2015/12/10新增</t>
  </si>
  <si>
    <t>发运扫描</t>
  </si>
  <si>
    <t>1/10取消，该功能由标准出货实现。</t>
  </si>
  <si>
    <t>工序扫描+打箱</t>
  </si>
  <si>
    <t>通用的工序扫描+打箱功能</t>
  </si>
  <si>
    <t>在一个界面上整合工序扫描与打箱扫描功能</t>
  </si>
  <si>
    <t>工序扫描插件</t>
  </si>
  <si>
    <t>防错条码生成逻辑</t>
  </si>
  <si>
    <t>根据配置信息及BOM生成防错条码</t>
  </si>
  <si>
    <t>补充BOM校验逻辑</t>
  </si>
  <si>
    <t>静置时间检查</t>
  </si>
  <si>
    <t>检查上一扫描点的静置有效时间</t>
  </si>
  <si>
    <t>Pokayoke防错</t>
  </si>
  <si>
    <t>检查零件号是否与配置匹配</t>
  </si>
  <si>
    <t>自制件条码绑定</t>
  </si>
  <si>
    <t>检查自制件条码与所生产产品是否一致，将对绑定关系进行记录</t>
  </si>
  <si>
    <t>补充BOM校验逻辑-吴林锋</t>
  </si>
  <si>
    <t>外协件条码绑定</t>
  </si>
  <si>
    <t>检查外协件条码与所生产产品的匹配关系，将对绑定关系进行记录</t>
  </si>
  <si>
    <t>客户条码打印</t>
  </si>
  <si>
    <t>蓝图未定义</t>
  </si>
  <si>
    <t>排产计划匹配</t>
  </si>
  <si>
    <t>匹配扫描产品与排序项目是否一致</t>
  </si>
  <si>
    <t>配置选择</t>
  </si>
  <si>
    <t>根据扫描零件号提供配置供用户选择</t>
  </si>
  <si>
    <t>质量检查清单</t>
  </si>
  <si>
    <t>蓝图中没有这个功能</t>
  </si>
  <si>
    <t>生产数据采集</t>
  </si>
  <si>
    <t>需求未确认</t>
  </si>
  <si>
    <t>缺陷选择与记录</t>
  </si>
  <si>
    <t>通用的缺陷选择与记录功能</t>
  </si>
  <si>
    <t>质量判断处理</t>
  </si>
  <si>
    <t>合格</t>
  </si>
  <si>
    <t>当前只做了条码的变更操作，事务部分都没做</t>
  </si>
  <si>
    <t>冻结</t>
  </si>
  <si>
    <t>打磨</t>
  </si>
  <si>
    <t>根据新的业务需求，这个功能放在不合格品评审功能里面实现 。</t>
  </si>
  <si>
    <t>点修</t>
  </si>
  <si>
    <t>抛光</t>
  </si>
  <si>
    <t>待报废</t>
  </si>
  <si>
    <t>2/16取消</t>
  </si>
  <si>
    <t>排序扫描功能</t>
  </si>
  <si>
    <t>装配排序功能（列表形式）</t>
  </si>
  <si>
    <t>列表形式的装配排序功能</t>
  </si>
  <si>
    <t>跳过撤回功能</t>
  </si>
  <si>
    <t>谢彬（ALT）</t>
  </si>
  <si>
    <t>跳过一车及跳过一单</t>
  </si>
  <si>
    <t>2/4新增</t>
  </si>
  <si>
    <t>工序扫描扣料库位重构</t>
  </si>
  <si>
    <t>2015/1/7新增变更</t>
  </si>
  <si>
    <t>装配排序功能（九宫格形式）</t>
  </si>
  <si>
    <t>九宫格形式装配排序功能</t>
  </si>
  <si>
    <t>蓝图中无此需求</t>
  </si>
  <si>
    <t>1/9取消</t>
  </si>
  <si>
    <t>排序预装</t>
  </si>
  <si>
    <t>排序预装（列表形式）</t>
  </si>
  <si>
    <t>使用基于索引的排序项定位逻辑，以支持流水线生产模式</t>
  </si>
  <si>
    <t>跳单功能</t>
  </si>
  <si>
    <t>跳过一车及跳过一单（需支持索引形式）</t>
  </si>
  <si>
    <t>排序界面的跳过还没做</t>
  </si>
  <si>
    <t>隔离状态进行生产控制（重构）</t>
  </si>
  <si>
    <t>内部物流</t>
  </si>
  <si>
    <t>料箱管理</t>
  </si>
  <si>
    <t>基本打箱程序</t>
  </si>
  <si>
    <t>条码装箱主程序</t>
  </si>
  <si>
    <t>每次打完箱，修改默认显示顺序</t>
  </si>
  <si>
    <t>1/9新增功能</t>
  </si>
  <si>
    <t>散件拼入料箱功能</t>
  </si>
  <si>
    <t>强制掏箱</t>
  </si>
  <si>
    <t>料箱清空及料箱打散</t>
  </si>
  <si>
    <t>料箱单打印</t>
  </si>
  <si>
    <t>外协件料箱单MES是否需要打还需确认</t>
  </si>
  <si>
    <t>AGV打箱功能并入标准打箱</t>
  </si>
  <si>
    <t>仓库管理</t>
  </si>
  <si>
    <t>指令出库（PDA）</t>
  </si>
  <si>
    <t>根据下架需求进行下架</t>
  </si>
  <si>
    <t>重构</t>
  </si>
  <si>
    <t>12/17新增</t>
  </si>
  <si>
    <t>指令入库（PDA）</t>
  </si>
  <si>
    <t>根据上架需求进行上架</t>
  </si>
  <si>
    <t>手工出库（PDA）</t>
  </si>
  <si>
    <t>手工出库</t>
  </si>
  <si>
    <t>手工入库（PDA）</t>
  </si>
  <si>
    <t>手工入库</t>
  </si>
  <si>
    <t>库内调整（PDA）</t>
  </si>
  <si>
    <t>库内调整</t>
  </si>
  <si>
    <t>方案定义中</t>
  </si>
  <si>
    <t>物料查询（PDA）</t>
  </si>
  <si>
    <t>物料查询</t>
  </si>
  <si>
    <t>上架需求管理</t>
  </si>
  <si>
    <t>WEB</t>
  </si>
  <si>
    <t>张茂忠</t>
  </si>
  <si>
    <t>下架需求管理</t>
  </si>
  <si>
    <t>上下架功能</t>
  </si>
  <si>
    <t>TP、HU、RK、Barcode的上下架功能</t>
  </si>
  <si>
    <t>需重构，但分解到具体程序中了</t>
  </si>
  <si>
    <t>出入库功能</t>
  </si>
  <si>
    <t>TP、HU、RK、Barcode的出入库功能</t>
  </si>
  <si>
    <t>BIN位推荐逻辑</t>
  </si>
  <si>
    <t>上架推荐</t>
  </si>
  <si>
    <t>下架推荐</t>
  </si>
  <si>
    <t>出门证管理</t>
  </si>
  <si>
    <t>出门证创建</t>
  </si>
  <si>
    <t>1/10新增</t>
  </si>
  <si>
    <t>出门证打印</t>
  </si>
  <si>
    <t>不同单据类型的出门证格式没有确定,以现有的格式单据来做的话会比较困难</t>
  </si>
  <si>
    <t>出门证查询与撤消等</t>
  </si>
  <si>
    <t>生产配料</t>
  </si>
  <si>
    <t>台套配送</t>
  </si>
  <si>
    <t>台套配送(两种类型）</t>
  </si>
  <si>
    <t>配料单打印</t>
  </si>
  <si>
    <t>重构（增加下架需求功能）</t>
  </si>
  <si>
    <t>看板拉动</t>
  </si>
  <si>
    <t>看板拉动（两种类型）</t>
  </si>
  <si>
    <t>手工拉动</t>
  </si>
  <si>
    <t>有几个业务场景场蓝图未明确，放后面再做</t>
  </si>
  <si>
    <t>通用BTO拉动</t>
  </si>
  <si>
    <t>通用104、107点</t>
  </si>
  <si>
    <t>计算逻辑还需要细化</t>
  </si>
  <si>
    <t>2015/12/10新增，1/9对功能又作新增</t>
  </si>
  <si>
    <t>涂装计划配料</t>
  </si>
  <si>
    <t>蓝图上面没说清楚怎么做</t>
  </si>
  <si>
    <t>立体库拉动</t>
  </si>
  <si>
    <t>配料单格式还有待确认</t>
  </si>
  <si>
    <t>2015/12/22新增,1/9取消，功能分解入不同程序中</t>
  </si>
  <si>
    <t>主动推送</t>
  </si>
  <si>
    <t>1/9取消，蓝图中未涉及</t>
  </si>
  <si>
    <t>配料接收</t>
  </si>
  <si>
    <t>根据条码进行接收</t>
  </si>
  <si>
    <t>根据数量进行接收</t>
  </si>
  <si>
    <t>物料盘点</t>
  </si>
  <si>
    <t>2015/12/10+20人天</t>
  </si>
  <si>
    <t>库存管理</t>
  </si>
  <si>
    <t>移库单创建</t>
  </si>
  <si>
    <t>移库单打印</t>
  </si>
  <si>
    <t>移库单管理</t>
  </si>
  <si>
    <t>移库单查询&amp;关闭&amp;取消&amp;重打印</t>
  </si>
  <si>
    <t>移库单执行</t>
  </si>
  <si>
    <t>移库单转储</t>
  </si>
  <si>
    <t>1/9变更</t>
  </si>
  <si>
    <t>SAP转储采购订单的处理事务</t>
  </si>
  <si>
    <t>吴林锋、朱伟力</t>
  </si>
  <si>
    <t>已并入03.99.子流程.07两步法移库单逻辑、责任人变更</t>
  </si>
  <si>
    <t>SAP工厂间转储订单转换成MES的TO单</t>
  </si>
  <si>
    <t>贾文涛/黄贺</t>
  </si>
  <si>
    <t>需要注意采购单位的转换,找时间插进去做</t>
  </si>
  <si>
    <t>无订单关联的移库事务生成</t>
  </si>
  <si>
    <t>订单导入</t>
  </si>
  <si>
    <t>界面操作逻辑和业务逻辑不确定</t>
  </si>
  <si>
    <t>退货单创建&amp;管理</t>
  </si>
  <si>
    <t>加驳单创建&amp;管理</t>
  </si>
  <si>
    <t>手工生成处理</t>
  </si>
  <si>
    <t>手工生成事务的创建</t>
  </si>
  <si>
    <t>手工特殊出入库</t>
  </si>
  <si>
    <t>工序报废</t>
  </si>
  <si>
    <t>业务逻辑吴林锋、事务朱伟力</t>
  </si>
  <si>
    <t>成本中心领用</t>
  </si>
  <si>
    <t>库存报废</t>
  </si>
  <si>
    <t>盘点调整</t>
  </si>
  <si>
    <t>物料转换</t>
  </si>
  <si>
    <t>特殊库存转换</t>
  </si>
  <si>
    <t>库存状态转换</t>
  </si>
  <si>
    <t>领料单的出库</t>
  </si>
  <si>
    <t>领料单领用出库的操作流程</t>
  </si>
  <si>
    <t>业务流程还不清楚</t>
  </si>
  <si>
    <t>手工采购出库</t>
  </si>
  <si>
    <t>界面操作逻辑和业务规则还不确定</t>
  </si>
  <si>
    <t>手工销售出库</t>
  </si>
  <si>
    <t>库存账的建立</t>
  </si>
  <si>
    <t>内部库位及库存处理</t>
  </si>
  <si>
    <t>贾文涛/罗锋</t>
  </si>
  <si>
    <t>在途库存的处理</t>
  </si>
  <si>
    <t>1.外部库位及库存的处理
2.内部在途账的处理</t>
  </si>
  <si>
    <t>逻辑上与内部为位无关，但又需要处理在途库存</t>
  </si>
  <si>
    <t>SAP基本事务处理</t>
  </si>
  <si>
    <t>MES操作记录转SAP库存事务</t>
  </si>
  <si>
    <t>92个业务场景的MES操作转SAP事务（核心方法）</t>
  </si>
  <si>
    <t>在具体业务完成后就去处理相应事务。</t>
  </si>
  <si>
    <t>12/15新增</t>
  </si>
  <si>
    <t>SAP事务汇总</t>
  </si>
  <si>
    <t>SAP事务汇总成传输请求</t>
  </si>
  <si>
    <t>系统逻辑参考03.99.02事务汇总流程</t>
  </si>
  <si>
    <t>标准接收（PDA）</t>
  </si>
  <si>
    <t>采购收货</t>
  </si>
  <si>
    <t>2015/1/4新增</t>
  </si>
  <si>
    <t>销售退货</t>
  </si>
  <si>
    <t>公司间退货收货</t>
  </si>
  <si>
    <t>工厂间TO收货</t>
  </si>
  <si>
    <t>库位间TO收货</t>
  </si>
  <si>
    <t>标准发运（PDA）</t>
  </si>
  <si>
    <t>SO发运</t>
  </si>
  <si>
    <t>采购退货</t>
  </si>
  <si>
    <t>公司间退货</t>
  </si>
  <si>
    <t>加驳单发货</t>
  </si>
  <si>
    <t>排序单发货</t>
  </si>
  <si>
    <t>TBD1/贾文涛</t>
  </si>
  <si>
    <t>因后续货运单及出门证业务都涉及该发运类型，所以核心逻辑提前做了</t>
  </si>
  <si>
    <t>下单程序</t>
  </si>
  <si>
    <t>并入采购退货流程</t>
  </si>
  <si>
    <t>订单同步程序</t>
  </si>
  <si>
    <t>手工出库程序</t>
  </si>
  <si>
    <t>手工收货程序</t>
  </si>
  <si>
    <t>并入销售退货流程</t>
  </si>
  <si>
    <t>工厂间移库&amp;退货</t>
  </si>
  <si>
    <t>手工入库程序</t>
  </si>
  <si>
    <t>工厂内不同库位间的移库</t>
  </si>
  <si>
    <t>TO逻辑重构</t>
  </si>
  <si>
    <t>第一周实现核心逻辑，后面根据需要随时作变更</t>
  </si>
  <si>
    <t>2015/1/6新增</t>
  </si>
  <si>
    <t>COGI</t>
  </si>
  <si>
    <t>COGI记录</t>
  </si>
  <si>
    <t>COGI判断及记录插件</t>
  </si>
  <si>
    <t>需要嵌入到所有的操作界面中</t>
  </si>
  <si>
    <t>COGI管理界面</t>
  </si>
  <si>
    <t>需要等库存管理及库存事务都完成后才能开始,实际了解下来COGI的业务比原来的了解要复杂。</t>
  </si>
  <si>
    <t>销售</t>
  </si>
  <si>
    <t>JIT发运</t>
  </si>
  <si>
    <t>并入标准发运流程</t>
  </si>
  <si>
    <t>加驳</t>
  </si>
  <si>
    <t>加驳发运流程并入标准发运功能</t>
  </si>
  <si>
    <t>2015/1/5变更</t>
  </si>
  <si>
    <t>备料</t>
  </si>
  <si>
    <t>功能并入TO逻辑</t>
  </si>
  <si>
    <t>销售退货单创建&amp;维护</t>
  </si>
  <si>
    <t>销售退货单创建</t>
  </si>
  <si>
    <t>张茂忠/贾文涛</t>
  </si>
  <si>
    <t>销售退货单打印</t>
  </si>
  <si>
    <t>销售退货单维护（删、改）</t>
  </si>
  <si>
    <t>销售退货单执行（手工过账）</t>
  </si>
  <si>
    <t>货运单管理</t>
  </si>
  <si>
    <t>货运单创建&amp;维护</t>
  </si>
  <si>
    <t>交货确认</t>
  </si>
  <si>
    <t>BTO发运</t>
  </si>
  <si>
    <t>采购</t>
  </si>
  <si>
    <t>手工采购入库</t>
  </si>
  <si>
    <t>采购退货单创建（根据不合格评审表）</t>
  </si>
  <si>
    <t>退货单创建</t>
  </si>
  <si>
    <t>不合格评审部分待定</t>
  </si>
  <si>
    <t>退货单协同</t>
  </si>
  <si>
    <t>退货单打印</t>
  </si>
  <si>
    <t>模板样例还没有</t>
  </si>
  <si>
    <t>采购退货管理</t>
  </si>
  <si>
    <t>手工执行退货</t>
  </si>
  <si>
    <t>采购单下达</t>
  </si>
  <si>
    <t>SAP下达，MES不再作此功能</t>
  </si>
  <si>
    <t>设备交互</t>
  </si>
  <si>
    <t>TransStock</t>
  </si>
  <si>
    <t>TS打箱</t>
  </si>
  <si>
    <t>独立的TS打箱功能，但需兼容原有的RK打箱功能。</t>
  </si>
  <si>
    <t>TS入库信号交互及事务处理监控程序（Monitor）</t>
  </si>
  <si>
    <t>TS出库信号交互及事务处理监控程序（Monitor）</t>
  </si>
  <si>
    <t>在拉动逻辑中实现TS出库推荐逻辑及指令下达</t>
  </si>
  <si>
    <t>立体库</t>
  </si>
  <si>
    <t>扫描入库(WH)</t>
  </si>
  <si>
    <t>扫描出库(WH)</t>
  </si>
  <si>
    <t>手工拉动(WH)</t>
  </si>
  <si>
    <t>蓝图没出来已经出来之前已经做了一部分</t>
  </si>
  <si>
    <t>紧急拉动(WH)</t>
  </si>
  <si>
    <t>队列维护(WH)</t>
  </si>
  <si>
    <t>零头料箱整理(WH)</t>
  </si>
  <si>
    <t>零头拉动出库(WH)</t>
  </si>
  <si>
    <t>应急出库(WH)</t>
  </si>
  <si>
    <t>快速移库(WH)</t>
  </si>
  <si>
    <t>托盘离库(WH)</t>
  </si>
  <si>
    <t>托盘进库(WH)</t>
  </si>
  <si>
    <t>拉动异常看板(WH)</t>
  </si>
  <si>
    <t>托盘隔离(WH)</t>
  </si>
  <si>
    <t>装配需求与库存对比(WH)</t>
  </si>
  <si>
    <t>排序单匹配看板(WH)</t>
  </si>
  <si>
    <t>发送数据给中间表</t>
  </si>
  <si>
    <t>发送指定命令给设备中间表</t>
  </si>
  <si>
    <t>发送防错码给设备中间表</t>
  </si>
  <si>
    <t>发送防错码给设备中间胶</t>
  </si>
  <si>
    <t>注塑机联动</t>
  </si>
  <si>
    <t>浦东注塑机联动</t>
  </si>
  <si>
    <t>称重设备联动</t>
  </si>
  <si>
    <t>涂装线WINCC</t>
  </si>
  <si>
    <t>并入接口需求</t>
  </si>
  <si>
    <t>质量</t>
  </si>
  <si>
    <t>返工</t>
  </si>
  <si>
    <t>返工扫描</t>
  </si>
  <si>
    <t>通用的返工扫描逻辑</t>
  </si>
  <si>
    <t>事务部分先空着</t>
  </si>
  <si>
    <t>进料检验</t>
  </si>
  <si>
    <t>条码件进料检验</t>
  </si>
  <si>
    <t>对条码件进行进料检验</t>
  </si>
  <si>
    <t>非条码件进料检验</t>
  </si>
  <si>
    <t>对非条码件进行进料检验</t>
  </si>
  <si>
    <t>抽检标准</t>
  </si>
  <si>
    <t>抽检标准定义</t>
  </si>
  <si>
    <t>蓝图中未提及</t>
  </si>
  <si>
    <t>拆解处理</t>
  </si>
  <si>
    <t>非散件的条码拆解</t>
  </si>
  <si>
    <t>装配单形式的后续再实现</t>
  </si>
  <si>
    <t>不合格评审</t>
  </si>
  <si>
    <t>不合格品评审处理</t>
  </si>
  <si>
    <t>自制件报废</t>
  </si>
  <si>
    <t>1/9功能拆解</t>
  </si>
  <si>
    <t>外协件报废</t>
  </si>
  <si>
    <t>条码件退货</t>
  </si>
  <si>
    <t>非条码件退货</t>
  </si>
  <si>
    <t>小件报废</t>
  </si>
  <si>
    <t>该功能没有必要开发，非条码件的不合格品审在不合格品审单创建时处理了。不需要额外再加该功能</t>
  </si>
  <si>
    <t>嫌疑品报验</t>
  </si>
  <si>
    <t>年后到的比较晚，需加班</t>
  </si>
  <si>
    <t>退货处理</t>
  </si>
  <si>
    <t>并入标准发收货流程</t>
  </si>
  <si>
    <t>内部退货</t>
  </si>
  <si>
    <t>客户退货</t>
  </si>
  <si>
    <t>设备设施管理</t>
  </si>
  <si>
    <t>原定是想整体搬过来就可以了，但实际既要处理SAP接口，还要改部分业务架构。</t>
  </si>
  <si>
    <t>接口</t>
  </si>
  <si>
    <t>SAP接口</t>
  </si>
  <si>
    <t>SAP-&gt;MES
接口表定义%业务表创建</t>
  </si>
  <si>
    <t>PP（7个接口）</t>
  </si>
  <si>
    <t>SD（3个接口）</t>
  </si>
  <si>
    <t>MM（5个接口）</t>
  </si>
  <si>
    <t>PM（6个接口）</t>
  </si>
  <si>
    <t>SAP-&gt;MES同步程序</t>
  </si>
  <si>
    <t>SAP-&gt;MES</t>
  </si>
  <si>
    <t>接口表定义好后开发，所有逻辑全部合并到一个同步逻辑中去。</t>
  </si>
  <si>
    <t>MES-&gt;SAP同步程序</t>
  </si>
  <si>
    <t>SAP事务接口（MM_IF_001)</t>
  </si>
  <si>
    <t>货运单接口(MM_IF_023)</t>
  </si>
  <si>
    <t>紧急拉动触发信息（MM_IF_025）</t>
  </si>
  <si>
    <t>1.逻辑还不清楚。2.紧急性还不确定.3.做不做还不确定</t>
  </si>
  <si>
    <t>工单工时数据返回(PP_IF_010)</t>
  </si>
  <si>
    <t>PD,CI,EM,PAM工单数据（PM_IF_007）</t>
  </si>
  <si>
    <t>通知单数据（PM_IF_009)</t>
  </si>
  <si>
    <t>PM报工数据（PM_IF_010)</t>
  </si>
  <si>
    <t>ISV接口</t>
  </si>
  <si>
    <t>供应商交货条码打印</t>
  </si>
  <si>
    <t>外协件料箱单条码生成接口（ISV触发）</t>
  </si>
  <si>
    <t>1/9细化</t>
  </si>
  <si>
    <t>外协件托盘条码生成接口（ISV触发）</t>
  </si>
  <si>
    <t>产品条码生成接口（ISV触发）</t>
  </si>
  <si>
    <t>MES主数据传ISV</t>
  </si>
  <si>
    <t>MES主数据传ISV（ISV触发）</t>
  </si>
  <si>
    <t>已取消该接口，相关数据SAP给ISV</t>
  </si>
  <si>
    <t>WINCC接口</t>
  </si>
  <si>
    <t>涂装计划导入WINCC</t>
  </si>
  <si>
    <t>MES2.0接口</t>
  </si>
  <si>
    <t>尚未确定</t>
  </si>
  <si>
    <t>TBD2/朱伟力</t>
  </si>
  <si>
    <t>WFM接口</t>
  </si>
  <si>
    <t>计划外出入库申请</t>
  </si>
  <si>
    <t>计划外出入库申请（MES触发）</t>
  </si>
  <si>
    <t>退货申请</t>
  </si>
  <si>
    <t>QAD接口</t>
  </si>
  <si>
    <t>基础数据</t>
  </si>
  <si>
    <t>基础数据同步</t>
  </si>
  <si>
    <t>需跟SAP整合成统一的数据字典。</t>
  </si>
  <si>
    <t>业务数据</t>
  </si>
  <si>
    <t>业务数据回传</t>
  </si>
  <si>
    <t>待定义</t>
  </si>
  <si>
    <t>EDI接口</t>
  </si>
  <si>
    <t>上汽</t>
  </si>
  <si>
    <t>PDF转入排序信息</t>
  </si>
  <si>
    <t>通用</t>
  </si>
  <si>
    <t>MQ排序接入</t>
  </si>
  <si>
    <t>104点接入</t>
  </si>
  <si>
    <t xml:space="preserve">107点接入 </t>
  </si>
  <si>
    <t>通用4位客户零件号-&gt;标准零件号 转换</t>
  </si>
  <si>
    <t>大众</t>
  </si>
  <si>
    <t>M1点接入</t>
  </si>
  <si>
    <t>L5点接入</t>
  </si>
  <si>
    <t>数据迁移</t>
  </si>
  <si>
    <t>2.0-&gt;3.0数据迁移</t>
  </si>
  <si>
    <t>基础数据迁移</t>
  </si>
  <si>
    <t>基础数据整体搬迁至3.0中</t>
  </si>
  <si>
    <t>业务逻辑变化太大，没办法用程序批量实现。</t>
  </si>
  <si>
    <t>1/10撤消</t>
  </si>
  <si>
    <t>业务数据迁移</t>
  </si>
  <si>
    <t>过渡期方案</t>
  </si>
  <si>
    <t>SAP事务转QAD事务</t>
  </si>
  <si>
    <t>把SAP事务汇总到SRC_Mstr</t>
  </si>
  <si>
    <t>QAD基础数据接口变更</t>
  </si>
  <si>
    <t>Monitor</t>
  </si>
  <si>
    <t>部分接口需要根据业务情况再修改</t>
  </si>
  <si>
    <t>结构需要调整成跟3.0一致</t>
  </si>
  <si>
    <t>MES2.0要货单同步ISV</t>
  </si>
  <si>
    <t>ISV升级，故接口可能需要更改</t>
  </si>
  <si>
    <t>MES3.0采购单同步ISV</t>
  </si>
  <si>
    <t>MES2.0-过渡方案</t>
  </si>
  <si>
    <t>标准发运</t>
  </si>
  <si>
    <t>条码写入待发运条码表</t>
  </si>
  <si>
    <t>标准接收</t>
  </si>
  <si>
    <t>3.0-&gt;2.0条码同步接收逻辑</t>
  </si>
  <si>
    <t>要货单同步程序</t>
  </si>
  <si>
    <t>2.0要货单-&gt;3.0销售单同步</t>
  </si>
  <si>
    <t>MES3.0过渡方案</t>
  </si>
  <si>
    <t>采购订单下达&amp;打印</t>
  </si>
  <si>
    <t>采购单打印</t>
  </si>
  <si>
    <t>采购订单同步程序</t>
  </si>
  <si>
    <t>采购单同步ISV</t>
  </si>
  <si>
    <t>采购单同步MES2.0要货单</t>
  </si>
  <si>
    <t>采购单同步MES3.0销售单</t>
  </si>
  <si>
    <t>订单关闭同步程序</t>
  </si>
  <si>
    <t>采购单关闭同步MES2.0</t>
  </si>
  <si>
    <t>采购单关闭同步ISV</t>
  </si>
  <si>
    <t>采购单关闭同步MES3.0</t>
  </si>
  <si>
    <t>在途账的处理逻辑变更</t>
  </si>
  <si>
    <t>2.0的移库与3.0的销售之间对在途账的处理不一致，故需要变更</t>
  </si>
  <si>
    <t>条码同步程序(to 2.0)</t>
  </si>
  <si>
    <t>3.0条码同步到2.0系统临时表</t>
  </si>
  <si>
    <t>看板</t>
  </si>
  <si>
    <t>浦东装配看板</t>
  </si>
  <si>
    <t>浦东装配排序看板</t>
  </si>
  <si>
    <t>并入临港排序装配看板</t>
  </si>
  <si>
    <t>临港装配排序看板</t>
  </si>
  <si>
    <t>TS料道分布看板</t>
  </si>
  <si>
    <t>TS上架看板</t>
  </si>
  <si>
    <t>TS下架看板</t>
  </si>
  <si>
    <t>合格率看板</t>
  </si>
  <si>
    <t>排序发运看板</t>
  </si>
  <si>
    <t>仓库目视图</t>
  </si>
  <si>
    <t>报表</t>
  </si>
  <si>
    <t>物流</t>
  </si>
  <si>
    <t>供货及时率报表？</t>
  </si>
  <si>
    <t>1.多出一个单包装数接口（接口待定）
2.多一个窗口时间接口
3.重构现有的收货逻辑
4.ETL计算并抽取数据（周期：天）
5.报表界面</t>
  </si>
  <si>
    <t>将条码的扫描记录及移库异常报表</t>
  </si>
  <si>
    <t>1.料箱产生的移库及销售采购等库位变化，需要将条码的日志里面也全部都记全
2.条码本身的物料扫描也需要记录进日志中
3.两种类型的报表：a.所有条码库位异动报表 b.分析报表（有入库未出库，有出库无入库）</t>
  </si>
  <si>
    <t>出门证查询报表</t>
  </si>
  <si>
    <t>BTO订单查询</t>
  </si>
  <si>
    <t>BTO过点信息查询</t>
  </si>
  <si>
    <t>物流订单查询报表</t>
  </si>
  <si>
    <t>销售订单报表（订单发运、退货、加驳、排序）</t>
  </si>
  <si>
    <t>不同业务场景分不同SHEET</t>
  </si>
  <si>
    <t>采购订单报表（采购收货、退货）</t>
  </si>
  <si>
    <t>移库订单报表（一步法、二步法）</t>
  </si>
  <si>
    <t>根据订单和零件号来统计，不依条码进行区分</t>
  </si>
  <si>
    <t>订单收发关联条码明细</t>
  </si>
  <si>
    <t>2/5新增</t>
  </si>
  <si>
    <t>条码排序记录查询报表</t>
  </si>
  <si>
    <t>VINCode报表</t>
  </si>
  <si>
    <t>考虑跟VINCode报表一起做</t>
  </si>
  <si>
    <t>客户预测信息报表</t>
  </si>
  <si>
    <t>常熟用</t>
  </si>
  <si>
    <t>排序装配信息查询报表</t>
  </si>
  <si>
    <t>客户过点信息查询报表</t>
  </si>
  <si>
    <t>条码管理报表</t>
  </si>
  <si>
    <t>产品条码状态查询报表</t>
  </si>
  <si>
    <t>条码当前状态及所有扫描点的扫描日志&amp;装掏箱记录</t>
  </si>
  <si>
    <t>产品条码包装查询报表</t>
  </si>
  <si>
    <t>产品条码工序查询报表</t>
  </si>
  <si>
    <t>根据过扫描点的时间范围，去过滤所经过的条码，并带出条码的当前状态信息。</t>
  </si>
  <si>
    <t>产品备用条码查询报表</t>
  </si>
  <si>
    <t>呆滞条码查询报表</t>
  </si>
  <si>
    <t>异常操作条码报表</t>
  </si>
  <si>
    <t>每个异常情况都会增加工作量</t>
  </si>
  <si>
    <t>条码绑定关系</t>
  </si>
  <si>
    <t>注塑下线报表</t>
  </si>
  <si>
    <t>注塑下线报表？</t>
  </si>
  <si>
    <t>涂装下线报表</t>
  </si>
  <si>
    <t>涂装下线报表？</t>
  </si>
  <si>
    <t>装配下线报表</t>
  </si>
  <si>
    <t>装配下线报表？</t>
  </si>
  <si>
    <t>涂装上线报表</t>
  </si>
  <si>
    <t>涂装上线报表？</t>
  </si>
  <si>
    <t>特殊操作报表</t>
  </si>
  <si>
    <t>特殊操作报表？</t>
  </si>
  <si>
    <t>只做补条码部分的报表</t>
  </si>
  <si>
    <t>注塑直流报表</t>
  </si>
  <si>
    <t>注塑直流报表？</t>
  </si>
  <si>
    <t>LeadTime报表</t>
  </si>
  <si>
    <t>LeadTime报表？</t>
  </si>
  <si>
    <t>内含3种报表逻辑</t>
  </si>
  <si>
    <t>包装管理</t>
  </si>
  <si>
    <t>包装条码状态查询</t>
  </si>
  <si>
    <t>包装条码历史记录查询</t>
  </si>
  <si>
    <t>好几个逻辑混在一起的报表- -'</t>
  </si>
  <si>
    <t>料架条码状态查询报表</t>
  </si>
  <si>
    <t>不知道是不是RK全局物流查询，待定。</t>
  </si>
  <si>
    <t>料箱货架报表</t>
  </si>
  <si>
    <r>
      <rPr>
        <sz val="10"/>
        <color indexed="8"/>
        <rFont val="宋体"/>
        <charset val="134"/>
      </rPr>
      <t>料箱</t>
    </r>
    <r>
      <rPr>
        <sz val="10"/>
        <color indexed="8"/>
        <rFont val="Times New Roman"/>
        <charset val="134"/>
      </rPr>
      <t>v</t>
    </r>
    <r>
      <rPr>
        <sz val="10"/>
        <color indexed="8"/>
        <rFont val="宋体"/>
        <charset val="134"/>
      </rPr>
      <t>货架</t>
    </r>
  </si>
  <si>
    <t>蓝图的描述完全是2.0的，和3.0的概念有差异。</t>
  </si>
  <si>
    <t>料箱上下架记录</t>
  </si>
  <si>
    <t>排除TS上下架</t>
  </si>
  <si>
    <t>产品上下料箱记录</t>
  </si>
  <si>
    <r>
      <rPr>
        <sz val="10"/>
        <color indexed="8"/>
        <rFont val="宋体"/>
        <charset val="134"/>
      </rPr>
      <t>料箱</t>
    </r>
    <r>
      <rPr>
        <sz val="10"/>
        <color indexed="8"/>
        <rFont val="Times New Roman"/>
        <charset val="134"/>
      </rPr>
      <t>v</t>
    </r>
    <r>
      <rPr>
        <sz val="10"/>
        <color indexed="8"/>
        <rFont val="宋体"/>
        <charset val="134"/>
      </rPr>
      <t>产品条码</t>
    </r>
  </si>
  <si>
    <t>RK查询</t>
  </si>
  <si>
    <t>查询RK当前状态（需要重构原来的程序）</t>
  </si>
  <si>
    <t>BIN位查询</t>
  </si>
  <si>
    <t>蓝图中的BIN位查询，并入包装查询</t>
  </si>
  <si>
    <t>零头料箱？</t>
  </si>
  <si>
    <t>并入料箱查询</t>
  </si>
  <si>
    <r>
      <rPr>
        <sz val="10"/>
        <color indexed="8"/>
        <rFont val="宋体"/>
        <charset val="134"/>
      </rPr>
      <t>条码</t>
    </r>
    <r>
      <rPr>
        <sz val="10"/>
        <color indexed="8"/>
        <rFont val="Times New Roman"/>
        <charset val="134"/>
      </rPr>
      <t>v</t>
    </r>
    <r>
      <rPr>
        <sz val="10"/>
        <color indexed="8"/>
        <rFont val="宋体"/>
        <charset val="134"/>
      </rPr>
      <t>货架</t>
    </r>
  </si>
  <si>
    <t>产品与TS Bin位关系报表</t>
  </si>
  <si>
    <t>呆滞包装查询报表</t>
  </si>
  <si>
    <t>呆滞包装查询报表？</t>
  </si>
  <si>
    <t>并入料箱v货架，把呆滞天数带入上述报表中</t>
  </si>
  <si>
    <t>物料报表查询</t>
  </si>
  <si>
    <t>仓库&amp;库存管理</t>
  </si>
  <si>
    <t>事务报表</t>
  </si>
  <si>
    <t>SAP事务报表？</t>
  </si>
  <si>
    <t>收发存报表</t>
  </si>
  <si>
    <t>收发存报表？</t>
  </si>
  <si>
    <t>1.必须抽取
2.蓝图全是QAD的事务逻辑，SAP的事务逻辑是怎么样的待定。</t>
  </si>
  <si>
    <t>库存余额报表</t>
  </si>
  <si>
    <t>1.数据抽取
2.界面及逻辑待定</t>
  </si>
  <si>
    <t>IMES事务同步检查</t>
  </si>
  <si>
    <t>MES无法实现</t>
  </si>
  <si>
    <t>MES条码差异报表</t>
  </si>
  <si>
    <t>MES条码盘点差异报表</t>
  </si>
  <si>
    <t>MES料箱差异报表</t>
  </si>
  <si>
    <t>MES料箱盘点差异报表</t>
  </si>
  <si>
    <t>盘点扫描报错报表</t>
  </si>
  <si>
    <t>MES与实盘差异报表</t>
  </si>
  <si>
    <t>MES盘点库存差异报表</t>
  </si>
  <si>
    <t>TS料道查询报表</t>
  </si>
  <si>
    <t>TS上下架反馈列表</t>
  </si>
  <si>
    <t>TS上架反馈列表</t>
  </si>
  <si>
    <t>TS下架反馈列表</t>
  </si>
  <si>
    <t>新项目核对清单</t>
  </si>
  <si>
    <t>检查基础数据配置完整性</t>
  </si>
  <si>
    <t>立体库托盘出库查询报表</t>
  </si>
  <si>
    <t>结算信息核对报表</t>
  </si>
  <si>
    <t>TS异常出库清单</t>
  </si>
  <si>
    <t>TS异常出库清单（非订单下架的清单）</t>
  </si>
  <si>
    <t>拆解日志报表（功能性报表）</t>
  </si>
  <si>
    <t>所有的拆解的缺失、合格、冻结、报废的零件的报表</t>
  </si>
  <si>
    <t>隔离报表</t>
  </si>
  <si>
    <t>反隔离报表</t>
  </si>
  <si>
    <t>冻结料箱维修记录报表</t>
  </si>
  <si>
    <t>盲区雷达防错报表（条码绑定报表）</t>
  </si>
  <si>
    <t>盲区雷达防错报表</t>
  </si>
  <si>
    <t>质量工作报表</t>
  </si>
  <si>
    <t>质量工作报表？</t>
  </si>
  <si>
    <t>缺陷统计报表</t>
  </si>
  <si>
    <t>缺陷统计报表？</t>
  </si>
  <si>
    <t>缺陷明细报表</t>
  </si>
  <si>
    <t>外协件冻结报表(料箱状态报表）</t>
  </si>
  <si>
    <t>外协件冻结报表？</t>
  </si>
  <si>
    <t>看下料箱冻结的是否一起加入</t>
  </si>
  <si>
    <t>PM</t>
  </si>
  <si>
    <t>EM工单明细汇总表</t>
  </si>
  <si>
    <t>EM工单明细汇总表（明细+汇总）</t>
  </si>
  <si>
    <t>PM工单明细汇总表</t>
  </si>
  <si>
    <t>PM工单明细汇总表（明细+汇总）</t>
  </si>
  <si>
    <t>PD工单明细汇总表</t>
  </si>
  <si>
    <t>PD工单明细汇总表（明细+汇总）</t>
  </si>
  <si>
    <t>CI工单明细汇总表</t>
  </si>
  <si>
    <t>CI工单明细汇总表（明细+汇总）</t>
  </si>
  <si>
    <t>巡检通知单明细汇总表</t>
  </si>
  <si>
    <t>巡检通知单明细汇总表（明细+汇总）</t>
  </si>
  <si>
    <t>备件领用明细表</t>
  </si>
  <si>
    <t>工单响应时间</t>
  </si>
  <si>
    <r>
      <rPr>
        <sz val="10"/>
        <color indexed="8"/>
        <rFont val="宋体"/>
        <charset val="134"/>
      </rPr>
      <t>关键设备</t>
    </r>
    <r>
      <rPr>
        <sz val="10"/>
        <color indexed="8"/>
        <rFont val="Times New Roman"/>
        <charset val="134"/>
      </rPr>
      <t>MTBF</t>
    </r>
  </si>
  <si>
    <r>
      <rPr>
        <sz val="10"/>
        <color indexed="8"/>
        <rFont val="宋体"/>
        <charset val="134"/>
      </rPr>
      <t>关键设备</t>
    </r>
    <r>
      <rPr>
        <sz val="10"/>
        <color indexed="8"/>
        <rFont val="Times New Roman"/>
        <charset val="134"/>
      </rPr>
      <t>MTTR</t>
    </r>
  </si>
  <si>
    <t>设备停机率报表</t>
  </si>
  <si>
    <t>设备维修时间汇总</t>
  </si>
  <si>
    <t>设备故障次数统计</t>
  </si>
  <si>
    <t>设备重复故障汇总</t>
  </si>
  <si>
    <t>基础数据维护</t>
  </si>
  <si>
    <t>？？？</t>
  </si>
  <si>
    <t>具体多少还得看功能实现</t>
  </si>
  <si>
    <t>1/14新增</t>
  </si>
  <si>
    <t>新增程序</t>
  </si>
  <si>
    <t>M1点配料</t>
  </si>
  <si>
    <t>逻辑后面再说</t>
  </si>
  <si>
    <t>1/15新增</t>
  </si>
  <si>
    <t>公司间交易</t>
  </si>
  <si>
    <t>MES3.0间条码协同</t>
  </si>
  <si>
    <t>对于采购退货，如果是关系公司，并且对方没有这个条码，需要协同条码</t>
  </si>
  <si>
    <t>安亭排序信息接入（非OPCS版）</t>
  </si>
  <si>
    <t>排序单手工组单程序</t>
  </si>
  <si>
    <t>排序单手工组单程序（支持手工导入）</t>
  </si>
  <si>
    <t>排序相关程序重构</t>
  </si>
  <si>
    <t>原排序接入程序重构</t>
  </si>
  <si>
    <t>所有排序接入程序加入自定义单号字段，如果是客户有单号的，使用客户单号，如果客户没有单号的，使用自动生成的单号。</t>
  </si>
  <si>
    <t>排序扫描程序重构</t>
  </si>
  <si>
    <t>所有排序程序，使用的排序单号变更成自定义的单号字段</t>
  </si>
  <si>
    <t>隔离扫描</t>
  </si>
  <si>
    <t>支持隔离、反隔离</t>
  </si>
  <si>
    <t>1/19新增</t>
  </si>
  <si>
    <t>料箱&amp;条码物流状态</t>
  </si>
  <si>
    <t>料箱&amp;条码在物流操作中增加物流状态</t>
  </si>
  <si>
    <t>重构前面的程序</t>
  </si>
  <si>
    <t>针对料箱状态在物流节点进行控制</t>
  </si>
  <si>
    <t>条码增加IsDel状态</t>
  </si>
  <si>
    <t>对未未盘点到的条码，将此状态置为True</t>
  </si>
  <si>
    <t>1/21新增</t>
  </si>
  <si>
    <t>所有使用到条码的地方，需要将此状态重新变更成False</t>
  </si>
  <si>
    <t>重构所有涉及到的程序</t>
  </si>
  <si>
    <t>Z700点接入</t>
  </si>
  <si>
    <t>Z700点接入（安亭）</t>
  </si>
  <si>
    <t>打箱界面重构</t>
  </si>
  <si>
    <r>
      <rPr>
        <sz val="10"/>
        <color rgb="FF000000"/>
        <rFont val="宋体"/>
        <charset val="134"/>
      </rPr>
      <t>打箱时，根据条码的生产时间，更新料箱的</t>
    </r>
    <r>
      <rPr>
        <sz val="10"/>
        <color rgb="FF000000"/>
        <rFont val="Calibri"/>
        <charset val="134"/>
      </rPr>
      <t>EarliestProdTime </t>
    </r>
  </si>
  <si>
    <t>1/26新增</t>
  </si>
  <si>
    <t>客户安全退回</t>
  </si>
  <si>
    <t>待定</t>
  </si>
  <si>
    <t>任务清单</t>
  </si>
  <si>
    <t>任务说明</t>
  </si>
  <si>
    <t>工作量
（总的）</t>
  </si>
  <si>
    <t>工作量
（未完成的）</t>
  </si>
  <si>
    <t>开发资源数（人）</t>
  </si>
  <si>
    <t>时长（工作日）</t>
  </si>
  <si>
    <t>说明</t>
  </si>
  <si>
    <t>2月</t>
  </si>
  <si>
    <t>3月</t>
  </si>
  <si>
    <t>4月</t>
  </si>
  <si>
    <t>5月</t>
  </si>
  <si>
    <t>6月</t>
  </si>
  <si>
    <t>7月</t>
  </si>
  <si>
    <t>8月</t>
  </si>
  <si>
    <t>9月</t>
  </si>
  <si>
    <t>10月</t>
  </si>
  <si>
    <t>11月</t>
  </si>
  <si>
    <t>12月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</si>
  <si>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</si>
  <si>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</si>
  <si>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</si>
  <si>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</si>
  <si>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</si>
  <si>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</si>
  <si>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</si>
  <si>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</si>
  <si>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</si>
  <si>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</si>
  <si>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</si>
  <si>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</si>
  <si>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</si>
  <si>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</si>
  <si>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</si>
  <si>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</si>
  <si>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</si>
  <si>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</si>
  <si>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</si>
  <si>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</si>
  <si>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</si>
  <si>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W26</t>
  </si>
  <si>
    <t>W27</t>
  </si>
  <si>
    <t>W28</t>
  </si>
  <si>
    <t>W29</t>
  </si>
  <si>
    <t>W30</t>
  </si>
  <si>
    <t>W31</t>
  </si>
  <si>
    <t>W32</t>
  </si>
  <si>
    <t>W33</t>
  </si>
  <si>
    <t>W34</t>
  </si>
  <si>
    <t>W35</t>
  </si>
  <si>
    <t>W36</t>
  </si>
  <si>
    <t>W37</t>
  </si>
  <si>
    <t>W38</t>
  </si>
  <si>
    <t>W39</t>
  </si>
  <si>
    <t>W40</t>
  </si>
  <si>
    <t>W41</t>
  </si>
  <si>
    <t>W42</t>
  </si>
  <si>
    <t>W43</t>
  </si>
  <si>
    <t>W44</t>
  </si>
  <si>
    <t>W45</t>
  </si>
  <si>
    <t>W46</t>
  </si>
  <si>
    <t>W47</t>
  </si>
  <si>
    <t>W48</t>
  </si>
  <si>
    <t>W49</t>
  </si>
  <si>
    <t>W50</t>
  </si>
  <si>
    <t>W51</t>
  </si>
  <si>
    <t>W52</t>
  </si>
  <si>
    <t>IMES3.0开发第1阶段</t>
  </si>
  <si>
    <t>为SAP集成测试，完成与SAP集成测试的相关功能</t>
  </si>
  <si>
    <t>IMES3.0开发第2阶段</t>
  </si>
  <si>
    <t>为MES用户接受测试，完成所有操作性功能及过渡期方案</t>
  </si>
  <si>
    <t>IMES3.0开发第2.5阶段</t>
  </si>
  <si>
    <t>为MES浦东上线，完成浦东IMES3.0上线所需所有功能（包括报表）</t>
  </si>
  <si>
    <t>0.5人支持测试工作</t>
  </si>
  <si>
    <t>IMES3.0浦东上线准备</t>
  </si>
  <si>
    <t>4人支持浦东上线</t>
  </si>
  <si>
    <t>IMES3.0浦东上线支持</t>
  </si>
  <si>
    <t>IMES3.0开发第3阶段</t>
  </si>
  <si>
    <t>为MES安亭上线，完成AT上线所需所有功能（不包含常熟)</t>
  </si>
  <si>
    <t>IMES3.0安亭上线准备</t>
  </si>
  <si>
    <t>4人支持浦东和安亭</t>
  </si>
  <si>
    <t>IMES3.0安亭上线支持</t>
  </si>
  <si>
    <t>IMES3.0开发第3.5阶段</t>
  </si>
  <si>
    <t>为提供完整的MES应用，完成IMES3.0所有主数据维护相关功能</t>
  </si>
  <si>
    <t>4人支持安亭上线</t>
  </si>
  <si>
    <t>IMES3.0开发第4阶段</t>
  </si>
  <si>
    <t>为提供更先进的MES应用，完成IMES3.0的一些优化或提升的新功能</t>
  </si>
  <si>
    <t>2人支持浦东和安亭</t>
  </si>
  <si>
    <t>IMES3.0开发第5阶段</t>
  </si>
  <si>
    <t>为常熟、铁西工厂开发相应功能</t>
  </si>
  <si>
    <t>TBD</t>
  </si>
  <si>
    <t>MES集成测试后，开发团队开始评估</t>
  </si>
  <si>
    <t>IMES3.0开发第6阶段</t>
  </si>
  <si>
    <t>为各工厂定制相应功能</t>
  </si>
  <si>
    <t>6人支持浦东上线</t>
  </si>
  <si>
    <t>6人支持浦东和安亭</t>
  </si>
  <si>
    <t>4/25-6/3</t>
  </si>
  <si>
    <t>工作天数</t>
  </si>
  <si>
    <t>剩余人天</t>
  </si>
  <si>
    <t>日历天数</t>
  </si>
  <si>
    <t>已完成人天</t>
  </si>
  <si>
    <t>预计需求人数</t>
  </si>
  <si>
    <t>方案已确定</t>
  </si>
  <si>
    <t>集成测试完成</t>
  </si>
  <si>
    <t>用户已确认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</si>
</sst>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mm/dd;@"/>
    <numFmt numFmtId="177" formatCode="dd;@"/>
    <numFmt numFmtId="178" formatCode="yyyy&quot;年&quot;m&quot;月&quot;;@"/>
  </numFmts>
  <fonts count="41">
    <font>
      <sz val="11"/>
      <color indexed="8"/>
      <name val="宋体"/>
      <charset val="134"/>
    </font>
    <font>
      <sz val="10"/>
      <color indexed="8"/>
      <name val="宋体"/>
      <charset val="134"/>
    </font>
    <font>
      <sz val="10"/>
      <name val="微软雅黑"/>
      <charset val="134"/>
    </font>
    <font>
      <sz val="10"/>
      <color theme="0" tint="-0.249977111117893"/>
      <name val="微软雅黑"/>
      <charset val="134"/>
    </font>
    <font>
      <sz val="10"/>
      <color indexed="9"/>
      <name val="宋体"/>
      <charset val="134"/>
    </font>
    <font>
      <sz val="10"/>
      <name val="宋体"/>
      <charset val="134"/>
    </font>
    <font>
      <b/>
      <sz val="10"/>
      <color indexed="10"/>
      <name val="宋体"/>
      <charset val="134"/>
    </font>
    <font>
      <b/>
      <sz val="10"/>
      <color indexed="8"/>
      <name val="宋体"/>
      <charset val="134"/>
    </font>
    <font>
      <sz val="10"/>
      <color theme="9"/>
      <name val="宋体"/>
      <charset val="134"/>
    </font>
    <font>
      <sz val="10"/>
      <color theme="0" tint="-0.499984740745262"/>
      <name val="宋体"/>
      <charset val="134"/>
    </font>
    <font>
      <sz val="10"/>
      <color indexed="23"/>
      <name val="宋体"/>
      <charset val="134"/>
    </font>
    <font>
      <b/>
      <sz val="10"/>
      <name val="宋体"/>
      <charset val="134"/>
    </font>
    <font>
      <sz val="10"/>
      <color indexed="10"/>
      <name val="宋体"/>
      <charset val="134"/>
    </font>
    <font>
      <sz val="10"/>
      <color rgb="FFFF0000"/>
      <name val="宋体"/>
      <charset val="134"/>
    </font>
    <font>
      <sz val="10"/>
      <color indexed="22"/>
      <name val="宋体"/>
      <charset val="134"/>
    </font>
    <font>
      <b/>
      <sz val="10"/>
      <color rgb="FFFF0000"/>
      <name val="宋体"/>
      <charset val="134"/>
    </font>
    <font>
      <sz val="10"/>
      <color rgb="FF000000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sz val="12"/>
      <name val="宋体"/>
      <charset val="134"/>
    </font>
    <font>
      <sz val="10"/>
      <color indexed="8"/>
      <name val="Times New Roman"/>
      <charset val="134"/>
    </font>
    <font>
      <sz val="10"/>
      <color rgb="FF000000"/>
      <name val="Calibri"/>
      <charset val="134"/>
    </font>
  </fonts>
  <fills count="4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51170384838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theme="0" tint="-0.3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</fills>
  <borders count="41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1">
    <xf numFmtId="0" fontId="0" fillId="0" borderId="0">
      <alignment vertical="center"/>
    </xf>
    <xf numFmtId="42" fontId="18" fillId="0" borderId="0" applyFon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25" fillId="20" borderId="35" applyNumberFormat="0" applyAlignment="0" applyProtection="0">
      <alignment vertical="center"/>
    </xf>
    <xf numFmtId="44" fontId="18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43" fontId="18" fillId="0" borderId="0" applyFont="0" applyFill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29" borderId="38" applyNumberFormat="0" applyFont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36" fillId="0" borderId="34" applyNumberFormat="0" applyFill="0" applyAlignment="0" applyProtection="0">
      <alignment vertical="center"/>
    </xf>
    <xf numFmtId="0" fontId="37" fillId="0" borderId="0"/>
    <xf numFmtId="0" fontId="17" fillId="25" borderId="0" applyNumberFormat="0" applyBorder="0" applyAlignment="0" applyProtection="0">
      <alignment vertical="center"/>
    </xf>
    <xf numFmtId="0" fontId="28" fillId="0" borderId="37" applyNumberFormat="0" applyFill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35" fillId="22" borderId="40" applyNumberFormat="0" applyAlignment="0" applyProtection="0">
      <alignment vertical="center"/>
    </xf>
    <xf numFmtId="0" fontId="26" fillId="22" borderId="35" applyNumberFormat="0" applyAlignment="0" applyProtection="0">
      <alignment vertical="center"/>
    </xf>
    <xf numFmtId="0" fontId="27" fillId="28" borderId="36" applyNumberFormat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20" fillId="0" borderId="33" applyNumberFormat="0" applyFill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41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37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7" fillId="35" borderId="0" applyNumberFormat="0" applyBorder="0" applyAlignment="0" applyProtection="0">
      <alignment vertical="center"/>
    </xf>
    <xf numFmtId="0" fontId="38" fillId="0" borderId="0">
      <alignment vertical="center"/>
    </xf>
  </cellStyleXfs>
  <cellXfs count="469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Font="1" applyFill="1" applyBorder="1" applyAlignment="1">
      <alignment vertical="center"/>
    </xf>
    <xf numFmtId="178" fontId="2" fillId="0" borderId="0" xfId="21" applyNumberFormat="1" applyFont="1" applyFill="1"/>
    <xf numFmtId="0" fontId="2" fillId="0" borderId="0" xfId="21" applyNumberFormat="1" applyFont="1" applyFill="1"/>
    <xf numFmtId="0" fontId="2" fillId="0" borderId="0" xfId="21" applyFont="1" applyFill="1" applyAlignment="1">
      <alignment vertical="center"/>
    </xf>
    <xf numFmtId="0" fontId="2" fillId="0" borderId="0" xfId="21" applyFont="1"/>
    <xf numFmtId="0" fontId="2" fillId="0" borderId="0" xfId="21" applyFont="1" applyAlignment="1">
      <alignment horizontal="center" vertical="center"/>
    </xf>
    <xf numFmtId="0" fontId="2" fillId="0" borderId="0" xfId="21" applyFont="1" applyFill="1"/>
    <xf numFmtId="178" fontId="2" fillId="2" borderId="0" xfId="21" applyNumberFormat="1" applyFont="1" applyFill="1"/>
    <xf numFmtId="0" fontId="2" fillId="3" borderId="1" xfId="50" applyNumberFormat="1" applyFont="1" applyFill="1" applyBorder="1" applyAlignment="1">
      <alignment horizontal="center" vertical="center" wrapText="1"/>
    </xf>
    <xf numFmtId="0" fontId="2" fillId="3" borderId="2" xfId="50" applyNumberFormat="1" applyFont="1" applyFill="1" applyBorder="1" applyAlignment="1">
      <alignment horizontal="center" vertical="center" wrapText="1"/>
    </xf>
    <xf numFmtId="0" fontId="2" fillId="3" borderId="2" xfId="50" applyFont="1" applyFill="1" applyBorder="1" applyAlignment="1">
      <alignment horizontal="center" vertical="center" wrapText="1"/>
    </xf>
    <xf numFmtId="0" fontId="2" fillId="3" borderId="3" xfId="50" applyFont="1" applyFill="1" applyBorder="1" applyAlignment="1">
      <alignment horizontal="center" vertical="center" wrapText="1"/>
    </xf>
    <xf numFmtId="178" fontId="2" fillId="0" borderId="0" xfId="21" applyNumberFormat="1" applyFont="1"/>
    <xf numFmtId="0" fontId="2" fillId="3" borderId="4" xfId="50" applyNumberFormat="1" applyFont="1" applyFill="1" applyBorder="1" applyAlignment="1">
      <alignment horizontal="center" vertical="center" wrapText="1"/>
    </xf>
    <xf numFmtId="0" fontId="2" fillId="3" borderId="5" xfId="50" applyNumberFormat="1" applyFont="1" applyFill="1" applyBorder="1" applyAlignment="1">
      <alignment horizontal="center" vertical="center" wrapText="1"/>
    </xf>
    <xf numFmtId="0" fontId="2" fillId="3" borderId="5" xfId="50" applyFont="1" applyFill="1" applyBorder="1" applyAlignment="1">
      <alignment horizontal="center" vertical="center" wrapText="1"/>
    </xf>
    <xf numFmtId="0" fontId="2" fillId="3" borderId="6" xfId="50" applyFont="1" applyFill="1" applyBorder="1" applyAlignment="1">
      <alignment horizontal="center" vertical="center" wrapText="1"/>
    </xf>
    <xf numFmtId="0" fontId="2" fillId="3" borderId="7" xfId="50" applyNumberFormat="1" applyFont="1" applyFill="1" applyBorder="1" applyAlignment="1">
      <alignment horizontal="center" vertical="center" wrapText="1"/>
    </xf>
    <xf numFmtId="0" fontId="2" fillId="3" borderId="8" xfId="50" applyNumberFormat="1" applyFont="1" applyFill="1" applyBorder="1" applyAlignment="1">
      <alignment horizontal="center" vertical="center" wrapText="1"/>
    </xf>
    <xf numFmtId="0" fontId="2" fillId="3" borderId="8" xfId="50" applyFont="1" applyFill="1" applyBorder="1" applyAlignment="1">
      <alignment horizontal="center" vertical="center" wrapText="1"/>
    </xf>
    <xf numFmtId="0" fontId="2" fillId="3" borderId="9" xfId="50" applyFont="1" applyFill="1" applyBorder="1" applyAlignment="1">
      <alignment horizontal="center" vertical="center" wrapText="1"/>
    </xf>
    <xf numFmtId="0" fontId="2" fillId="0" borderId="10" xfId="50" applyFont="1" applyFill="1" applyBorder="1" applyAlignment="1">
      <alignment vertical="center" wrapText="1"/>
    </xf>
    <xf numFmtId="0" fontId="2" fillId="0" borderId="11" xfId="50" applyFont="1" applyFill="1" applyBorder="1" applyAlignment="1">
      <alignment vertical="center" wrapText="1"/>
    </xf>
    <xf numFmtId="0" fontId="2" fillId="0" borderId="12" xfId="50" applyFont="1" applyFill="1" applyBorder="1" applyAlignment="1">
      <alignment horizontal="center" vertical="center" wrapText="1"/>
    </xf>
    <xf numFmtId="0" fontId="2" fillId="0" borderId="11" xfId="50" applyFont="1" applyFill="1" applyBorder="1" applyAlignment="1">
      <alignment horizontal="center" vertical="center" wrapText="1"/>
    </xf>
    <xf numFmtId="0" fontId="2" fillId="0" borderId="13" xfId="50" applyFont="1" applyFill="1" applyBorder="1" applyAlignment="1">
      <alignment horizontal="left" vertical="center" wrapText="1"/>
    </xf>
    <xf numFmtId="0" fontId="2" fillId="0" borderId="0" xfId="21" applyFont="1" applyAlignment="1">
      <alignment vertical="center"/>
    </xf>
    <xf numFmtId="0" fontId="2" fillId="0" borderId="4" xfId="50" applyFont="1" applyFill="1" applyBorder="1" applyAlignment="1">
      <alignment horizontal="left" vertical="center" wrapText="1"/>
    </xf>
    <xf numFmtId="0" fontId="2" fillId="0" borderId="5" xfId="50" applyFont="1" applyFill="1" applyBorder="1" applyAlignment="1">
      <alignment horizontal="left" vertical="center" wrapText="1"/>
    </xf>
    <xf numFmtId="0" fontId="2" fillId="0" borderId="14" xfId="50" applyFont="1" applyFill="1" applyBorder="1" applyAlignment="1">
      <alignment horizontal="center" vertical="center" wrapText="1"/>
    </xf>
    <xf numFmtId="0" fontId="2" fillId="0" borderId="5" xfId="50" applyFont="1" applyFill="1" applyBorder="1" applyAlignment="1">
      <alignment horizontal="center" vertical="center" wrapText="1"/>
    </xf>
    <xf numFmtId="0" fontId="2" fillId="0" borderId="6" xfId="50" applyFont="1" applyFill="1" applyBorder="1" applyAlignment="1">
      <alignment horizontal="left" vertical="center" wrapText="1"/>
    </xf>
    <xf numFmtId="0" fontId="3" fillId="0" borderId="7" xfId="50" applyFont="1" applyFill="1" applyBorder="1" applyAlignment="1">
      <alignment vertical="center" wrapText="1"/>
    </xf>
    <xf numFmtId="0" fontId="3" fillId="0" borderId="8" xfId="50" applyFont="1" applyFill="1" applyBorder="1" applyAlignment="1">
      <alignment vertical="center" wrapText="1"/>
    </xf>
    <xf numFmtId="0" fontId="3" fillId="0" borderId="15" xfId="50" applyFont="1" applyFill="1" applyBorder="1" applyAlignment="1">
      <alignment horizontal="center" vertical="center" wrapText="1"/>
    </xf>
    <xf numFmtId="0" fontId="3" fillId="0" borderId="8" xfId="50" applyFont="1" applyFill="1" applyBorder="1" applyAlignment="1">
      <alignment horizontal="center" vertical="center" wrapText="1"/>
    </xf>
    <xf numFmtId="0" fontId="3" fillId="0" borderId="9" xfId="50" applyFont="1" applyFill="1" applyBorder="1" applyAlignment="1">
      <alignment horizontal="left" vertical="center" wrapText="1"/>
    </xf>
    <xf numFmtId="178" fontId="2" fillId="3" borderId="16" xfId="50" applyNumberFormat="1" applyFont="1" applyFill="1" applyBorder="1" applyAlignment="1">
      <alignment horizontal="center" vertical="center" wrapText="1"/>
    </xf>
    <xf numFmtId="178" fontId="2" fillId="3" borderId="17" xfId="50" applyNumberFormat="1" applyFont="1" applyFill="1" applyBorder="1" applyAlignment="1">
      <alignment horizontal="center" vertical="center" wrapText="1"/>
    </xf>
    <xf numFmtId="178" fontId="2" fillId="3" borderId="18" xfId="50" applyNumberFormat="1" applyFont="1" applyFill="1" applyBorder="1" applyAlignment="1">
      <alignment horizontal="center" vertical="center" wrapText="1"/>
    </xf>
    <xf numFmtId="178" fontId="2" fillId="3" borderId="19" xfId="50" applyNumberFormat="1" applyFont="1" applyFill="1" applyBorder="1" applyAlignment="1">
      <alignment horizontal="center" vertical="center" wrapText="1"/>
    </xf>
    <xf numFmtId="176" fontId="2" fillId="3" borderId="20" xfId="50" applyNumberFormat="1" applyFont="1" applyFill="1" applyBorder="1" applyAlignment="1">
      <alignment horizontal="center" vertical="center" textRotation="90" wrapText="1"/>
    </xf>
    <xf numFmtId="176" fontId="2" fillId="3" borderId="5" xfId="50" applyNumberFormat="1" applyFont="1" applyFill="1" applyBorder="1" applyAlignment="1">
      <alignment horizontal="center" vertical="center" textRotation="90" wrapText="1"/>
    </xf>
    <xf numFmtId="177" fontId="2" fillId="3" borderId="20" xfId="50" applyNumberFormat="1" applyFont="1" applyFill="1" applyBorder="1" applyAlignment="1">
      <alignment horizontal="center" vertical="center" textRotation="90" wrapText="1"/>
    </xf>
    <xf numFmtId="177" fontId="2" fillId="3" borderId="5" xfId="50" applyNumberFormat="1" applyFont="1" applyFill="1" applyBorder="1" applyAlignment="1">
      <alignment horizontal="center" vertical="center" textRotation="90" wrapText="1"/>
    </xf>
    <xf numFmtId="0" fontId="2" fillId="3" borderId="21" xfId="50" applyNumberFormat="1" applyFont="1" applyFill="1" applyBorder="1" applyAlignment="1">
      <alignment horizontal="center" vertical="center" wrapText="1"/>
    </xf>
    <xf numFmtId="0" fontId="2" fillId="0" borderId="22" xfId="50" applyFont="1" applyFill="1" applyBorder="1" applyAlignment="1">
      <alignment horizontal="center" vertical="center" wrapText="1"/>
    </xf>
    <xf numFmtId="0" fontId="2" fillId="4" borderId="20" xfId="50" applyFont="1" applyFill="1" applyBorder="1" applyAlignment="1">
      <alignment horizontal="center" vertical="center" wrapText="1"/>
    </xf>
    <xf numFmtId="0" fontId="2" fillId="4" borderId="5" xfId="50" applyFont="1" applyFill="1" applyBorder="1" applyAlignment="1">
      <alignment horizontal="center" vertical="center" wrapText="1"/>
    </xf>
    <xf numFmtId="0" fontId="2" fillId="0" borderId="20" xfId="50" applyFont="1" applyFill="1" applyBorder="1" applyAlignment="1">
      <alignment horizontal="center" vertical="center" wrapText="1"/>
    </xf>
    <xf numFmtId="0" fontId="2" fillId="0" borderId="21" xfId="50" applyFont="1" applyFill="1" applyBorder="1" applyAlignment="1">
      <alignment horizontal="center" vertical="center" wrapText="1"/>
    </xf>
    <xf numFmtId="0" fontId="2" fillId="0" borderId="8" xfId="50" applyFont="1" applyFill="1" applyBorder="1" applyAlignment="1">
      <alignment horizontal="center" vertical="center" wrapText="1"/>
    </xf>
    <xf numFmtId="178" fontId="2" fillId="3" borderId="23" xfId="50" applyNumberFormat="1" applyFont="1" applyFill="1" applyBorder="1" applyAlignment="1">
      <alignment horizontal="center" vertical="center" wrapText="1"/>
    </xf>
    <xf numFmtId="176" fontId="2" fillId="3" borderId="6" xfId="50" applyNumberFormat="1" applyFont="1" applyFill="1" applyBorder="1" applyAlignment="1">
      <alignment horizontal="center" vertical="center" textRotation="90" wrapText="1"/>
    </xf>
    <xf numFmtId="177" fontId="2" fillId="3" borderId="6" xfId="50" applyNumberFormat="1" applyFont="1" applyFill="1" applyBorder="1" applyAlignment="1">
      <alignment horizontal="center" vertical="center" textRotation="90" wrapText="1"/>
    </xf>
    <xf numFmtId="0" fontId="2" fillId="3" borderId="9" xfId="50" applyNumberFormat="1" applyFont="1" applyFill="1" applyBorder="1" applyAlignment="1">
      <alignment horizontal="center" vertical="center" wrapText="1"/>
    </xf>
    <xf numFmtId="0" fontId="2" fillId="0" borderId="13" xfId="50" applyFont="1" applyFill="1" applyBorder="1" applyAlignment="1">
      <alignment horizontal="center" vertical="center" wrapText="1"/>
    </xf>
    <xf numFmtId="0" fontId="2" fillId="0" borderId="6" xfId="50" applyFont="1" applyFill="1" applyBorder="1" applyAlignment="1">
      <alignment horizontal="center" vertical="center" wrapText="1"/>
    </xf>
    <xf numFmtId="0" fontId="2" fillId="0" borderId="9" xfId="50" applyFont="1" applyFill="1" applyBorder="1" applyAlignment="1">
      <alignment horizontal="center" vertical="center" wrapText="1"/>
    </xf>
    <xf numFmtId="0" fontId="4" fillId="0" borderId="0" xfId="0" applyFont="1" applyFill="1">
      <alignment vertical="center"/>
    </xf>
    <xf numFmtId="0" fontId="1" fillId="0" borderId="0" xfId="0" applyFont="1" applyFill="1" applyAlignment="1">
      <alignment horizontal="left" vertical="center" wrapText="1"/>
    </xf>
    <xf numFmtId="0" fontId="1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0" fontId="1" fillId="0" borderId="0" xfId="0" applyFont="1" applyFill="1">
      <alignment vertical="center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  <xf numFmtId="9" fontId="1" fillId="0" borderId="0" xfId="11" applyFont="1" applyAlignment="1">
      <alignment horizontal="left" vertical="center"/>
    </xf>
    <xf numFmtId="9" fontId="1" fillId="5" borderId="0" xfId="11" applyFont="1" applyFill="1" applyAlignment="1">
      <alignment horizontal="left" vertical="center" wrapText="1"/>
    </xf>
    <xf numFmtId="9" fontId="1" fillId="6" borderId="0" xfId="11" applyFont="1" applyFill="1" applyAlignment="1">
      <alignment horizontal="left" vertical="center"/>
    </xf>
    <xf numFmtId="0" fontId="6" fillId="0" borderId="0" xfId="0" applyFont="1" applyFill="1" applyAlignment="1">
      <alignment horizontal="left" vertical="center"/>
    </xf>
    <xf numFmtId="0" fontId="7" fillId="0" borderId="5" xfId="0" applyFont="1" applyFill="1" applyBorder="1" applyAlignment="1">
      <alignment horizontal="left" vertical="center" wrapText="1"/>
    </xf>
    <xf numFmtId="0" fontId="7" fillId="0" borderId="5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 wrapText="1"/>
    </xf>
    <xf numFmtId="0" fontId="1" fillId="0" borderId="11" xfId="0" applyFont="1" applyFill="1" applyBorder="1" applyAlignment="1">
      <alignment horizontal="center" vertical="center" wrapText="1"/>
    </xf>
    <xf numFmtId="0" fontId="1" fillId="0" borderId="11" xfId="0" applyFont="1" applyFill="1" applyBorder="1" applyAlignment="1">
      <alignment horizontal="left" vertical="center" wrapText="1"/>
    </xf>
    <xf numFmtId="0" fontId="1" fillId="0" borderId="11" xfId="0" applyFont="1" applyFill="1" applyBorder="1" applyAlignment="1">
      <alignment horizontal="left" vertical="center"/>
    </xf>
    <xf numFmtId="0" fontId="1" fillId="0" borderId="11" xfId="0" applyFont="1" applyBorder="1" applyAlignment="1">
      <alignment horizontal="left" vertical="center"/>
    </xf>
    <xf numFmtId="0" fontId="1" fillId="7" borderId="11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5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7" borderId="5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 wrapText="1"/>
    </xf>
    <xf numFmtId="0" fontId="1" fillId="0" borderId="24" xfId="0" applyFont="1" applyBorder="1" applyAlignment="1">
      <alignment horizontal="left" vertical="center"/>
    </xf>
    <xf numFmtId="0" fontId="1" fillId="7" borderId="24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horizontal="left" vertical="center" wrapText="1"/>
    </xf>
    <xf numFmtId="0" fontId="5" fillId="0" borderId="5" xfId="0" applyFont="1" applyFill="1" applyBorder="1" applyAlignment="1">
      <alignment horizontal="left" vertical="center" wrapText="1"/>
    </xf>
    <xf numFmtId="0" fontId="1" fillId="0" borderId="25" xfId="0" applyFont="1" applyFill="1" applyBorder="1" applyAlignment="1">
      <alignment horizontal="left" vertical="center"/>
    </xf>
    <xf numFmtId="0" fontId="1" fillId="0" borderId="5" xfId="0" applyFont="1" applyBorder="1" applyAlignment="1">
      <alignment horizontal="left" vertical="center" wrapText="1"/>
    </xf>
    <xf numFmtId="0" fontId="1" fillId="0" borderId="14" xfId="0" applyFont="1" applyFill="1" applyBorder="1" applyAlignment="1">
      <alignment horizontal="left" vertical="center" wrapText="1"/>
    </xf>
    <xf numFmtId="0" fontId="1" fillId="8" borderId="5" xfId="0" applyFont="1" applyFill="1" applyBorder="1" applyAlignment="1">
      <alignment horizontal="left" vertical="center" wrapText="1"/>
    </xf>
    <xf numFmtId="0" fontId="1" fillId="0" borderId="26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center" vertical="center" wrapText="1"/>
    </xf>
    <xf numFmtId="0" fontId="1" fillId="0" borderId="25" xfId="0" applyFont="1" applyBorder="1" applyAlignment="1">
      <alignment horizontal="left" vertical="center"/>
    </xf>
    <xf numFmtId="0" fontId="1" fillId="0" borderId="14" xfId="0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Fill="1" applyBorder="1" applyAlignment="1">
      <alignment horizontal="center" vertical="center" wrapText="1"/>
    </xf>
    <xf numFmtId="0" fontId="5" fillId="0" borderId="20" xfId="0" applyFont="1" applyFill="1" applyBorder="1" applyAlignment="1">
      <alignment horizontal="left" vertical="center"/>
    </xf>
    <xf numFmtId="0" fontId="8" fillId="0" borderId="5" xfId="0" applyFont="1" applyBorder="1" applyAlignment="1">
      <alignment vertical="center" wrapText="1"/>
    </xf>
    <xf numFmtId="0" fontId="1" fillId="0" borderId="30" xfId="0" applyFont="1" applyFill="1" applyBorder="1" applyAlignment="1">
      <alignment horizontal="left" vertical="center"/>
    </xf>
    <xf numFmtId="0" fontId="5" fillId="0" borderId="30" xfId="0" applyFont="1" applyFill="1" applyBorder="1" applyAlignment="1">
      <alignment horizontal="left" vertical="center"/>
    </xf>
    <xf numFmtId="0" fontId="1" fillId="0" borderId="30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left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30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left" vertical="center" wrapText="1"/>
    </xf>
    <xf numFmtId="0" fontId="1" fillId="0" borderId="1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left" vertical="center" wrapText="1"/>
    </xf>
    <xf numFmtId="0" fontId="1" fillId="0" borderId="5" xfId="0" applyFont="1" applyFill="1" applyBorder="1">
      <alignment vertical="center"/>
    </xf>
    <xf numFmtId="0" fontId="1" fillId="0" borderId="25" xfId="0" applyFont="1" applyFill="1" applyBorder="1">
      <alignment vertical="center"/>
    </xf>
    <xf numFmtId="0" fontId="1" fillId="0" borderId="5" xfId="0" applyFont="1" applyFill="1" applyBorder="1" applyAlignment="1">
      <alignment vertical="center" wrapText="1"/>
    </xf>
    <xf numFmtId="0" fontId="10" fillId="0" borderId="30" xfId="0" applyFont="1" applyFill="1" applyBorder="1" applyAlignment="1">
      <alignment horizontal="left" vertical="center"/>
    </xf>
    <xf numFmtId="0" fontId="10" fillId="0" borderId="30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/>
    </xf>
    <xf numFmtId="0" fontId="7" fillId="0" borderId="5" xfId="0" applyFont="1" applyFill="1" applyBorder="1" applyAlignment="1">
      <alignment horizontal="left" vertical="center"/>
    </xf>
    <xf numFmtId="0" fontId="7" fillId="0" borderId="5" xfId="0" applyFont="1" applyBorder="1" applyAlignment="1">
      <alignment horizontal="left" vertical="center"/>
    </xf>
    <xf numFmtId="9" fontId="1" fillId="0" borderId="14" xfId="11" applyFont="1" applyBorder="1" applyAlignment="1">
      <alignment horizontal="left" vertical="center"/>
    </xf>
    <xf numFmtId="0" fontId="1" fillId="7" borderId="11" xfId="0" applyFont="1" applyFill="1" applyBorder="1" applyAlignment="1">
      <alignment horizontal="left" vertical="center"/>
    </xf>
    <xf numFmtId="58" fontId="1" fillId="7" borderId="11" xfId="0" applyNumberFormat="1" applyFont="1" applyFill="1" applyBorder="1" applyAlignment="1">
      <alignment horizontal="left" vertical="center"/>
    </xf>
    <xf numFmtId="9" fontId="1" fillId="7" borderId="11" xfId="11" applyFont="1" applyFill="1" applyBorder="1" applyAlignment="1">
      <alignment horizontal="left" vertical="center"/>
    </xf>
    <xf numFmtId="0" fontId="1" fillId="7" borderId="5" xfId="0" applyFont="1" applyFill="1" applyBorder="1" applyAlignment="1">
      <alignment horizontal="left" vertical="center"/>
    </xf>
    <xf numFmtId="58" fontId="1" fillId="7" borderId="5" xfId="0" applyNumberFormat="1" applyFont="1" applyFill="1" applyBorder="1" applyAlignment="1">
      <alignment horizontal="left" vertical="center"/>
    </xf>
    <xf numFmtId="9" fontId="1" fillId="7" borderId="5" xfId="11" applyNumberFormat="1" applyFont="1" applyFill="1" applyBorder="1" applyAlignment="1">
      <alignment horizontal="left" vertical="center"/>
    </xf>
    <xf numFmtId="9" fontId="1" fillId="7" borderId="5" xfId="11" applyFont="1" applyFill="1" applyBorder="1" applyAlignment="1">
      <alignment horizontal="left" vertical="center"/>
    </xf>
    <xf numFmtId="14" fontId="1" fillId="7" borderId="5" xfId="0" applyNumberFormat="1" applyFont="1" applyFill="1" applyBorder="1" applyAlignment="1">
      <alignment horizontal="left" vertical="center"/>
    </xf>
    <xf numFmtId="0" fontId="1" fillId="7" borderId="24" xfId="0" applyFont="1" applyFill="1" applyBorder="1" applyAlignment="1">
      <alignment horizontal="left" vertical="center"/>
    </xf>
    <xf numFmtId="58" fontId="1" fillId="7" borderId="24" xfId="0" applyNumberFormat="1" applyFont="1" applyFill="1" applyBorder="1" applyAlignment="1">
      <alignment horizontal="left" vertical="center"/>
    </xf>
    <xf numFmtId="9" fontId="1" fillId="7" borderId="24" xfId="11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  <xf numFmtId="58" fontId="1" fillId="0" borderId="5" xfId="0" applyNumberFormat="1" applyFont="1" applyBorder="1" applyAlignment="1">
      <alignment horizontal="left" vertical="center"/>
    </xf>
    <xf numFmtId="9" fontId="1" fillId="0" borderId="5" xfId="11" applyNumberFormat="1" applyFont="1" applyBorder="1" applyAlignment="1">
      <alignment horizontal="left" vertical="center"/>
    </xf>
    <xf numFmtId="9" fontId="1" fillId="7" borderId="11" xfId="11" applyNumberFormat="1" applyFont="1" applyFill="1" applyBorder="1" applyAlignment="1">
      <alignment horizontal="left" vertical="center"/>
    </xf>
    <xf numFmtId="58" fontId="1" fillId="0" borderId="5" xfId="0" applyNumberFormat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9" fontId="1" fillId="7" borderId="24" xfId="11" applyNumberFormat="1" applyFont="1" applyFill="1" applyBorder="1" applyAlignment="1">
      <alignment horizontal="left" vertical="center"/>
    </xf>
    <xf numFmtId="58" fontId="1" fillId="9" borderId="5" xfId="0" applyNumberFormat="1" applyFont="1" applyFill="1" applyBorder="1" applyAlignment="1">
      <alignment horizontal="left" vertical="center"/>
    </xf>
    <xf numFmtId="0" fontId="1" fillId="9" borderId="5" xfId="0" applyFont="1" applyFill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9" fontId="1" fillId="0" borderId="5" xfId="11" applyFont="1" applyBorder="1" applyAlignment="1">
      <alignment horizontal="left" vertical="center"/>
    </xf>
    <xf numFmtId="0" fontId="1" fillId="0" borderId="26" xfId="0" applyFont="1" applyBorder="1" applyAlignment="1">
      <alignment horizontal="left" vertical="center"/>
    </xf>
    <xf numFmtId="0" fontId="1" fillId="0" borderId="31" xfId="0" applyFont="1" applyBorder="1" applyAlignment="1">
      <alignment horizontal="left" vertical="center"/>
    </xf>
    <xf numFmtId="9" fontId="1" fillId="0" borderId="30" xfId="11" applyFont="1" applyBorder="1" applyAlignment="1">
      <alignment horizontal="left" vertical="center"/>
    </xf>
    <xf numFmtId="58" fontId="1" fillId="9" borderId="11" xfId="0" applyNumberFormat="1" applyFont="1" applyFill="1" applyBorder="1" applyAlignment="1">
      <alignment horizontal="left" vertical="center"/>
    </xf>
    <xf numFmtId="0" fontId="1" fillId="9" borderId="11" xfId="0" applyFont="1" applyFill="1" applyBorder="1" applyAlignment="1">
      <alignment horizontal="left" vertical="center"/>
    </xf>
    <xf numFmtId="58" fontId="1" fillId="0" borderId="24" xfId="0" applyNumberFormat="1" applyFont="1" applyFill="1" applyBorder="1" applyAlignment="1">
      <alignment horizontal="left" vertical="center"/>
    </xf>
    <xf numFmtId="58" fontId="1" fillId="0" borderId="25" xfId="0" applyNumberFormat="1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9" fontId="1" fillId="0" borderId="24" xfId="11" applyNumberFormat="1" applyFont="1" applyFill="1" applyBorder="1" applyAlignment="1">
      <alignment horizontal="left" vertical="center"/>
    </xf>
    <xf numFmtId="58" fontId="1" fillId="0" borderId="28" xfId="0" applyNumberFormat="1" applyFont="1" applyFill="1" applyBorder="1" applyAlignment="1">
      <alignment horizontal="left" vertical="center"/>
    </xf>
    <xf numFmtId="9" fontId="1" fillId="0" borderId="5" xfId="11" applyNumberFormat="1" applyFont="1" applyFill="1" applyBorder="1" applyAlignment="1">
      <alignment horizontal="left" vertical="center"/>
    </xf>
    <xf numFmtId="58" fontId="1" fillId="0" borderId="5" xfId="0" applyNumberFormat="1" applyFont="1" applyFill="1" applyBorder="1" applyAlignment="1">
      <alignment horizontal="left" vertical="center"/>
    </xf>
    <xf numFmtId="0" fontId="1" fillId="0" borderId="25" xfId="0" applyFont="1" applyBorder="1">
      <alignment vertical="center"/>
    </xf>
    <xf numFmtId="0" fontId="1" fillId="0" borderId="5" xfId="0" applyFont="1" applyFill="1" applyBorder="1">
      <alignment vertical="center"/>
    </xf>
    <xf numFmtId="0" fontId="1" fillId="0" borderId="5" xfId="0" applyFont="1" applyBorder="1">
      <alignment vertical="center"/>
    </xf>
    <xf numFmtId="9" fontId="1" fillId="0" borderId="5" xfId="11" applyFont="1" applyBorder="1">
      <alignment vertical="center"/>
    </xf>
    <xf numFmtId="0" fontId="1" fillId="0" borderId="30" xfId="0" applyFont="1" applyFill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9" fontId="1" fillId="0" borderId="11" xfId="11" applyNumberFormat="1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9" fontId="1" fillId="0" borderId="11" xfId="11" applyFont="1" applyBorder="1" applyAlignment="1">
      <alignment horizontal="left" vertical="center"/>
    </xf>
    <xf numFmtId="0" fontId="1" fillId="10" borderId="30" xfId="0" applyFont="1" applyFill="1" applyBorder="1" applyAlignment="1">
      <alignment horizontal="left" vertical="center"/>
    </xf>
    <xf numFmtId="14" fontId="1" fillId="0" borderId="5" xfId="0" applyNumberFormat="1" applyFont="1" applyFill="1" applyBorder="1" applyAlignment="1">
      <alignment horizontal="left" vertical="center"/>
    </xf>
    <xf numFmtId="0" fontId="1" fillId="0" borderId="30" xfId="0" applyFont="1" applyFill="1" applyBorder="1">
      <alignment vertical="center"/>
    </xf>
    <xf numFmtId="0" fontId="1" fillId="10" borderId="5" xfId="0" applyFont="1" applyFill="1" applyBorder="1" applyAlignment="1">
      <alignment horizontal="left" vertical="center"/>
    </xf>
    <xf numFmtId="0" fontId="5" fillId="10" borderId="5" xfId="0" applyFont="1" applyFill="1" applyBorder="1" applyAlignment="1">
      <alignment horizontal="left" vertical="center"/>
    </xf>
    <xf numFmtId="58" fontId="1" fillId="0" borderId="5" xfId="0" applyNumberFormat="1" applyFont="1" applyFill="1" applyBorder="1" applyAlignment="1">
      <alignment horizontal="left" vertical="center"/>
    </xf>
    <xf numFmtId="0" fontId="1" fillId="0" borderId="20" xfId="0" applyFont="1" applyFill="1" applyBorder="1" applyAlignment="1">
      <alignment horizontal="left" vertical="center" wrapText="1"/>
    </xf>
    <xf numFmtId="58" fontId="1" fillId="0" borderId="26" xfId="0" applyNumberFormat="1" applyFont="1" applyFill="1" applyBorder="1" applyAlignment="1">
      <alignment horizontal="left" vertical="center"/>
    </xf>
    <xf numFmtId="0" fontId="13" fillId="11" borderId="31" xfId="0" applyFont="1" applyFill="1" applyBorder="1" applyAlignment="1">
      <alignment horizontal="left" vertical="center" wrapText="1"/>
    </xf>
    <xf numFmtId="9" fontId="1" fillId="0" borderId="30" xfId="11" applyNumberFormat="1" applyFont="1" applyFill="1" applyBorder="1" applyAlignment="1">
      <alignment horizontal="left" vertical="center"/>
    </xf>
    <xf numFmtId="58" fontId="1" fillId="0" borderId="11" xfId="0" applyNumberFormat="1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7" borderId="30" xfId="0" applyFont="1" applyFill="1" applyBorder="1" applyAlignment="1">
      <alignment horizontal="left" vertical="center"/>
    </xf>
    <xf numFmtId="58" fontId="1" fillId="7" borderId="30" xfId="0" applyNumberFormat="1" applyFont="1" applyFill="1" applyBorder="1" applyAlignment="1">
      <alignment horizontal="left" vertical="center"/>
    </xf>
    <xf numFmtId="9" fontId="1" fillId="7" borderId="30" xfId="11" applyNumberFormat="1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58" fontId="9" fillId="0" borderId="5" xfId="0" applyNumberFormat="1" applyFont="1" applyBorder="1" applyAlignment="1">
      <alignment horizontal="left" vertical="center"/>
    </xf>
    <xf numFmtId="58" fontId="1" fillId="0" borderId="25" xfId="0" applyNumberFormat="1" applyFont="1" applyBorder="1" applyAlignment="1">
      <alignment horizontal="left" vertical="center"/>
    </xf>
    <xf numFmtId="0" fontId="9" fillId="0" borderId="5" xfId="0" applyFont="1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9" fontId="9" fillId="0" borderId="11" xfId="11" applyFont="1" applyBorder="1" applyAlignment="1">
      <alignment horizontal="left" vertical="center"/>
    </xf>
    <xf numFmtId="0" fontId="5" fillId="0" borderId="32" xfId="0" applyFont="1" applyBorder="1" applyAlignment="1">
      <alignment horizontal="left" vertical="center"/>
    </xf>
    <xf numFmtId="9" fontId="1" fillId="0" borderId="24" xfId="11" applyFont="1" applyBorder="1" applyAlignment="1">
      <alignment horizontal="left" vertical="center"/>
    </xf>
    <xf numFmtId="0" fontId="1" fillId="0" borderId="20" xfId="0" applyFont="1" applyBorder="1" applyAlignment="1">
      <alignment vertical="center" wrapText="1"/>
    </xf>
    <xf numFmtId="0" fontId="10" fillId="0" borderId="30" xfId="0" applyFont="1" applyBorder="1" applyAlignment="1">
      <alignment horizontal="left" vertical="center"/>
    </xf>
    <xf numFmtId="9" fontId="10" fillId="0" borderId="30" xfId="11" applyFont="1" applyBorder="1" applyAlignment="1">
      <alignment horizontal="left" vertical="center"/>
    </xf>
    <xf numFmtId="0" fontId="1" fillId="6" borderId="5" xfId="0" applyFont="1" applyFill="1" applyBorder="1" applyAlignment="1">
      <alignment horizontal="left" vertical="center"/>
    </xf>
    <xf numFmtId="9" fontId="1" fillId="6" borderId="5" xfId="11" applyNumberFormat="1" applyFont="1" applyFill="1" applyBorder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5" fillId="0" borderId="5" xfId="0" applyFont="1" applyBorder="1">
      <alignment vertical="center"/>
    </xf>
    <xf numFmtId="0" fontId="1" fillId="0" borderId="11" xfId="0" applyFont="1" applyBorder="1">
      <alignment vertical="center"/>
    </xf>
    <xf numFmtId="0" fontId="1" fillId="0" borderId="24" xfId="0" applyFont="1" applyBorder="1">
      <alignment vertical="center"/>
    </xf>
    <xf numFmtId="0" fontId="1" fillId="0" borderId="30" xfId="0" applyFont="1" applyBorder="1">
      <alignment vertical="center"/>
    </xf>
    <xf numFmtId="0" fontId="1" fillId="0" borderId="24" xfId="0" applyFont="1" applyFill="1" applyBorder="1">
      <alignment vertical="center"/>
    </xf>
    <xf numFmtId="0" fontId="9" fillId="0" borderId="11" xfId="0" applyFont="1" applyBorder="1">
      <alignment vertical="center"/>
    </xf>
    <xf numFmtId="0" fontId="10" fillId="0" borderId="30" xfId="0" applyFont="1" applyBorder="1">
      <alignment vertical="center"/>
    </xf>
    <xf numFmtId="0" fontId="1" fillId="6" borderId="5" xfId="0" applyFont="1" applyFill="1" applyBorder="1">
      <alignment vertical="center"/>
    </xf>
    <xf numFmtId="58" fontId="1" fillId="0" borderId="5" xfId="0" applyNumberFormat="1" applyFont="1" applyBorder="1">
      <alignment vertical="center"/>
    </xf>
    <xf numFmtId="0" fontId="10" fillId="0" borderId="5" xfId="0" applyFont="1" applyFill="1" applyBorder="1" applyAlignment="1">
      <alignment horizontal="left" vertical="center"/>
    </xf>
    <xf numFmtId="0" fontId="10" fillId="0" borderId="25" xfId="0" applyFont="1" applyFill="1" applyBorder="1" applyAlignment="1">
      <alignment horizontal="left" vertical="center"/>
    </xf>
    <xf numFmtId="0" fontId="10" fillId="0" borderId="5" xfId="0" applyFont="1" applyFill="1" applyBorder="1" applyAlignment="1">
      <alignment horizontal="left" vertical="center" wrapText="1"/>
    </xf>
    <xf numFmtId="0" fontId="1" fillId="12" borderId="24" xfId="0" applyFont="1" applyFill="1" applyBorder="1" applyAlignment="1">
      <alignment horizontal="left" vertical="center" wrapText="1"/>
    </xf>
    <xf numFmtId="0" fontId="1" fillId="0" borderId="24" xfId="0" applyFont="1" applyBorder="1" applyAlignment="1">
      <alignment vertical="center" wrapText="1"/>
    </xf>
    <xf numFmtId="0" fontId="1" fillId="0" borderId="32" xfId="0" applyFont="1" applyFill="1" applyBorder="1" applyAlignment="1">
      <alignment vertical="center" wrapText="1"/>
    </xf>
    <xf numFmtId="0" fontId="1" fillId="0" borderId="24" xfId="0" applyFont="1" applyFill="1" applyBorder="1" applyAlignment="1">
      <alignment vertical="center" wrapText="1"/>
    </xf>
    <xf numFmtId="0" fontId="1" fillId="0" borderId="12" xfId="0" applyFont="1" applyFill="1" applyBorder="1" applyAlignment="1">
      <alignment horizontal="left" vertical="center" wrapText="1"/>
    </xf>
    <xf numFmtId="0" fontId="1" fillId="0" borderId="22" xfId="0" applyFont="1" applyFill="1" applyBorder="1" applyAlignment="1">
      <alignment horizontal="left" vertical="center" wrapText="1"/>
    </xf>
    <xf numFmtId="0" fontId="5" fillId="0" borderId="22" xfId="0" applyFont="1" applyFill="1" applyBorder="1" applyAlignment="1">
      <alignment horizontal="left" vertical="center"/>
    </xf>
    <xf numFmtId="0" fontId="1" fillId="0" borderId="12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10" fillId="0" borderId="11" xfId="0" applyFont="1" applyFill="1" applyBorder="1" applyAlignment="1">
      <alignment horizontal="left" vertical="center"/>
    </xf>
    <xf numFmtId="0" fontId="10" fillId="0" borderId="11" xfId="0" applyFont="1" applyBorder="1" applyAlignment="1">
      <alignment horizontal="left" vertical="center"/>
    </xf>
    <xf numFmtId="0" fontId="10" fillId="0" borderId="11" xfId="0" applyFont="1" applyBorder="1" applyAlignment="1">
      <alignment horizontal="left" vertical="center" wrapText="1"/>
    </xf>
    <xf numFmtId="0" fontId="10" fillId="0" borderId="24" xfId="0" applyFont="1" applyFill="1" applyBorder="1" applyAlignment="1">
      <alignment horizontal="left" vertical="center"/>
    </xf>
    <xf numFmtId="0" fontId="10" fillId="0" borderId="24" xfId="0" applyFont="1" applyBorder="1" applyAlignment="1">
      <alignment horizontal="left" vertical="center"/>
    </xf>
    <xf numFmtId="0" fontId="10" fillId="0" borderId="24" xfId="0" applyFont="1" applyBorder="1" applyAlignment="1">
      <alignment horizontal="left" vertical="center" wrapText="1"/>
    </xf>
    <xf numFmtId="0" fontId="1" fillId="0" borderId="32" xfId="0" applyFont="1" applyFill="1" applyBorder="1" applyAlignment="1">
      <alignment vertical="center"/>
    </xf>
    <xf numFmtId="0" fontId="1" fillId="0" borderId="14" xfId="0" applyFont="1" applyBorder="1" applyAlignment="1">
      <alignment horizontal="left" vertical="center"/>
    </xf>
    <xf numFmtId="0" fontId="1" fillId="6" borderId="30" xfId="0" applyFont="1" applyFill="1" applyBorder="1" applyAlignment="1">
      <alignment horizontal="left" vertical="center" wrapText="1"/>
    </xf>
    <xf numFmtId="0" fontId="1" fillId="0" borderId="29" xfId="0" applyFont="1" applyFill="1" applyBorder="1" applyAlignment="1">
      <alignment horizontal="left" vertical="center" wrapText="1"/>
    </xf>
    <xf numFmtId="0" fontId="1" fillId="0" borderId="32" xfId="0" applyFont="1" applyFill="1" applyBorder="1" applyAlignment="1">
      <alignment horizontal="left" vertical="center"/>
    </xf>
    <xf numFmtId="0" fontId="1" fillId="0" borderId="29" xfId="0" applyFont="1" applyFill="1" applyBorder="1" applyAlignment="1">
      <alignment horizontal="left" vertical="center"/>
    </xf>
    <xf numFmtId="0" fontId="1" fillId="0" borderId="31" xfId="0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0" fontId="12" fillId="8" borderId="11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horizontal="left" vertical="center" wrapText="1"/>
    </xf>
    <xf numFmtId="0" fontId="10" fillId="0" borderId="24" xfId="0" applyFont="1" applyFill="1" applyBorder="1" applyAlignment="1">
      <alignment horizontal="left" vertical="center" wrapText="1"/>
    </xf>
    <xf numFmtId="0" fontId="5" fillId="0" borderId="25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left" vertical="center" wrapText="1"/>
    </xf>
    <xf numFmtId="0" fontId="5" fillId="0" borderId="31" xfId="0" applyFont="1" applyFill="1" applyBorder="1" applyAlignment="1">
      <alignment horizontal="left" vertical="center"/>
    </xf>
    <xf numFmtId="0" fontId="5" fillId="0" borderId="27" xfId="0" applyFont="1" applyFill="1" applyBorder="1">
      <alignment vertical="center"/>
    </xf>
    <xf numFmtId="0" fontId="5" fillId="0" borderId="5" xfId="0" applyFont="1" applyBorder="1" applyAlignment="1">
      <alignment vertical="center" wrapText="1"/>
    </xf>
    <xf numFmtId="0" fontId="1" fillId="0" borderId="22" xfId="0" applyFont="1" applyFill="1" applyBorder="1" applyAlignment="1">
      <alignment horizontal="left" vertical="center"/>
    </xf>
    <xf numFmtId="0" fontId="6" fillId="0" borderId="5" xfId="0" applyFont="1" applyFill="1" applyBorder="1" applyAlignment="1">
      <alignment horizontal="left" vertical="center"/>
    </xf>
    <xf numFmtId="0" fontId="12" fillId="0" borderId="14" xfId="0" applyFont="1" applyFill="1" applyBorder="1" applyAlignment="1">
      <alignment horizontal="left" vertical="center"/>
    </xf>
    <xf numFmtId="0" fontId="6" fillId="8" borderId="5" xfId="0" applyFont="1" applyFill="1" applyBorder="1" applyAlignment="1">
      <alignment horizontal="left" vertical="center" wrapText="1"/>
    </xf>
    <xf numFmtId="0" fontId="9" fillId="0" borderId="30" xfId="0" applyFont="1" applyFill="1" applyBorder="1" applyAlignment="1">
      <alignment horizontal="left" vertical="center" wrapText="1"/>
    </xf>
    <xf numFmtId="0" fontId="1" fillId="0" borderId="26" xfId="0" applyFont="1" applyBorder="1">
      <alignment vertical="center"/>
    </xf>
    <xf numFmtId="0" fontId="5" fillId="0" borderId="11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58" fontId="1" fillId="0" borderId="11" xfId="0" applyNumberFormat="1" applyFont="1" applyFill="1" applyBorder="1" applyAlignment="1">
      <alignment horizontal="left" vertical="center"/>
    </xf>
    <xf numFmtId="9" fontId="1" fillId="0" borderId="11" xfId="11" applyNumberFormat="1" applyFont="1" applyFill="1" applyBorder="1" applyAlignment="1">
      <alignment horizontal="left" vertical="center"/>
    </xf>
    <xf numFmtId="9" fontId="10" fillId="0" borderId="5" xfId="11" applyFont="1" applyFill="1" applyBorder="1" applyAlignment="1">
      <alignment horizontal="left" vertical="center"/>
    </xf>
    <xf numFmtId="0" fontId="1" fillId="12" borderId="24" xfId="0" applyFont="1" applyFill="1" applyBorder="1" applyAlignment="1">
      <alignment horizontal="left" vertical="center"/>
    </xf>
    <xf numFmtId="0" fontId="1" fillId="12" borderId="5" xfId="0" applyFont="1" applyFill="1" applyBorder="1" applyAlignment="1">
      <alignment horizontal="left" vertical="center"/>
    </xf>
    <xf numFmtId="9" fontId="1" fillId="12" borderId="24" xfId="11" applyNumberFormat="1" applyFont="1" applyFill="1" applyBorder="1" applyAlignment="1">
      <alignment horizontal="left" vertical="center"/>
    </xf>
    <xf numFmtId="58" fontId="1" fillId="9" borderId="24" xfId="0" applyNumberFormat="1" applyFont="1" applyFill="1" applyBorder="1" applyAlignment="1">
      <alignment horizontal="left" vertical="center"/>
    </xf>
    <xf numFmtId="9" fontId="1" fillId="0" borderId="24" xfId="11" applyNumberFormat="1" applyFont="1" applyBorder="1">
      <alignment vertical="center"/>
    </xf>
    <xf numFmtId="0" fontId="1" fillId="0" borderId="5" xfId="0" applyFont="1" applyBorder="1" applyAlignment="1">
      <alignment vertical="center" wrapText="1"/>
    </xf>
    <xf numFmtId="14" fontId="1" fillId="0" borderId="5" xfId="0" applyNumberFormat="1" applyFont="1" applyFill="1" applyBorder="1" applyAlignment="1">
      <alignment horizontal="left" vertical="center"/>
    </xf>
    <xf numFmtId="9" fontId="1" fillId="0" borderId="24" xfId="11" applyNumberFormat="1" applyFont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0" fontId="1" fillId="0" borderId="24" xfId="0" applyFont="1" applyBorder="1" applyAlignment="1">
      <alignment horizontal="left" vertical="center" wrapText="1"/>
    </xf>
    <xf numFmtId="58" fontId="1" fillId="0" borderId="24" xfId="0" applyNumberFormat="1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5" fillId="0" borderId="14" xfId="0" applyFont="1" applyFill="1" applyBorder="1" applyAlignment="1">
      <alignment horizontal="left" vertical="center"/>
    </xf>
    <xf numFmtId="9" fontId="1" fillId="0" borderId="20" xfId="11" applyFont="1" applyBorder="1" applyAlignment="1">
      <alignment horizontal="left" vertical="center"/>
    </xf>
    <xf numFmtId="9" fontId="10" fillId="0" borderId="11" xfId="11" applyNumberFormat="1" applyFont="1" applyBorder="1" applyAlignment="1">
      <alignment horizontal="left" vertical="center"/>
    </xf>
    <xf numFmtId="9" fontId="10" fillId="0" borderId="24" xfId="11" applyNumberFormat="1" applyFont="1" applyBorder="1" applyAlignment="1">
      <alignment horizontal="left" vertical="center"/>
    </xf>
    <xf numFmtId="0" fontId="7" fillId="0" borderId="24" xfId="0" applyFont="1" applyFill="1" applyBorder="1" applyAlignment="1">
      <alignment horizontal="left" vertical="center"/>
    </xf>
    <xf numFmtId="58" fontId="5" fillId="9" borderId="5" xfId="0" applyNumberFormat="1" applyFont="1" applyFill="1" applyBorder="1" applyAlignment="1">
      <alignment horizontal="left" vertical="center"/>
    </xf>
    <xf numFmtId="0" fontId="5" fillId="9" borderId="5" xfId="0" applyFont="1" applyFill="1" applyBorder="1">
      <alignment vertical="center"/>
    </xf>
    <xf numFmtId="0" fontId="1" fillId="9" borderId="5" xfId="0" applyFont="1" applyFill="1" applyBorder="1">
      <alignment vertical="center"/>
    </xf>
    <xf numFmtId="0" fontId="1" fillId="6" borderId="30" xfId="0" applyFont="1" applyFill="1" applyBorder="1" applyAlignment="1">
      <alignment horizontal="left" vertical="center"/>
    </xf>
    <xf numFmtId="58" fontId="1" fillId="6" borderId="30" xfId="0" applyNumberFormat="1" applyFont="1" applyFill="1" applyBorder="1" applyAlignment="1">
      <alignment horizontal="left" vertical="center"/>
    </xf>
    <xf numFmtId="58" fontId="1" fillId="6" borderId="5" xfId="0" applyNumberFormat="1" applyFont="1" applyFill="1" applyBorder="1" applyAlignment="1">
      <alignment horizontal="left" vertical="center"/>
    </xf>
    <xf numFmtId="9" fontId="1" fillId="6" borderId="30" xfId="11" applyNumberFormat="1" applyFont="1" applyFill="1" applyBorder="1" applyAlignment="1">
      <alignment horizontal="left" vertical="center"/>
    </xf>
    <xf numFmtId="58" fontId="1" fillId="6" borderId="11" xfId="0" applyNumberFormat="1" applyFont="1" applyFill="1" applyBorder="1" applyAlignment="1">
      <alignment horizontal="left" vertical="center"/>
    </xf>
    <xf numFmtId="0" fontId="1" fillId="9" borderId="30" xfId="0" applyFont="1" applyFill="1" applyBorder="1" applyAlignment="1">
      <alignment horizontal="left" vertical="center"/>
    </xf>
    <xf numFmtId="58" fontId="1" fillId="9" borderId="30" xfId="0" applyNumberFormat="1" applyFont="1" applyFill="1" applyBorder="1" applyAlignment="1">
      <alignment horizontal="left" vertical="center"/>
    </xf>
    <xf numFmtId="0" fontId="13" fillId="0" borderId="30" xfId="0" applyFont="1" applyFill="1" applyBorder="1" applyAlignment="1">
      <alignment horizontal="left" vertical="center"/>
    </xf>
    <xf numFmtId="9" fontId="1" fillId="0" borderId="27" xfId="11" applyNumberFormat="1" applyFont="1" applyFill="1" applyBorder="1" applyAlignment="1">
      <alignment horizontal="left" vertical="center"/>
    </xf>
    <xf numFmtId="0" fontId="1" fillId="0" borderId="30" xfId="0" applyFont="1" applyBorder="1" applyAlignment="1">
      <alignment horizontal="left" vertical="center"/>
    </xf>
    <xf numFmtId="58" fontId="1" fillId="0" borderId="30" xfId="0" applyNumberFormat="1" applyFont="1" applyFill="1" applyBorder="1" applyAlignment="1">
      <alignment horizontal="left" vertical="center"/>
    </xf>
    <xf numFmtId="0" fontId="1" fillId="0" borderId="30" xfId="0" applyFont="1" applyFill="1" applyBorder="1">
      <alignment vertical="center"/>
    </xf>
    <xf numFmtId="9" fontId="1" fillId="0" borderId="30" xfId="11" applyNumberFormat="1" applyFont="1" applyBorder="1" applyAlignment="1">
      <alignment horizontal="left" vertical="center"/>
    </xf>
    <xf numFmtId="0" fontId="12" fillId="0" borderId="11" xfId="0" applyFont="1" applyFill="1" applyBorder="1" applyAlignment="1">
      <alignment horizontal="left" vertical="center" wrapText="1"/>
    </xf>
    <xf numFmtId="0" fontId="12" fillId="0" borderId="11" xfId="0" applyFont="1" applyFill="1" applyBorder="1" applyAlignment="1">
      <alignment horizontal="left" vertical="center"/>
    </xf>
    <xf numFmtId="58" fontId="12" fillId="0" borderId="11" xfId="0" applyNumberFormat="1" applyFont="1" applyFill="1" applyBorder="1" applyAlignment="1">
      <alignment horizontal="left" vertical="center"/>
    </xf>
    <xf numFmtId="58" fontId="12" fillId="0" borderId="11" xfId="0" applyNumberFormat="1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9" fontId="10" fillId="0" borderId="11" xfId="11" applyFont="1" applyFill="1" applyBorder="1" applyAlignment="1">
      <alignment horizontal="left" vertical="center"/>
    </xf>
    <xf numFmtId="9" fontId="10" fillId="0" borderId="24" xfId="11" applyFont="1" applyFill="1" applyBorder="1" applyAlignment="1">
      <alignment horizontal="left" vertical="center"/>
    </xf>
    <xf numFmtId="58" fontId="5" fillId="0" borderId="5" xfId="0" applyNumberFormat="1" applyFont="1" applyFill="1" applyBorder="1" applyAlignment="1">
      <alignment horizontal="left" vertical="center"/>
    </xf>
    <xf numFmtId="9" fontId="5" fillId="0" borderId="5" xfId="11" applyNumberFormat="1" applyFont="1" applyFill="1" applyBorder="1" applyAlignment="1">
      <alignment horizontal="left" vertical="center"/>
    </xf>
    <xf numFmtId="0" fontId="5" fillId="0" borderId="0" xfId="0" applyFont="1" applyBorder="1">
      <alignment vertical="center"/>
    </xf>
    <xf numFmtId="9" fontId="5" fillId="0" borderId="5" xfId="11" applyNumberFormat="1" applyFont="1" applyBorder="1" applyAlignment="1">
      <alignment horizontal="left" vertical="center"/>
    </xf>
    <xf numFmtId="0" fontId="13" fillId="0" borderId="5" xfId="0" applyFont="1" applyFill="1" applyBorder="1" applyAlignment="1">
      <alignment horizontal="left" vertical="center"/>
    </xf>
    <xf numFmtId="9" fontId="1" fillId="0" borderId="5" xfId="11" applyFont="1" applyFill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58" fontId="1" fillId="0" borderId="30" xfId="0" applyNumberFormat="1" applyFont="1" applyFill="1" applyBorder="1" applyAlignment="1">
      <alignment horizontal="left" vertical="center"/>
    </xf>
    <xf numFmtId="58" fontId="13" fillId="0" borderId="5" xfId="0" applyNumberFormat="1" applyFont="1" applyFill="1" applyBorder="1" applyAlignment="1">
      <alignment horizontal="left" vertical="center"/>
    </xf>
    <xf numFmtId="0" fontId="13" fillId="0" borderId="5" xfId="0" applyFont="1" applyFill="1" applyBorder="1">
      <alignment vertical="center"/>
    </xf>
    <xf numFmtId="0" fontId="6" fillId="0" borderId="5" xfId="0" applyFont="1" applyFill="1" applyBorder="1" applyAlignment="1">
      <alignment horizontal="left" vertical="center" wrapText="1"/>
    </xf>
    <xf numFmtId="58" fontId="6" fillId="0" borderId="5" xfId="0" applyNumberFormat="1" applyFont="1" applyFill="1" applyBorder="1" applyAlignment="1">
      <alignment horizontal="left" vertical="center"/>
    </xf>
    <xf numFmtId="0" fontId="6" fillId="0" borderId="25" xfId="0" applyFont="1" applyBorder="1" applyAlignment="1">
      <alignment horizontal="left" vertical="center"/>
    </xf>
    <xf numFmtId="0" fontId="6" fillId="0" borderId="5" xfId="0" applyFont="1" applyBorder="1" applyAlignment="1">
      <alignment horizontal="left" vertical="center"/>
    </xf>
    <xf numFmtId="9" fontId="6" fillId="0" borderId="5" xfId="11" applyFont="1" applyBorder="1" applyAlignment="1">
      <alignment horizontal="left" vertical="center"/>
    </xf>
    <xf numFmtId="0" fontId="9" fillId="0" borderId="30" xfId="0" applyFont="1" applyFill="1" applyBorder="1" applyAlignment="1">
      <alignment horizontal="left" vertical="center"/>
    </xf>
    <xf numFmtId="58" fontId="9" fillId="0" borderId="30" xfId="0" applyNumberFormat="1" applyFont="1" applyFill="1" applyBorder="1" applyAlignment="1">
      <alignment horizontal="left" vertical="center"/>
    </xf>
    <xf numFmtId="58" fontId="9" fillId="0" borderId="30" xfId="0" applyNumberFormat="1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9" fontId="9" fillId="0" borderId="30" xfId="11" applyFont="1" applyBorder="1" applyAlignment="1">
      <alignment horizontal="left" vertical="center"/>
    </xf>
    <xf numFmtId="0" fontId="1" fillId="0" borderId="11" xfId="0" applyFont="1" applyFill="1" applyBorder="1">
      <alignment vertical="center"/>
    </xf>
    <xf numFmtId="0" fontId="10" fillId="0" borderId="0" xfId="0" applyFont="1">
      <alignment vertical="center"/>
    </xf>
    <xf numFmtId="0" fontId="10" fillId="0" borderId="24" xfId="0" applyFont="1" applyBorder="1">
      <alignment vertical="center"/>
    </xf>
    <xf numFmtId="0" fontId="1" fillId="0" borderId="0" xfId="0" applyFont="1" applyBorder="1">
      <alignment vertical="center"/>
    </xf>
    <xf numFmtId="0" fontId="1" fillId="0" borderId="30" xfId="0" applyFont="1" applyFill="1" applyBorder="1">
      <alignment vertical="center"/>
    </xf>
    <xf numFmtId="14" fontId="1" fillId="0" borderId="5" xfId="0" applyNumberFormat="1" applyFont="1" applyBorder="1">
      <alignment vertical="center"/>
    </xf>
    <xf numFmtId="0" fontId="10" fillId="0" borderId="11" xfId="0" applyFont="1" applyFill="1" applyBorder="1">
      <alignment vertical="center"/>
    </xf>
    <xf numFmtId="0" fontId="10" fillId="0" borderId="24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6" fillId="0" borderId="5" xfId="0" applyFont="1" applyBorder="1">
      <alignment vertical="center"/>
    </xf>
    <xf numFmtId="0" fontId="9" fillId="0" borderId="30" xfId="0" applyFont="1" applyBorder="1">
      <alignment vertical="center"/>
    </xf>
    <xf numFmtId="0" fontId="1" fillId="9" borderId="20" xfId="0" applyFont="1" applyFill="1" applyBorder="1" applyAlignment="1">
      <alignment horizontal="left" vertical="center"/>
    </xf>
    <xf numFmtId="0" fontId="5" fillId="0" borderId="20" xfId="0" applyFont="1" applyBorder="1" applyAlignment="1">
      <alignment horizontal="left" vertical="center"/>
    </xf>
    <xf numFmtId="0" fontId="1" fillId="0" borderId="31" xfId="0" applyFont="1" applyBorder="1">
      <alignment vertical="center"/>
    </xf>
    <xf numFmtId="0" fontId="1" fillId="0" borderId="27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vertical="center" wrapText="1"/>
    </xf>
    <xf numFmtId="0" fontId="9" fillId="0" borderId="11" xfId="0" applyFont="1" applyFill="1" applyBorder="1" applyAlignment="1">
      <alignment vertical="center" wrapText="1"/>
    </xf>
    <xf numFmtId="0" fontId="9" fillId="0" borderId="5" xfId="0" applyFont="1" applyFill="1" applyBorder="1" applyAlignment="1">
      <alignment vertical="center" wrapText="1"/>
    </xf>
    <xf numFmtId="0" fontId="9" fillId="0" borderId="11" xfId="0" applyFont="1" applyFill="1" applyBorder="1" applyAlignment="1">
      <alignment horizontal="left" vertical="center" wrapText="1"/>
    </xf>
    <xf numFmtId="0" fontId="9" fillId="0" borderId="24" xfId="0" applyFont="1" applyFill="1" applyBorder="1" applyAlignment="1">
      <alignment vertical="center" wrapText="1"/>
    </xf>
    <xf numFmtId="0" fontId="9" fillId="0" borderId="24" xfId="0" applyFont="1" applyFill="1" applyBorder="1" applyAlignment="1">
      <alignment horizontal="left" vertical="center" wrapText="1"/>
    </xf>
    <xf numFmtId="0" fontId="1" fillId="0" borderId="20" xfId="0" applyFont="1" applyFill="1" applyBorder="1" applyAlignment="1">
      <alignment vertical="center" wrapText="1"/>
    </xf>
    <xf numFmtId="0" fontId="4" fillId="0" borderId="12" xfId="0" applyFont="1" applyFill="1" applyBorder="1" applyAlignment="1">
      <alignment horizontal="left" vertical="center" wrapText="1"/>
    </xf>
    <xf numFmtId="0" fontId="10" fillId="0" borderId="11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10" fillId="0" borderId="5" xfId="0" applyFont="1" applyFill="1" applyBorder="1" applyAlignment="1">
      <alignment vertical="center" wrapText="1"/>
    </xf>
    <xf numFmtId="0" fontId="4" fillId="0" borderId="29" xfId="0" applyFont="1" applyFill="1" applyBorder="1" applyAlignment="1">
      <alignment horizontal="left" vertical="center" wrapText="1"/>
    </xf>
    <xf numFmtId="0" fontId="10" fillId="0" borderId="24" xfId="0" applyFont="1" applyFill="1" applyBorder="1" applyAlignment="1">
      <alignment vertical="center" wrapText="1"/>
    </xf>
    <xf numFmtId="0" fontId="12" fillId="0" borderId="24" xfId="0" applyFont="1" applyFill="1" applyBorder="1" applyAlignment="1">
      <alignment horizontal="left" vertical="center"/>
    </xf>
    <xf numFmtId="0" fontId="5" fillId="0" borderId="32" xfId="0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 wrapText="1"/>
    </xf>
    <xf numFmtId="0" fontId="5" fillId="0" borderId="12" xfId="0" applyFont="1" applyFill="1" applyBorder="1" applyAlignment="1">
      <alignment horizontal="left" vertical="center"/>
    </xf>
    <xf numFmtId="0" fontId="5" fillId="0" borderId="20" xfId="0" applyFont="1" applyFill="1" applyBorder="1" applyAlignment="1">
      <alignment horizontal="left" vertical="center" wrapText="1"/>
    </xf>
    <xf numFmtId="0" fontId="9" fillId="0" borderId="24" xfId="0" applyFont="1" applyFill="1" applyBorder="1" applyAlignment="1">
      <alignment horizontal="left" vertical="center"/>
    </xf>
    <xf numFmtId="0" fontId="1" fillId="0" borderId="5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vertical="center" wrapText="1"/>
    </xf>
    <xf numFmtId="0" fontId="13" fillId="0" borderId="5" xfId="0" applyFont="1" applyFill="1" applyBorder="1" applyAlignment="1">
      <alignment horizontal="left" vertical="center" wrapText="1"/>
    </xf>
    <xf numFmtId="0" fontId="1" fillId="0" borderId="0" xfId="0" applyFont="1" applyFill="1" applyBorder="1" applyAlignment="1">
      <alignment horizontal="left" vertical="center"/>
    </xf>
    <xf numFmtId="0" fontId="5" fillId="0" borderId="11" xfId="0" applyFont="1" applyBorder="1" applyAlignment="1">
      <alignment horizontal="left" vertical="center"/>
    </xf>
    <xf numFmtId="0" fontId="5" fillId="0" borderId="24" xfId="0" applyFont="1" applyBorder="1" applyAlignment="1">
      <alignment horizontal="left" vertical="center"/>
    </xf>
    <xf numFmtId="0" fontId="9" fillId="0" borderId="11" xfId="0" applyFont="1" applyBorder="1" applyAlignment="1">
      <alignment horizontal="left" vertical="center"/>
    </xf>
    <xf numFmtId="58" fontId="9" fillId="0" borderId="11" xfId="0" applyNumberFormat="1" applyFont="1" applyFill="1" applyBorder="1" applyAlignment="1">
      <alignment horizontal="left" vertical="center"/>
    </xf>
    <xf numFmtId="0" fontId="9" fillId="0" borderId="11" xfId="0" applyFont="1" applyFill="1" applyBorder="1" applyAlignment="1">
      <alignment horizontal="left" vertical="center"/>
    </xf>
    <xf numFmtId="9" fontId="9" fillId="0" borderId="11" xfId="11" applyFont="1" applyFill="1" applyBorder="1" applyAlignment="1">
      <alignment horizontal="left" vertical="center"/>
    </xf>
    <xf numFmtId="0" fontId="9" fillId="0" borderId="24" xfId="0" applyFont="1" applyBorder="1" applyAlignment="1">
      <alignment horizontal="left" vertical="center"/>
    </xf>
    <xf numFmtId="58" fontId="9" fillId="0" borderId="24" xfId="0" applyNumberFormat="1" applyFont="1" applyFill="1" applyBorder="1" applyAlignment="1">
      <alignment horizontal="left" vertical="center"/>
    </xf>
    <xf numFmtId="9" fontId="9" fillId="0" borderId="24" xfId="11" applyFont="1" applyFill="1" applyBorder="1" applyAlignment="1">
      <alignment horizontal="left" vertical="center"/>
    </xf>
    <xf numFmtId="58" fontId="9" fillId="0" borderId="5" xfId="0" applyNumberFormat="1" applyFont="1" applyFill="1" applyBorder="1" applyAlignment="1">
      <alignment horizontal="left" vertical="center"/>
    </xf>
    <xf numFmtId="9" fontId="9" fillId="0" borderId="5" xfId="11" applyFont="1" applyFill="1" applyBorder="1" applyAlignment="1">
      <alignment horizontal="left" vertical="center"/>
    </xf>
    <xf numFmtId="0" fontId="10" fillId="0" borderId="22" xfId="0" applyFont="1" applyFill="1" applyBorder="1" applyAlignment="1">
      <alignment horizontal="left" vertical="center"/>
    </xf>
    <xf numFmtId="9" fontId="10" fillId="0" borderId="22" xfId="11" applyFont="1" applyFill="1" applyBorder="1" applyAlignment="1">
      <alignment horizontal="left" vertical="center"/>
    </xf>
    <xf numFmtId="9" fontId="10" fillId="0" borderId="20" xfId="11" applyFont="1" applyFill="1" applyBorder="1" applyAlignment="1">
      <alignment horizontal="left" vertical="center"/>
    </xf>
    <xf numFmtId="0" fontId="10" fillId="0" borderId="31" xfId="0" applyFont="1" applyFill="1" applyBorder="1" applyAlignment="1">
      <alignment horizontal="left" vertical="center"/>
    </xf>
    <xf numFmtId="9" fontId="10" fillId="0" borderId="32" xfId="11" applyFont="1" applyFill="1" applyBorder="1" applyAlignment="1">
      <alignment horizontal="left" vertical="center"/>
    </xf>
    <xf numFmtId="58" fontId="5" fillId="0" borderId="24" xfId="0" applyNumberFormat="1" applyFont="1" applyFill="1" applyBorder="1" applyAlignment="1">
      <alignment horizontal="left" vertical="center"/>
    </xf>
    <xf numFmtId="0" fontId="5" fillId="0" borderId="24" xfId="0" applyFont="1" applyFill="1" applyBorder="1" applyAlignment="1">
      <alignment horizontal="left" vertical="center"/>
    </xf>
    <xf numFmtId="9" fontId="5" fillId="0" borderId="24" xfId="11" applyNumberFormat="1" applyFont="1" applyFill="1" applyBorder="1" applyAlignment="1">
      <alignment horizontal="left" vertical="center"/>
    </xf>
    <xf numFmtId="0" fontId="5" fillId="0" borderId="28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/>
    </xf>
    <xf numFmtId="0" fontId="5" fillId="0" borderId="5" xfId="0" applyFont="1" applyFill="1" applyBorder="1" applyAlignment="1">
      <alignment horizontal="left" vertical="center" wrapText="1"/>
    </xf>
    <xf numFmtId="9" fontId="5" fillId="0" borderId="5" xfId="11" applyFont="1" applyFill="1" applyBorder="1" applyAlignment="1">
      <alignment horizontal="left" vertical="center"/>
    </xf>
    <xf numFmtId="0" fontId="12" fillId="0" borderId="5" xfId="0" applyFont="1" applyFill="1" applyBorder="1" applyAlignment="1">
      <alignment horizontal="left" vertical="center" wrapText="1"/>
    </xf>
    <xf numFmtId="0" fontId="1" fillId="0" borderId="11" xfId="0" applyFont="1" applyFill="1" applyBorder="1">
      <alignment vertical="center"/>
    </xf>
    <xf numFmtId="9" fontId="1" fillId="0" borderId="11" xfId="11" applyFont="1" applyFill="1" applyBorder="1" applyAlignment="1">
      <alignment horizontal="left" vertical="center"/>
    </xf>
    <xf numFmtId="9" fontId="9" fillId="0" borderId="30" xfId="11" applyFont="1" applyFill="1" applyBorder="1" applyAlignment="1">
      <alignment horizontal="left" vertical="center"/>
    </xf>
    <xf numFmtId="0" fontId="1" fillId="9" borderId="24" xfId="0" applyFont="1" applyFill="1" applyBorder="1" applyAlignment="1">
      <alignment horizontal="left" vertical="center"/>
    </xf>
    <xf numFmtId="9" fontId="1" fillId="0" borderId="24" xfId="11" applyFont="1" applyFill="1" applyBorder="1" applyAlignment="1">
      <alignment horizontal="left" vertical="center"/>
    </xf>
    <xf numFmtId="58" fontId="1" fillId="0" borderId="11" xfId="0" applyNumberFormat="1" applyFont="1" applyFill="1" applyBorder="1" applyAlignment="1">
      <alignment horizontal="left" vertical="center"/>
    </xf>
    <xf numFmtId="58" fontId="1" fillId="0" borderId="11" xfId="0" applyNumberFormat="1" applyFont="1" applyBorder="1" applyAlignment="1">
      <alignment horizontal="left" vertical="center"/>
    </xf>
    <xf numFmtId="9" fontId="1" fillId="0" borderId="11" xfId="11" applyFont="1" applyBorder="1">
      <alignment vertical="center"/>
    </xf>
    <xf numFmtId="0" fontId="12" fillId="0" borderId="5" xfId="0" applyFont="1" applyBorder="1">
      <alignment vertical="center"/>
    </xf>
    <xf numFmtId="9" fontId="10" fillId="0" borderId="30" xfId="11" applyFont="1" applyFill="1" applyBorder="1" applyAlignment="1">
      <alignment horizontal="left" vertical="center"/>
    </xf>
    <xf numFmtId="58" fontId="12" fillId="0" borderId="5" xfId="0" applyNumberFormat="1" applyFont="1" applyBorder="1" applyAlignment="1">
      <alignment horizontal="left" vertical="center"/>
    </xf>
    <xf numFmtId="58" fontId="1" fillId="0" borderId="24" xfId="0" applyNumberFormat="1" applyFont="1" applyBorder="1" applyAlignment="1">
      <alignment horizontal="left" vertical="center"/>
    </xf>
    <xf numFmtId="0" fontId="9" fillId="0" borderId="24" xfId="0" applyFont="1" applyBorder="1">
      <alignment vertical="center"/>
    </xf>
    <xf numFmtId="0" fontId="9" fillId="0" borderId="5" xfId="0" applyFont="1" applyBorder="1">
      <alignment vertical="center"/>
    </xf>
    <xf numFmtId="0" fontId="10" fillId="0" borderId="5" xfId="0" applyFont="1" applyFill="1" applyBorder="1">
      <alignment vertical="center"/>
    </xf>
    <xf numFmtId="0" fontId="5" fillId="0" borderId="24" xfId="0" applyFont="1" applyBorder="1">
      <alignment vertical="center"/>
    </xf>
    <xf numFmtId="0" fontId="10" fillId="0" borderId="11" xfId="0" applyFont="1" applyBorder="1">
      <alignment vertical="center"/>
    </xf>
    <xf numFmtId="0" fontId="10" fillId="0" borderId="5" xfId="0" applyFont="1" applyBorder="1">
      <alignment vertical="center"/>
    </xf>
    <xf numFmtId="0" fontId="9" fillId="0" borderId="24" xfId="0" applyFont="1" applyFill="1" applyBorder="1">
      <alignment vertical="center"/>
    </xf>
    <xf numFmtId="0" fontId="10" fillId="0" borderId="30" xfId="0" applyFont="1" applyFill="1" applyBorder="1">
      <alignment vertical="center"/>
    </xf>
    <xf numFmtId="0" fontId="5" fillId="0" borderId="30" xfId="0" applyFont="1" applyFill="1" applyBorder="1" applyAlignment="1">
      <alignment horizontal="left" vertical="center" wrapText="1"/>
    </xf>
    <xf numFmtId="0" fontId="5" fillId="0" borderId="11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vertical="center" wrapText="1"/>
    </xf>
    <xf numFmtId="0" fontId="1" fillId="6" borderId="11" xfId="0" applyFont="1" applyFill="1" applyBorder="1" applyAlignment="1">
      <alignment horizontal="left" vertical="center" wrapText="1"/>
    </xf>
    <xf numFmtId="0" fontId="1" fillId="0" borderId="24" xfId="0" applyFont="1" applyFill="1" applyBorder="1" applyAlignment="1">
      <alignment vertical="center"/>
    </xf>
    <xf numFmtId="0" fontId="1" fillId="5" borderId="5" xfId="0" applyFont="1" applyFill="1" applyBorder="1" applyAlignment="1">
      <alignment horizontal="left" vertical="center" wrapText="1"/>
    </xf>
    <xf numFmtId="0" fontId="12" fillId="5" borderId="5" xfId="0" applyFont="1" applyFill="1" applyBorder="1" applyAlignment="1">
      <alignment horizontal="left" vertical="center" wrapText="1"/>
    </xf>
    <xf numFmtId="0" fontId="5" fillId="5" borderId="5" xfId="0" applyFont="1" applyFill="1" applyBorder="1" applyAlignment="1">
      <alignment horizontal="left" vertical="center" wrapText="1"/>
    </xf>
    <xf numFmtId="0" fontId="1" fillId="0" borderId="5" xfId="0" applyFont="1" applyFill="1" applyBorder="1" applyAlignment="1">
      <alignment vertical="center"/>
    </xf>
    <xf numFmtId="0" fontId="12" fillId="0" borderId="5" xfId="0" applyFont="1" applyFill="1" applyBorder="1" applyAlignment="1">
      <alignment horizontal="left" vertical="center"/>
    </xf>
    <xf numFmtId="0" fontId="12" fillId="5" borderId="24" xfId="0" applyFont="1" applyFill="1" applyBorder="1" applyAlignment="1">
      <alignment horizontal="left" vertical="center" wrapText="1"/>
    </xf>
    <xf numFmtId="0" fontId="12" fillId="8" borderId="24" xfId="0" applyFont="1" applyFill="1" applyBorder="1" applyAlignment="1">
      <alignment horizontal="left" vertical="center" wrapText="1"/>
    </xf>
    <xf numFmtId="0" fontId="1" fillId="6" borderId="5" xfId="0" applyFont="1" applyFill="1" applyBorder="1" applyAlignment="1">
      <alignment vertical="center" wrapText="1"/>
    </xf>
    <xf numFmtId="0" fontId="14" fillId="0" borderId="24" xfId="0" applyFont="1" applyFill="1" applyBorder="1" applyAlignment="1">
      <alignment horizontal="left" vertical="center"/>
    </xf>
    <xf numFmtId="0" fontId="5" fillId="0" borderId="20" xfId="0" applyFont="1" applyFill="1" applyBorder="1">
      <alignment vertical="center"/>
    </xf>
    <xf numFmtId="0" fontId="5" fillId="8" borderId="5" xfId="0" applyFont="1" applyFill="1" applyBorder="1" applyAlignment="1">
      <alignment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20" xfId="0" applyFont="1" applyBorder="1">
      <alignment vertical="center"/>
    </xf>
    <xf numFmtId="58" fontId="9" fillId="0" borderId="24" xfId="0" applyNumberFormat="1" applyFont="1" applyBorder="1" applyAlignment="1">
      <alignment horizontal="left" vertical="center"/>
    </xf>
    <xf numFmtId="9" fontId="9" fillId="0" borderId="5" xfId="11" applyFont="1" applyBorder="1" applyAlignment="1">
      <alignment horizontal="left" vertical="center"/>
    </xf>
    <xf numFmtId="0" fontId="13" fillId="9" borderId="5" xfId="0" applyFont="1" applyFill="1" applyBorder="1" applyAlignment="1">
      <alignment horizontal="left" vertical="center" wrapText="1"/>
    </xf>
    <xf numFmtId="0" fontId="1" fillId="6" borderId="11" xfId="0" applyFont="1" applyFill="1" applyBorder="1" applyAlignment="1">
      <alignment horizontal="left" vertical="center"/>
    </xf>
    <xf numFmtId="9" fontId="1" fillId="6" borderId="11" xfId="11" applyNumberFormat="1" applyFont="1" applyFill="1" applyBorder="1" applyAlignment="1">
      <alignment horizontal="left" vertical="center"/>
    </xf>
    <xf numFmtId="58" fontId="12" fillId="0" borderId="5" xfId="0" applyNumberFormat="1" applyFont="1" applyFill="1" applyBorder="1" applyAlignment="1">
      <alignment horizontal="left" vertical="center"/>
    </xf>
    <xf numFmtId="0" fontId="12" fillId="0" borderId="25" xfId="0" applyFont="1" applyFill="1" applyBorder="1" applyAlignment="1">
      <alignment horizontal="left" vertical="center"/>
    </xf>
    <xf numFmtId="9" fontId="1" fillId="0" borderId="20" xfId="11" applyFont="1" applyFill="1" applyBorder="1" applyAlignment="1">
      <alignment horizontal="left" vertical="center"/>
    </xf>
    <xf numFmtId="0" fontId="12" fillId="0" borderId="24" xfId="0" applyFont="1" applyFill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/>
    </xf>
    <xf numFmtId="58" fontId="12" fillId="9" borderId="24" xfId="0" applyNumberFormat="1" applyFont="1" applyFill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9" fontId="12" fillId="0" borderId="24" xfId="11" applyFont="1" applyBorder="1" applyAlignment="1">
      <alignment horizontal="left" vertical="center"/>
    </xf>
    <xf numFmtId="0" fontId="5" fillId="0" borderId="14" xfId="0" applyFont="1" applyBorder="1" applyAlignment="1">
      <alignment horizontal="left" vertical="center"/>
    </xf>
    <xf numFmtId="58" fontId="1" fillId="6" borderId="5" xfId="0" applyNumberFormat="1" applyFont="1" applyFill="1" applyBorder="1">
      <alignment vertical="center"/>
    </xf>
    <xf numFmtId="0" fontId="12" fillId="0" borderId="11" xfId="0" applyFont="1" applyBorder="1" applyAlignment="1">
      <alignment horizontal="left" vertical="center" wrapText="1"/>
    </xf>
    <xf numFmtId="9" fontId="5" fillId="0" borderId="5" xfId="11" applyFont="1" applyBorder="1">
      <alignment vertical="center"/>
    </xf>
    <xf numFmtId="9" fontId="5" fillId="0" borderId="5" xfId="11" applyFont="1" applyBorder="1" applyAlignment="1">
      <alignment horizontal="left" vertical="center"/>
    </xf>
    <xf numFmtId="0" fontId="9" fillId="0" borderId="30" xfId="0" applyFont="1" applyFill="1" applyBorder="1">
      <alignment vertical="center"/>
    </xf>
    <xf numFmtId="0" fontId="12" fillId="0" borderId="24" xfId="0" applyFont="1" applyBorder="1">
      <alignment vertical="center"/>
    </xf>
    <xf numFmtId="14" fontId="1" fillId="0" borderId="5" xfId="0" applyNumberFormat="1" applyFont="1" applyFill="1" applyBorder="1">
      <alignment vertical="center"/>
    </xf>
    <xf numFmtId="0" fontId="1" fillId="0" borderId="20" xfId="0" applyFont="1" applyBorder="1">
      <alignment vertical="center"/>
    </xf>
    <xf numFmtId="0" fontId="15" fillId="0" borderId="25" xfId="0" applyFont="1" applyFill="1" applyBorder="1">
      <alignment vertical="center"/>
    </xf>
    <xf numFmtId="0" fontId="15" fillId="0" borderId="5" xfId="0" applyFont="1" applyFill="1" applyBorder="1" applyAlignment="1">
      <alignment horizontal="left" vertical="center"/>
    </xf>
    <xf numFmtId="0" fontId="5" fillId="0" borderId="30" xfId="0" applyFont="1" applyBorder="1" applyAlignment="1">
      <alignment horizontal="left" vertical="center"/>
    </xf>
    <xf numFmtId="0" fontId="15" fillId="0" borderId="26" xfId="0" applyFont="1" applyFill="1" applyBorder="1">
      <alignment vertical="center"/>
    </xf>
    <xf numFmtId="0" fontId="1" fillId="0" borderId="5" xfId="0" applyFont="1" applyBorder="1" applyAlignment="1">
      <alignment vertical="center"/>
    </xf>
    <xf numFmtId="0" fontId="1" fillId="9" borderId="5" xfId="0" applyFont="1" applyFill="1" applyBorder="1" applyAlignment="1">
      <alignment vertical="center"/>
    </xf>
    <xf numFmtId="0" fontId="5" fillId="9" borderId="5" xfId="0" applyFont="1" applyFill="1" applyBorder="1" applyAlignment="1">
      <alignment horizontal="left" vertical="center"/>
    </xf>
    <xf numFmtId="0" fontId="15" fillId="0" borderId="0" xfId="0" applyFont="1" applyFill="1">
      <alignment vertical="center"/>
    </xf>
    <xf numFmtId="0" fontId="1" fillId="0" borderId="29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5" fillId="0" borderId="25" xfId="0" applyFont="1" applyBorder="1">
      <alignment vertical="center"/>
    </xf>
    <xf numFmtId="9" fontId="5" fillId="0" borderId="11" xfId="11" applyFont="1" applyBorder="1" applyAlignment="1">
      <alignment horizontal="left" vertical="center"/>
    </xf>
    <xf numFmtId="0" fontId="15" fillId="0" borderId="5" xfId="0" applyFont="1" applyBorder="1" applyAlignment="1">
      <alignment horizontal="left" vertical="center"/>
    </xf>
    <xf numFmtId="9" fontId="15" fillId="0" borderId="5" xfId="11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 wrapText="1"/>
    </xf>
    <xf numFmtId="0" fontId="15" fillId="0" borderId="26" xfId="0" applyFont="1" applyBorder="1">
      <alignment vertical="center"/>
    </xf>
    <xf numFmtId="0" fontId="15" fillId="0" borderId="0" xfId="0" applyFont="1">
      <alignment vertical="center"/>
    </xf>
    <xf numFmtId="0" fontId="1" fillId="8" borderId="24" xfId="0" applyFont="1" applyFill="1" applyBorder="1" applyAlignment="1">
      <alignment horizontal="left" vertical="center" wrapText="1"/>
    </xf>
    <xf numFmtId="0" fontId="1" fillId="0" borderId="20" xfId="0" applyFont="1" applyFill="1" applyBorder="1">
      <alignment vertical="center"/>
    </xf>
    <xf numFmtId="0" fontId="1" fillId="0" borderId="31" xfId="0" applyFont="1" applyFill="1" applyBorder="1">
      <alignment vertical="center"/>
    </xf>
    <xf numFmtId="0" fontId="1" fillId="0" borderId="26" xfId="0" applyFont="1" applyFill="1" applyBorder="1">
      <alignment vertical="center"/>
    </xf>
    <xf numFmtId="0" fontId="1" fillId="0" borderId="22" xfId="0" applyFont="1" applyFill="1" applyBorder="1">
      <alignment vertical="center"/>
    </xf>
    <xf numFmtId="0" fontId="1" fillId="0" borderId="32" xfId="0" applyFont="1" applyFill="1" applyBorder="1">
      <alignment vertical="center"/>
    </xf>
    <xf numFmtId="0" fontId="16" fillId="0" borderId="5" xfId="0" applyFont="1" applyBorder="1" applyAlignment="1">
      <alignment horizontal="left" vertical="center" wrapText="1"/>
    </xf>
    <xf numFmtId="0" fontId="1" fillId="13" borderId="5" xfId="0" applyFont="1" applyFill="1" applyBorder="1" applyAlignment="1">
      <alignment horizontal="left" vertical="center" wrapText="1"/>
    </xf>
    <xf numFmtId="0" fontId="5" fillId="13" borderId="5" xfId="0" applyFont="1" applyFill="1" applyBorder="1" applyAlignment="1">
      <alignment horizontal="left" vertical="center"/>
    </xf>
    <xf numFmtId="58" fontId="1" fillId="14" borderId="5" xfId="0" applyNumberFormat="1" applyFont="1" applyFill="1" applyBorder="1" applyAlignment="1">
      <alignment horizontal="left" vertical="center"/>
    </xf>
    <xf numFmtId="0" fontId="1" fillId="14" borderId="5" xfId="0" applyFont="1" applyFill="1" applyBorder="1" applyAlignment="1">
      <alignment horizontal="left" vertical="center"/>
    </xf>
    <xf numFmtId="0" fontId="1" fillId="13" borderId="5" xfId="0" applyFont="1" applyFill="1" applyBorder="1" applyAlignment="1">
      <alignment horizontal="left" vertical="center"/>
    </xf>
    <xf numFmtId="9" fontId="1" fillId="13" borderId="5" xfId="11" applyFont="1" applyFill="1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Normal_SAIC Overview Schedule20060501" xfId="21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Normal_Sheet1 2" xfId="50"/>
  </cellStyle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9</xdr:col>
      <xdr:colOff>0</xdr:colOff>
      <xdr:row>18</xdr:row>
      <xdr:rowOff>0</xdr:rowOff>
    </xdr:from>
    <xdr:ext cx="13546" cy="244817"/>
    <xdr:pic>
      <xdr:nvPicPr>
        <xdr:cNvPr id="2" name="Picture 51" descr="图标 copy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91425" y="6153150"/>
          <a:ext cx="13335" cy="24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3546" cy="247461"/>
    <xdr:pic>
      <xdr:nvPicPr>
        <xdr:cNvPr id="3" name="Picture 51" descr="图标 copy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91425" y="6534150"/>
          <a:ext cx="13335" cy="247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oneCellAnchor>
    <xdr:from>
      <xdr:col>9</xdr:col>
      <xdr:colOff>0</xdr:colOff>
      <xdr:row>18</xdr:row>
      <xdr:rowOff>0</xdr:rowOff>
    </xdr:from>
    <xdr:ext cx="13546" cy="244817"/>
    <xdr:pic>
      <xdr:nvPicPr>
        <xdr:cNvPr id="2" name="Picture 51" descr="图标 copy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91425" y="6153150"/>
          <a:ext cx="13335" cy="2444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19</xdr:row>
      <xdr:rowOff>0</xdr:rowOff>
    </xdr:from>
    <xdr:ext cx="13546" cy="247461"/>
    <xdr:pic>
      <xdr:nvPicPr>
        <xdr:cNvPr id="3" name="Picture 51" descr="图标 copy"/>
        <xdr:cNvPicPr>
          <a:picLocks noChangeAspect="1" noChangeArrowheads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7591425" y="6534150"/>
          <a:ext cx="13335" cy="2470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>
    <xdr:from>
      <xdr:col>25</xdr:col>
      <xdr:colOff>86995</xdr:colOff>
      <xdr:row>6</xdr:row>
      <xdr:rowOff>153670</xdr:rowOff>
    </xdr:from>
    <xdr:to>
      <xdr:col>32</xdr:col>
      <xdr:colOff>170338</xdr:colOff>
      <xdr:row>7</xdr:row>
      <xdr:rowOff>260827</xdr:rowOff>
    </xdr:to>
    <xdr:sp>
      <xdr:nvSpPr>
        <xdr:cNvPr id="4" name="TextBox 3"/>
        <xdr:cNvSpPr txBox="1"/>
      </xdr:nvSpPr>
      <xdr:spPr>
        <a:xfrm rot="20783361">
          <a:off x="11155045" y="1734820"/>
          <a:ext cx="1616710" cy="487680"/>
        </a:xfrm>
        <a:prstGeom prst="rect">
          <a:avLst/>
        </a:prstGeom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altLang="zh-CN" sz="1600">
              <a:solidFill>
                <a:srgbClr val="C00000"/>
              </a:solidFill>
              <a:latin typeface="微软雅黑" pitchFamily="34" charset="-122"/>
              <a:ea typeface="微软雅黑" pitchFamily="34" charset="-122"/>
            </a:rPr>
            <a:t>Uncomfirmed</a:t>
          </a:r>
          <a:endParaRPr lang="zh-CN" altLang="en-US" sz="1600">
            <a:solidFill>
              <a:srgbClr val="C00000"/>
            </a:solidFill>
            <a:latin typeface="微软雅黑" pitchFamily="34" charset="-122"/>
            <a:ea typeface="微软雅黑" pitchFamily="34" charset="-122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AC360"/>
  <sheetViews>
    <sheetView tabSelected="1" workbookViewId="0">
      <pane xSplit="1" ySplit="4" topLeftCell="B16" activePane="bottomRight" state="frozen"/>
      <selection/>
      <selection pane="topRight"/>
      <selection pane="bottomLeft"/>
      <selection pane="bottomRight" activeCell="O363" sqref="O363"/>
    </sheetView>
  </sheetViews>
  <sheetFormatPr defaultColWidth="9" defaultRowHeight="12"/>
  <cols>
    <col min="1" max="1" width="7.625" style="63" customWidth="1"/>
    <col min="2" max="2" width="8.75" style="64" customWidth="1"/>
    <col min="3" max="3" width="11.75" style="64" customWidth="1"/>
    <col min="4" max="4" width="6.25" style="64" customWidth="1"/>
    <col min="5" max="5" width="6.25" style="65" hidden="1" customWidth="1"/>
    <col min="6" max="6" width="6.125" style="66" customWidth="1"/>
    <col min="7" max="7" width="13.75" style="67" customWidth="1"/>
    <col min="8" max="8" width="5.875" style="67" customWidth="1"/>
    <col min="9" max="9" width="7.125" style="63" customWidth="1"/>
    <col min="10" max="10" width="8.5" style="68" customWidth="1"/>
    <col min="11" max="11" width="8.75" style="69" customWidth="1"/>
    <col min="12" max="12" width="9.625" style="69" customWidth="1"/>
    <col min="13" max="13" width="12.125" style="1" hidden="1" customWidth="1"/>
    <col min="14" max="14" width="11.5" style="69" customWidth="1"/>
    <col min="15" max="15" width="15.5" style="70" customWidth="1"/>
    <col min="16" max="16" width="9.75" style="71" customWidth="1"/>
    <col min="17" max="17" width="16.5" style="70" customWidth="1"/>
    <col min="18" max="16384" width="9" style="70"/>
  </cols>
  <sheetData>
    <row r="1" ht="36" spans="1:29">
      <c r="A1" s="72" t="s">
        <v>0</v>
      </c>
      <c r="B1" s="73" t="s">
        <v>1</v>
      </c>
      <c r="C1" s="74" t="s">
        <v>2</v>
      </c>
      <c r="AC1" s="70" t="s">
        <v>3</v>
      </c>
    </row>
    <row r="3" ht="9.75" customHeight="1"/>
    <row r="4" spans="1:17">
      <c r="A4" s="75" t="s">
        <v>4</v>
      </c>
      <c r="B4" s="76" t="s">
        <v>5</v>
      </c>
      <c r="C4" s="76" t="s">
        <v>6</v>
      </c>
      <c r="D4" s="76" t="s">
        <v>7</v>
      </c>
      <c r="E4" s="77"/>
      <c r="F4" s="76" t="s">
        <v>8</v>
      </c>
      <c r="G4" s="78" t="s">
        <v>9</v>
      </c>
      <c r="H4" s="78" t="s">
        <v>10</v>
      </c>
      <c r="I4" s="75" t="s">
        <v>11</v>
      </c>
      <c r="J4" s="124" t="s">
        <v>12</v>
      </c>
      <c r="K4" s="125" t="s">
        <v>13</v>
      </c>
      <c r="L4" s="125" t="s">
        <v>14</v>
      </c>
      <c r="M4" s="126" t="s">
        <v>15</v>
      </c>
      <c r="N4" s="125" t="s">
        <v>16</v>
      </c>
      <c r="O4" s="126" t="s">
        <v>17</v>
      </c>
      <c r="P4" s="127" t="s">
        <v>18</v>
      </c>
      <c r="Q4" s="86" t="s">
        <v>19</v>
      </c>
    </row>
    <row r="5" s="1" customFormat="1" ht="48" hidden="1" spans="1:17">
      <c r="A5" s="79" t="s">
        <v>20</v>
      </c>
      <c r="B5" s="80" t="s">
        <v>21</v>
      </c>
      <c r="C5" s="81" t="s">
        <v>22</v>
      </c>
      <c r="D5" s="81" t="s">
        <v>23</v>
      </c>
      <c r="E5" s="81"/>
      <c r="F5" s="82"/>
      <c r="G5" s="83" t="s">
        <v>22</v>
      </c>
      <c r="H5" s="83" t="s">
        <v>24</v>
      </c>
      <c r="I5" s="83"/>
      <c r="J5" s="128">
        <v>15</v>
      </c>
      <c r="K5" s="128"/>
      <c r="L5" s="129">
        <v>42277</v>
      </c>
      <c r="M5" s="129"/>
      <c r="N5" s="128" t="s">
        <v>25</v>
      </c>
      <c r="O5" s="128"/>
      <c r="P5" s="130">
        <v>1</v>
      </c>
      <c r="Q5" s="202"/>
    </row>
    <row r="6" s="1" customFormat="1" hidden="1" spans="1:17">
      <c r="A6" s="84"/>
      <c r="B6" s="85" t="s">
        <v>26</v>
      </c>
      <c r="C6" s="85" t="s">
        <v>26</v>
      </c>
      <c r="D6" s="85" t="s">
        <v>23</v>
      </c>
      <c r="E6" s="85"/>
      <c r="F6" s="86"/>
      <c r="G6" s="87" t="s">
        <v>27</v>
      </c>
      <c r="H6" s="87" t="s">
        <v>24</v>
      </c>
      <c r="I6" s="87"/>
      <c r="J6" s="131">
        <v>20</v>
      </c>
      <c r="K6" s="131"/>
      <c r="L6" s="132">
        <v>42277</v>
      </c>
      <c r="M6" s="132"/>
      <c r="N6" s="131" t="s">
        <v>25</v>
      </c>
      <c r="O6" s="131"/>
      <c r="P6" s="133">
        <v>1</v>
      </c>
      <c r="Q6" s="164"/>
    </row>
    <row r="7" s="1" customFormat="1" ht="36" hidden="1" spans="1:17">
      <c r="A7" s="84"/>
      <c r="B7" s="85" t="s">
        <v>28</v>
      </c>
      <c r="C7" s="85" t="s">
        <v>29</v>
      </c>
      <c r="D7" s="85" t="s">
        <v>23</v>
      </c>
      <c r="E7" s="85"/>
      <c r="F7" s="86"/>
      <c r="G7" s="87" t="s">
        <v>30</v>
      </c>
      <c r="H7" s="87" t="s">
        <v>24</v>
      </c>
      <c r="I7" s="87"/>
      <c r="J7" s="131">
        <v>5</v>
      </c>
      <c r="K7" s="131"/>
      <c r="L7" s="131"/>
      <c r="M7" s="131"/>
      <c r="N7" s="131" t="s">
        <v>31</v>
      </c>
      <c r="O7" s="131"/>
      <c r="P7" s="134">
        <v>1</v>
      </c>
      <c r="Q7" s="164"/>
    </row>
    <row r="8" s="1" customFormat="1" ht="36" hidden="1" spans="1:17">
      <c r="A8" s="84"/>
      <c r="B8" s="85"/>
      <c r="C8" s="85" t="s">
        <v>32</v>
      </c>
      <c r="D8" s="85" t="s">
        <v>23</v>
      </c>
      <c r="E8" s="85"/>
      <c r="F8" s="85"/>
      <c r="G8" s="87" t="s">
        <v>33</v>
      </c>
      <c r="H8" s="87" t="s">
        <v>24</v>
      </c>
      <c r="I8" s="87"/>
      <c r="J8" s="131">
        <v>5</v>
      </c>
      <c r="K8" s="131"/>
      <c r="L8" s="135">
        <v>42369</v>
      </c>
      <c r="M8" s="131"/>
      <c r="N8" s="131" t="s">
        <v>34</v>
      </c>
      <c r="O8" s="87" t="s">
        <v>35</v>
      </c>
      <c r="P8" s="133">
        <v>1</v>
      </c>
      <c r="Q8" s="164"/>
    </row>
    <row r="9" s="1" customFormat="1" hidden="1" spans="1:17">
      <c r="A9" s="84"/>
      <c r="B9" s="85" t="s">
        <v>36</v>
      </c>
      <c r="C9" s="85" t="s">
        <v>36</v>
      </c>
      <c r="D9" s="85" t="s">
        <v>23</v>
      </c>
      <c r="E9" s="85"/>
      <c r="F9" s="86"/>
      <c r="G9" s="87" t="s">
        <v>36</v>
      </c>
      <c r="H9" s="87" t="s">
        <v>24</v>
      </c>
      <c r="I9" s="87"/>
      <c r="J9" s="131">
        <v>10</v>
      </c>
      <c r="K9" s="131"/>
      <c r="L9" s="132">
        <v>42285</v>
      </c>
      <c r="M9" s="132"/>
      <c r="N9" s="131" t="s">
        <v>25</v>
      </c>
      <c r="O9" s="131"/>
      <c r="P9" s="133">
        <v>1</v>
      </c>
      <c r="Q9" s="164"/>
    </row>
    <row r="10" s="1" customFormat="1" hidden="1" spans="1:17">
      <c r="A10" s="84"/>
      <c r="B10" s="85" t="s">
        <v>37</v>
      </c>
      <c r="C10" s="85" t="s">
        <v>37</v>
      </c>
      <c r="D10" s="85" t="s">
        <v>23</v>
      </c>
      <c r="E10" s="85"/>
      <c r="F10" s="86"/>
      <c r="G10" s="87" t="s">
        <v>37</v>
      </c>
      <c r="H10" s="87" t="s">
        <v>24</v>
      </c>
      <c r="I10" s="87"/>
      <c r="J10" s="131">
        <v>10</v>
      </c>
      <c r="K10" s="131"/>
      <c r="L10" s="132">
        <v>42297</v>
      </c>
      <c r="M10" s="132"/>
      <c r="N10" s="131" t="s">
        <v>25</v>
      </c>
      <c r="O10" s="131"/>
      <c r="P10" s="133">
        <v>1</v>
      </c>
      <c r="Q10" s="164"/>
    </row>
    <row r="11" s="1" customFormat="1" ht="24" hidden="1" spans="1:17">
      <c r="A11" s="84"/>
      <c r="B11" s="85" t="s">
        <v>38</v>
      </c>
      <c r="C11" s="85" t="s">
        <v>38</v>
      </c>
      <c r="D11" s="85" t="s">
        <v>23</v>
      </c>
      <c r="E11" s="85"/>
      <c r="F11" s="86"/>
      <c r="G11" s="87" t="s">
        <v>38</v>
      </c>
      <c r="H11" s="87" t="s">
        <v>24</v>
      </c>
      <c r="I11" s="87"/>
      <c r="J11" s="131">
        <v>20</v>
      </c>
      <c r="K11" s="131"/>
      <c r="L11" s="132">
        <v>42265</v>
      </c>
      <c r="M11" s="132"/>
      <c r="N11" s="131" t="s">
        <v>31</v>
      </c>
      <c r="O11" s="131"/>
      <c r="P11" s="133">
        <v>1</v>
      </c>
      <c r="Q11" s="164"/>
    </row>
    <row r="12" s="1" customFormat="1" ht="24" hidden="1" spans="1:17">
      <c r="A12" s="88"/>
      <c r="B12" s="89" t="s">
        <v>39</v>
      </c>
      <c r="C12" s="90" t="s">
        <v>40</v>
      </c>
      <c r="D12" s="90" t="s">
        <v>41</v>
      </c>
      <c r="E12" s="90"/>
      <c r="F12" s="91"/>
      <c r="G12" s="92" t="s">
        <v>42</v>
      </c>
      <c r="H12" s="92" t="s">
        <v>24</v>
      </c>
      <c r="I12" s="92"/>
      <c r="J12" s="136">
        <v>10</v>
      </c>
      <c r="K12" s="136"/>
      <c r="L12" s="137">
        <v>42307</v>
      </c>
      <c r="M12" s="137"/>
      <c r="N12" s="136" t="s">
        <v>25</v>
      </c>
      <c r="O12" s="92" t="s">
        <v>43</v>
      </c>
      <c r="P12" s="138">
        <v>1</v>
      </c>
      <c r="Q12" s="203"/>
    </row>
    <row r="13" hidden="1" spans="1:17">
      <c r="A13" s="93"/>
      <c r="B13" s="85"/>
      <c r="C13" s="93"/>
      <c r="D13" s="93" t="s">
        <v>44</v>
      </c>
      <c r="E13" s="94" t="s">
        <v>45</v>
      </c>
      <c r="F13" s="95" t="s">
        <v>46</v>
      </c>
      <c r="G13" s="96" t="s">
        <v>47</v>
      </c>
      <c r="H13" s="96" t="s">
        <v>24</v>
      </c>
      <c r="I13" s="93">
        <v>2</v>
      </c>
      <c r="J13" s="139">
        <v>5</v>
      </c>
      <c r="K13" s="140">
        <v>42387</v>
      </c>
      <c r="L13" s="140">
        <v>42391</v>
      </c>
      <c r="M13" s="101"/>
      <c r="N13" s="86" t="s">
        <v>25</v>
      </c>
      <c r="O13" s="86"/>
      <c r="P13" s="141">
        <v>1</v>
      </c>
      <c r="Q13" s="86"/>
    </row>
    <row r="14" s="1" customFormat="1" ht="24" hidden="1" spans="1:17">
      <c r="A14" s="79"/>
      <c r="B14" s="81" t="s">
        <v>48</v>
      </c>
      <c r="C14" s="81" t="s">
        <v>49</v>
      </c>
      <c r="D14" s="81" t="s">
        <v>41</v>
      </c>
      <c r="E14" s="81"/>
      <c r="F14" s="82"/>
      <c r="G14" s="83" t="s">
        <v>50</v>
      </c>
      <c r="H14" s="83" t="s">
        <v>24</v>
      </c>
      <c r="I14" s="83"/>
      <c r="J14" s="128">
        <v>1</v>
      </c>
      <c r="K14" s="128"/>
      <c r="L14" s="129">
        <v>42320</v>
      </c>
      <c r="M14" s="129"/>
      <c r="N14" s="128" t="s">
        <v>51</v>
      </c>
      <c r="O14" s="128"/>
      <c r="P14" s="142">
        <v>1</v>
      </c>
      <c r="Q14" s="202"/>
    </row>
    <row r="15" s="1" customFormat="1" hidden="1" spans="1:17">
      <c r="A15" s="84"/>
      <c r="B15" s="85" t="s">
        <v>52</v>
      </c>
      <c r="C15" s="85" t="s">
        <v>53</v>
      </c>
      <c r="D15" s="85" t="s">
        <v>23</v>
      </c>
      <c r="E15" s="85"/>
      <c r="F15" s="85" t="s">
        <v>46</v>
      </c>
      <c r="G15" s="93" t="s">
        <v>54</v>
      </c>
      <c r="H15" s="96" t="s">
        <v>24</v>
      </c>
      <c r="I15" s="96"/>
      <c r="J15" s="86">
        <v>5</v>
      </c>
      <c r="K15" s="140">
        <v>42361</v>
      </c>
      <c r="L15" s="140">
        <v>42367</v>
      </c>
      <c r="M15" s="86"/>
      <c r="N15" s="86" t="s">
        <v>25</v>
      </c>
      <c r="O15" s="86"/>
      <c r="P15" s="141">
        <v>1</v>
      </c>
      <c r="Q15" s="164"/>
    </row>
    <row r="16" s="1" customFormat="1" ht="24" spans="1:17">
      <c r="A16" s="84"/>
      <c r="B16" s="85"/>
      <c r="C16" s="85"/>
      <c r="D16" s="85" t="s">
        <v>23</v>
      </c>
      <c r="E16" s="85"/>
      <c r="F16" s="85"/>
      <c r="G16" s="93" t="s">
        <v>55</v>
      </c>
      <c r="H16" s="96" t="s">
        <v>24</v>
      </c>
      <c r="I16" s="93">
        <v>1</v>
      </c>
      <c r="J16" s="86">
        <v>2</v>
      </c>
      <c r="K16" s="143">
        <v>42368</v>
      </c>
      <c r="L16" s="143">
        <v>42369</v>
      </c>
      <c r="M16" s="86"/>
      <c r="N16" s="144" t="s">
        <v>25</v>
      </c>
      <c r="O16" s="86"/>
      <c r="P16" s="141">
        <v>1</v>
      </c>
      <c r="Q16" s="164"/>
    </row>
    <row r="17" s="1" customFormat="1" ht="24" hidden="1" spans="1:17">
      <c r="A17" s="84"/>
      <c r="B17" s="85" t="s">
        <v>56</v>
      </c>
      <c r="C17" s="85" t="s">
        <v>57</v>
      </c>
      <c r="D17" s="85" t="s">
        <v>44</v>
      </c>
      <c r="E17" s="85"/>
      <c r="F17" s="85" t="s">
        <v>46</v>
      </c>
      <c r="G17" s="87" t="s">
        <v>57</v>
      </c>
      <c r="H17" s="87" t="s">
        <v>24</v>
      </c>
      <c r="I17" s="87"/>
      <c r="J17" s="131">
        <v>6</v>
      </c>
      <c r="K17" s="131"/>
      <c r="L17" s="132">
        <v>42339</v>
      </c>
      <c r="M17" s="132"/>
      <c r="N17" s="131" t="s">
        <v>51</v>
      </c>
      <c r="O17" s="131"/>
      <c r="P17" s="133">
        <v>1</v>
      </c>
      <c r="Q17" s="164"/>
    </row>
    <row r="18" s="1" customFormat="1" hidden="1" spans="1:17">
      <c r="A18" s="84" t="s">
        <v>58</v>
      </c>
      <c r="B18" s="85" t="s">
        <v>59</v>
      </c>
      <c r="C18" s="85" t="s">
        <v>60</v>
      </c>
      <c r="D18" s="85" t="s">
        <v>41</v>
      </c>
      <c r="E18" s="85"/>
      <c r="F18" s="86"/>
      <c r="G18" s="87" t="s">
        <v>61</v>
      </c>
      <c r="H18" s="87" t="s">
        <v>24</v>
      </c>
      <c r="I18" s="87"/>
      <c r="J18" s="131">
        <v>3</v>
      </c>
      <c r="K18" s="131"/>
      <c r="L18" s="132">
        <v>42270</v>
      </c>
      <c r="M18" s="132"/>
      <c r="N18" s="131" t="s">
        <v>31</v>
      </c>
      <c r="O18" s="131"/>
      <c r="P18" s="133">
        <v>1</v>
      </c>
      <c r="Q18" s="164"/>
    </row>
    <row r="19" s="1" customFormat="1" ht="36" hidden="1" spans="1:17">
      <c r="A19" s="88"/>
      <c r="B19" s="89"/>
      <c r="C19" s="89" t="s">
        <v>62</v>
      </c>
      <c r="D19" s="89" t="s">
        <v>63</v>
      </c>
      <c r="E19" s="89"/>
      <c r="F19" s="86"/>
      <c r="G19" s="92" t="s">
        <v>64</v>
      </c>
      <c r="H19" s="92" t="s">
        <v>24</v>
      </c>
      <c r="I19" s="92"/>
      <c r="J19" s="136">
        <v>3</v>
      </c>
      <c r="K19" s="136"/>
      <c r="L19" s="136" t="s">
        <v>65</v>
      </c>
      <c r="M19" s="131"/>
      <c r="N19" s="136" t="s">
        <v>31</v>
      </c>
      <c r="O19" s="136"/>
      <c r="P19" s="145">
        <v>1</v>
      </c>
      <c r="Q19" s="203"/>
    </row>
    <row r="20" hidden="1" spans="1:17">
      <c r="A20" s="97"/>
      <c r="B20" s="85"/>
      <c r="C20" s="85" t="s">
        <v>66</v>
      </c>
      <c r="D20" s="85" t="s">
        <v>41</v>
      </c>
      <c r="E20" s="77"/>
      <c r="F20" s="95"/>
      <c r="G20" s="98" t="s">
        <v>67</v>
      </c>
      <c r="H20" s="98" t="s">
        <v>68</v>
      </c>
      <c r="I20" s="93">
        <v>2</v>
      </c>
      <c r="J20" s="139">
        <v>5</v>
      </c>
      <c r="K20" s="146">
        <v>42465</v>
      </c>
      <c r="L20" s="146">
        <v>42471</v>
      </c>
      <c r="M20" s="101"/>
      <c r="N20" s="147" t="s">
        <v>69</v>
      </c>
      <c r="O20" s="148"/>
      <c r="P20" s="149"/>
      <c r="Q20" s="86" t="s">
        <v>70</v>
      </c>
    </row>
    <row r="21" hidden="1" spans="1:17">
      <c r="A21" s="97"/>
      <c r="B21" s="85"/>
      <c r="C21" s="85" t="s">
        <v>71</v>
      </c>
      <c r="D21" s="85" t="s">
        <v>41</v>
      </c>
      <c r="E21" s="77"/>
      <c r="F21" s="95"/>
      <c r="G21" s="98" t="s">
        <v>67</v>
      </c>
      <c r="H21" s="98" t="s">
        <v>68</v>
      </c>
      <c r="I21" s="93">
        <v>9</v>
      </c>
      <c r="J21" s="139">
        <v>5</v>
      </c>
      <c r="K21" s="140"/>
      <c r="L21" s="140"/>
      <c r="M21" s="101"/>
      <c r="N21" s="86"/>
      <c r="O21" s="148"/>
      <c r="P21" s="149"/>
      <c r="Q21" s="86"/>
    </row>
    <row r="22" hidden="1" spans="1:17">
      <c r="A22" s="97"/>
      <c r="B22" s="85"/>
      <c r="C22" s="85" t="s">
        <v>72</v>
      </c>
      <c r="D22" s="85" t="s">
        <v>41</v>
      </c>
      <c r="E22" s="77"/>
      <c r="F22" s="99"/>
      <c r="G22" s="98" t="s">
        <v>67</v>
      </c>
      <c r="H22" s="98" t="s">
        <v>68</v>
      </c>
      <c r="I22" s="93">
        <v>2</v>
      </c>
      <c r="J22" s="139">
        <v>2</v>
      </c>
      <c r="K22" s="146">
        <v>42472</v>
      </c>
      <c r="L22" s="146">
        <v>42478</v>
      </c>
      <c r="M22" s="150"/>
      <c r="N22" s="147" t="s">
        <v>69</v>
      </c>
      <c r="O22" s="148" t="s">
        <v>73</v>
      </c>
      <c r="P22" s="149"/>
      <c r="Q22" s="86" t="s">
        <v>70</v>
      </c>
    </row>
    <row r="23" s="1" customFormat="1" ht="24" hidden="1" spans="1:17">
      <c r="A23" s="100"/>
      <c r="B23" s="85" t="s">
        <v>74</v>
      </c>
      <c r="C23" s="85" t="s">
        <v>75</v>
      </c>
      <c r="D23" s="85" t="s">
        <v>41</v>
      </c>
      <c r="E23" s="85" t="s">
        <v>45</v>
      </c>
      <c r="F23" s="95" t="s">
        <v>46</v>
      </c>
      <c r="G23" s="93" t="s">
        <v>76</v>
      </c>
      <c r="H23" s="93" t="s">
        <v>68</v>
      </c>
      <c r="I23" s="93">
        <v>2</v>
      </c>
      <c r="J23" s="86">
        <v>5</v>
      </c>
      <c r="K23" s="146">
        <v>42465</v>
      </c>
      <c r="L23" s="146">
        <v>42471</v>
      </c>
      <c r="M23" s="101"/>
      <c r="N23" s="147" t="s">
        <v>77</v>
      </c>
      <c r="O23" s="151"/>
      <c r="P23" s="152"/>
      <c r="Q23" s="204" t="s">
        <v>78</v>
      </c>
    </row>
    <row r="24" hidden="1" spans="1:17">
      <c r="A24" s="93"/>
      <c r="B24" s="81"/>
      <c r="C24" s="81"/>
      <c r="D24" s="81" t="s">
        <v>41</v>
      </c>
      <c r="E24" s="81" t="s">
        <v>45</v>
      </c>
      <c r="F24" s="95" t="s">
        <v>46</v>
      </c>
      <c r="G24" s="80" t="s">
        <v>79</v>
      </c>
      <c r="H24" s="80" t="s">
        <v>24</v>
      </c>
      <c r="I24" s="80">
        <v>2</v>
      </c>
      <c r="J24" s="82">
        <v>8</v>
      </c>
      <c r="K24" s="153">
        <v>42387</v>
      </c>
      <c r="L24" s="153">
        <v>42391</v>
      </c>
      <c r="M24" s="101"/>
      <c r="N24" s="154" t="s">
        <v>51</v>
      </c>
      <c r="O24" s="86"/>
      <c r="P24" s="141">
        <v>1</v>
      </c>
      <c r="Q24" s="86" t="s">
        <v>78</v>
      </c>
    </row>
    <row r="25" s="1" customFormat="1" ht="24" hidden="1" spans="1:17">
      <c r="A25" s="79"/>
      <c r="B25" s="81" t="s">
        <v>80</v>
      </c>
      <c r="C25" s="81" t="s">
        <v>81</v>
      </c>
      <c r="D25" s="81" t="s">
        <v>41</v>
      </c>
      <c r="E25" s="81"/>
      <c r="F25" s="82"/>
      <c r="G25" s="83" t="s">
        <v>82</v>
      </c>
      <c r="H25" s="83" t="s">
        <v>24</v>
      </c>
      <c r="I25" s="83"/>
      <c r="J25" s="128">
        <v>15</v>
      </c>
      <c r="K25" s="128"/>
      <c r="L25" s="129">
        <v>42292</v>
      </c>
      <c r="M25" s="129"/>
      <c r="N25" s="128" t="s">
        <v>31</v>
      </c>
      <c r="O25" s="128"/>
      <c r="P25" s="142">
        <v>1</v>
      </c>
      <c r="Q25" s="202"/>
    </row>
    <row r="26" s="1" customFormat="1" hidden="1" spans="1:17">
      <c r="A26" s="88"/>
      <c r="B26" s="89" t="s">
        <v>83</v>
      </c>
      <c r="C26" s="89" t="s">
        <v>84</v>
      </c>
      <c r="D26" s="89" t="s">
        <v>41</v>
      </c>
      <c r="E26" s="89"/>
      <c r="F26" s="91"/>
      <c r="G26" s="92" t="s">
        <v>84</v>
      </c>
      <c r="H26" s="92" t="s">
        <v>24</v>
      </c>
      <c r="I26" s="92"/>
      <c r="J26" s="136">
        <v>5</v>
      </c>
      <c r="K26" s="136"/>
      <c r="L26" s="137">
        <v>42324</v>
      </c>
      <c r="M26" s="137"/>
      <c r="N26" s="136" t="s">
        <v>34</v>
      </c>
      <c r="O26" s="136"/>
      <c r="P26" s="145">
        <v>1</v>
      </c>
      <c r="Q26" s="203"/>
    </row>
    <row r="27" s="1" customFormat="1" ht="24" spans="1:17">
      <c r="A27" s="84"/>
      <c r="B27" s="89"/>
      <c r="C27" s="89"/>
      <c r="D27" s="89" t="s">
        <v>85</v>
      </c>
      <c r="E27" s="89" t="s">
        <v>45</v>
      </c>
      <c r="F27" s="101"/>
      <c r="G27" s="90" t="s">
        <v>86</v>
      </c>
      <c r="H27" s="90" t="s">
        <v>24</v>
      </c>
      <c r="I27" s="90">
        <v>1</v>
      </c>
      <c r="J27" s="89">
        <v>2</v>
      </c>
      <c r="K27" s="155">
        <v>42391</v>
      </c>
      <c r="L27" s="155">
        <v>42394</v>
      </c>
      <c r="M27" s="156"/>
      <c r="N27" s="157" t="s">
        <v>87</v>
      </c>
      <c r="O27" s="89" t="s">
        <v>88</v>
      </c>
      <c r="P27" s="158">
        <v>1</v>
      </c>
      <c r="Q27" s="203" t="s">
        <v>78</v>
      </c>
    </row>
    <row r="28" s="1" customFormat="1" ht="24" hidden="1" spans="1:17">
      <c r="A28" s="100"/>
      <c r="B28" s="102"/>
      <c r="C28" s="85"/>
      <c r="D28" s="103" t="s">
        <v>85</v>
      </c>
      <c r="E28" s="103" t="s">
        <v>45</v>
      </c>
      <c r="F28" s="104" t="s">
        <v>46</v>
      </c>
      <c r="G28" s="93" t="s">
        <v>89</v>
      </c>
      <c r="H28" s="93" t="s">
        <v>68</v>
      </c>
      <c r="I28" s="93">
        <v>2</v>
      </c>
      <c r="J28" s="85">
        <v>3</v>
      </c>
      <c r="K28" s="146">
        <v>42499</v>
      </c>
      <c r="L28" s="146">
        <v>42501</v>
      </c>
      <c r="M28" s="159"/>
      <c r="N28" s="147" t="s">
        <v>90</v>
      </c>
      <c r="O28" s="85"/>
      <c r="P28" s="160"/>
      <c r="Q28" s="164" t="s">
        <v>78</v>
      </c>
    </row>
    <row r="29" s="1" customFormat="1" ht="24" spans="1:18">
      <c r="A29" s="105"/>
      <c r="B29" s="102"/>
      <c r="C29" s="85"/>
      <c r="D29" s="103" t="s">
        <v>41</v>
      </c>
      <c r="E29" s="106"/>
      <c r="F29" s="101"/>
      <c r="G29" s="107" t="s">
        <v>91</v>
      </c>
      <c r="H29" s="93" t="s">
        <v>68</v>
      </c>
      <c r="I29" s="93">
        <v>1</v>
      </c>
      <c r="J29" s="139">
        <v>5</v>
      </c>
      <c r="K29" s="161">
        <v>42471</v>
      </c>
      <c r="L29" s="161">
        <v>42475</v>
      </c>
      <c r="M29" s="162"/>
      <c r="N29" s="163" t="s">
        <v>92</v>
      </c>
      <c r="O29" s="164"/>
      <c r="P29" s="165"/>
      <c r="Q29" s="164" t="s">
        <v>78</v>
      </c>
      <c r="R29" s="1">
        <f>J29*(1-P29)</f>
        <v>5</v>
      </c>
    </row>
    <row r="30" ht="24" spans="1:17">
      <c r="A30" s="93"/>
      <c r="B30" s="108"/>
      <c r="C30" s="108"/>
      <c r="D30" s="108" t="s">
        <v>93</v>
      </c>
      <c r="E30" s="109" t="s">
        <v>45</v>
      </c>
      <c r="F30" s="101"/>
      <c r="G30" s="110" t="s">
        <v>94</v>
      </c>
      <c r="H30" s="111" t="s">
        <v>24</v>
      </c>
      <c r="I30" s="111">
        <v>1</v>
      </c>
      <c r="J30" s="109">
        <v>5</v>
      </c>
      <c r="K30" s="166"/>
      <c r="L30" s="166"/>
      <c r="M30" s="162"/>
      <c r="N30" s="166" t="s">
        <v>31</v>
      </c>
      <c r="O30" s="167"/>
      <c r="P30" s="168">
        <v>1</v>
      </c>
      <c r="Q30" s="82" t="s">
        <v>78</v>
      </c>
    </row>
    <row r="31" s="1" customFormat="1" hidden="1" spans="1:17">
      <c r="A31" s="112"/>
      <c r="B31" s="85"/>
      <c r="C31" s="85" t="s">
        <v>95</v>
      </c>
      <c r="D31" s="85" t="s">
        <v>41</v>
      </c>
      <c r="E31" s="85"/>
      <c r="F31" s="95"/>
      <c r="G31" s="98" t="s">
        <v>95</v>
      </c>
      <c r="H31" s="98" t="s">
        <v>68</v>
      </c>
      <c r="I31" s="93">
        <v>3</v>
      </c>
      <c r="J31" s="86">
        <v>5</v>
      </c>
      <c r="K31" s="146">
        <v>42516</v>
      </c>
      <c r="L31" s="146">
        <v>42522</v>
      </c>
      <c r="M31" s="101"/>
      <c r="N31" s="147" t="s">
        <v>96</v>
      </c>
      <c r="O31" s="169"/>
      <c r="P31" s="170"/>
      <c r="Q31" s="202"/>
    </row>
    <row r="32" s="1" customFormat="1" spans="1:17">
      <c r="A32" s="88"/>
      <c r="B32" s="108"/>
      <c r="C32" s="108" t="s">
        <v>97</v>
      </c>
      <c r="D32" s="108" t="s">
        <v>93</v>
      </c>
      <c r="E32" s="108"/>
      <c r="F32" s="85"/>
      <c r="G32" s="111" t="s">
        <v>98</v>
      </c>
      <c r="H32" s="111" t="s">
        <v>24</v>
      </c>
      <c r="I32" s="111">
        <v>1</v>
      </c>
      <c r="J32" s="171">
        <v>2</v>
      </c>
      <c r="K32" s="166"/>
      <c r="L32" s="166"/>
      <c r="M32" s="172">
        <v>42387</v>
      </c>
      <c r="N32" s="173" t="s">
        <v>31</v>
      </c>
      <c r="O32" s="89"/>
      <c r="P32" s="158">
        <v>1</v>
      </c>
      <c r="Q32" s="205" t="s">
        <v>78</v>
      </c>
    </row>
    <row r="33" ht="24" hidden="1" spans="1:17">
      <c r="A33" s="93"/>
      <c r="B33" s="85"/>
      <c r="C33" s="85"/>
      <c r="D33" s="85" t="s">
        <v>41</v>
      </c>
      <c r="E33" s="85" t="s">
        <v>45</v>
      </c>
      <c r="F33" s="95" t="s">
        <v>46</v>
      </c>
      <c r="G33" s="93" t="s">
        <v>99</v>
      </c>
      <c r="H33" s="93" t="s">
        <v>24</v>
      </c>
      <c r="I33" s="93">
        <v>2</v>
      </c>
      <c r="J33" s="174">
        <v>0.5</v>
      </c>
      <c r="K33" s="85"/>
      <c r="L33" s="85"/>
      <c r="M33" s="95"/>
      <c r="N33" s="86" t="s">
        <v>31</v>
      </c>
      <c r="O33" s="85"/>
      <c r="P33" s="160">
        <v>1</v>
      </c>
      <c r="Q33" s="85" t="s">
        <v>78</v>
      </c>
    </row>
    <row r="34" s="1" customFormat="1" hidden="1" spans="1:17">
      <c r="A34" s="79"/>
      <c r="B34" s="81"/>
      <c r="C34" s="81"/>
      <c r="D34" s="81" t="s">
        <v>41</v>
      </c>
      <c r="E34" s="81"/>
      <c r="F34" s="86" t="s">
        <v>46</v>
      </c>
      <c r="G34" s="83" t="s">
        <v>100</v>
      </c>
      <c r="H34" s="83" t="s">
        <v>24</v>
      </c>
      <c r="I34" s="83"/>
      <c r="J34" s="128">
        <v>5</v>
      </c>
      <c r="K34" s="128"/>
      <c r="L34" s="129">
        <v>42331</v>
      </c>
      <c r="M34" s="132"/>
      <c r="N34" s="128" t="s">
        <v>96</v>
      </c>
      <c r="O34" s="128"/>
      <c r="P34" s="142">
        <v>1</v>
      </c>
      <c r="Q34" s="202"/>
    </row>
    <row r="35" s="1" customFormat="1" hidden="1" spans="1:17">
      <c r="A35" s="88"/>
      <c r="B35" s="89"/>
      <c r="C35" s="89" t="s">
        <v>101</v>
      </c>
      <c r="D35" s="89" t="s">
        <v>41</v>
      </c>
      <c r="E35" s="89"/>
      <c r="F35" s="85" t="s">
        <v>46</v>
      </c>
      <c r="G35" s="92" t="s">
        <v>102</v>
      </c>
      <c r="H35" s="92" t="s">
        <v>24</v>
      </c>
      <c r="I35" s="92"/>
      <c r="J35" s="136">
        <v>5</v>
      </c>
      <c r="K35" s="136"/>
      <c r="L35" s="137">
        <v>42338</v>
      </c>
      <c r="M35" s="132"/>
      <c r="N35" s="136" t="s">
        <v>96</v>
      </c>
      <c r="O35" s="136"/>
      <c r="P35" s="145">
        <v>1</v>
      </c>
      <c r="Q35" s="203"/>
    </row>
    <row r="36" ht="36" hidden="1" spans="1:17">
      <c r="A36" s="97"/>
      <c r="B36" s="85"/>
      <c r="C36" s="89"/>
      <c r="D36" s="85" t="s">
        <v>93</v>
      </c>
      <c r="E36" s="77" t="s">
        <v>45</v>
      </c>
      <c r="F36" s="95" t="s">
        <v>46</v>
      </c>
      <c r="G36" s="93" t="s">
        <v>103</v>
      </c>
      <c r="H36" s="93" t="s">
        <v>24</v>
      </c>
      <c r="I36" s="93">
        <v>2</v>
      </c>
      <c r="J36" s="175">
        <v>3</v>
      </c>
      <c r="K36" s="85"/>
      <c r="L36" s="176"/>
      <c r="M36" s="156"/>
      <c r="N36" s="86" t="s">
        <v>31</v>
      </c>
      <c r="O36" s="177" t="s">
        <v>104</v>
      </c>
      <c r="P36" s="160">
        <v>1</v>
      </c>
      <c r="Q36" s="86" t="s">
        <v>78</v>
      </c>
    </row>
    <row r="37" s="1" customFormat="1" ht="36" spans="1:18">
      <c r="A37" s="100"/>
      <c r="B37" s="102"/>
      <c r="C37" s="85"/>
      <c r="D37" s="103" t="s">
        <v>23</v>
      </c>
      <c r="E37" s="77" t="s">
        <v>45</v>
      </c>
      <c r="F37" s="99" t="s">
        <v>46</v>
      </c>
      <c r="G37" s="93" t="s">
        <v>105</v>
      </c>
      <c r="H37" s="93" t="s">
        <v>106</v>
      </c>
      <c r="I37" s="93">
        <v>1</v>
      </c>
      <c r="J37" s="77">
        <v>3</v>
      </c>
      <c r="K37" s="146">
        <v>42416</v>
      </c>
      <c r="L37" s="146">
        <v>42418</v>
      </c>
      <c r="M37" s="178"/>
      <c r="N37" s="147" t="s">
        <v>87</v>
      </c>
      <c r="O37" s="179" t="s">
        <v>107</v>
      </c>
      <c r="P37" s="180">
        <v>0.9</v>
      </c>
      <c r="Q37" s="204" t="s">
        <v>78</v>
      </c>
      <c r="R37" s="1">
        <f>J37*(1-P37)</f>
        <v>0.3</v>
      </c>
    </row>
    <row r="38" ht="24" spans="1:17">
      <c r="A38" s="93"/>
      <c r="B38" s="81"/>
      <c r="C38" s="81"/>
      <c r="D38" s="81" t="s">
        <v>85</v>
      </c>
      <c r="E38" s="81" t="s">
        <v>45</v>
      </c>
      <c r="F38" s="95"/>
      <c r="G38" s="80" t="s">
        <v>108</v>
      </c>
      <c r="H38" s="80" t="s">
        <v>24</v>
      </c>
      <c r="I38" s="80">
        <v>1</v>
      </c>
      <c r="J38" s="81">
        <v>2</v>
      </c>
      <c r="K38" s="181">
        <v>42395</v>
      </c>
      <c r="L38" s="181">
        <v>42396</v>
      </c>
      <c r="M38" s="156"/>
      <c r="N38" s="182" t="s">
        <v>87</v>
      </c>
      <c r="O38" s="85" t="s">
        <v>88</v>
      </c>
      <c r="P38" s="160">
        <v>1</v>
      </c>
      <c r="Q38" s="86" t="s">
        <v>78</v>
      </c>
    </row>
    <row r="39" s="1" customFormat="1" hidden="1" spans="1:17">
      <c r="A39" s="113"/>
      <c r="B39" s="108"/>
      <c r="C39" s="111" t="s">
        <v>109</v>
      </c>
      <c r="D39" s="111" t="s">
        <v>41</v>
      </c>
      <c r="E39" s="111"/>
      <c r="F39" s="82" t="s">
        <v>46</v>
      </c>
      <c r="G39" s="114" t="s">
        <v>110</v>
      </c>
      <c r="H39" s="114" t="s">
        <v>24</v>
      </c>
      <c r="I39" s="114"/>
      <c r="J39" s="183">
        <v>8</v>
      </c>
      <c r="K39" s="183"/>
      <c r="L39" s="184">
        <v>42335</v>
      </c>
      <c r="M39" s="129"/>
      <c r="N39" s="183" t="s">
        <v>34</v>
      </c>
      <c r="O39" s="183"/>
      <c r="P39" s="185">
        <v>1</v>
      </c>
      <c r="Q39" s="204"/>
    </row>
    <row r="40" s="1" customFormat="1" spans="1:18">
      <c r="A40" s="115"/>
      <c r="B40" s="85"/>
      <c r="C40" s="93"/>
      <c r="D40" s="93" t="s">
        <v>41</v>
      </c>
      <c r="E40" s="93" t="s">
        <v>45</v>
      </c>
      <c r="F40" s="95"/>
      <c r="G40" s="93" t="s">
        <v>111</v>
      </c>
      <c r="H40" s="93" t="s">
        <v>68</v>
      </c>
      <c r="I40" s="93">
        <v>1</v>
      </c>
      <c r="J40" s="86">
        <v>3</v>
      </c>
      <c r="K40" s="161">
        <v>42471</v>
      </c>
      <c r="L40" s="161">
        <v>42473</v>
      </c>
      <c r="M40" s="101"/>
      <c r="N40" s="186" t="s">
        <v>34</v>
      </c>
      <c r="O40" s="91"/>
      <c r="P40" s="149"/>
      <c r="Q40" s="164"/>
      <c r="R40" s="1">
        <f>J40*(1-P40)</f>
        <v>3</v>
      </c>
    </row>
    <row r="41" s="1" customFormat="1" hidden="1" spans="1:17">
      <c r="A41" s="112"/>
      <c r="B41" s="85"/>
      <c r="C41" s="116" t="s">
        <v>112</v>
      </c>
      <c r="D41" s="116" t="s">
        <v>41</v>
      </c>
      <c r="E41" s="116"/>
      <c r="F41" s="95" t="s">
        <v>46</v>
      </c>
      <c r="G41" s="116" t="s">
        <v>112</v>
      </c>
      <c r="H41" s="116" t="s">
        <v>113</v>
      </c>
      <c r="I41" s="116">
        <v>1</v>
      </c>
      <c r="J41" s="187">
        <v>5</v>
      </c>
      <c r="K41" s="188">
        <v>42485</v>
      </c>
      <c r="L41" s="188">
        <v>42489</v>
      </c>
      <c r="M41" s="189"/>
      <c r="N41" s="190" t="s">
        <v>69</v>
      </c>
      <c r="O41" s="191" t="s">
        <v>114</v>
      </c>
      <c r="P41" s="192"/>
      <c r="Q41" s="206"/>
    </row>
    <row r="42" s="1" customFormat="1" ht="24" hidden="1" spans="1:17">
      <c r="A42" s="105"/>
      <c r="B42" s="85"/>
      <c r="C42" s="85" t="s">
        <v>115</v>
      </c>
      <c r="D42" s="85" t="s">
        <v>41</v>
      </c>
      <c r="E42" s="85" t="s">
        <v>45</v>
      </c>
      <c r="F42" s="99" t="s">
        <v>46</v>
      </c>
      <c r="G42" s="93" t="s">
        <v>115</v>
      </c>
      <c r="H42" s="93" t="s">
        <v>68</v>
      </c>
      <c r="I42" s="93">
        <v>2</v>
      </c>
      <c r="J42" s="85">
        <v>5</v>
      </c>
      <c r="K42" s="146">
        <v>42472</v>
      </c>
      <c r="L42" s="146">
        <v>42478</v>
      </c>
      <c r="M42" s="150"/>
      <c r="N42" s="147" t="s">
        <v>77</v>
      </c>
      <c r="O42" s="193" t="s">
        <v>116</v>
      </c>
      <c r="P42" s="194"/>
      <c r="Q42" s="203"/>
    </row>
    <row r="43" s="1" customFormat="1" ht="60" hidden="1" spans="1:17">
      <c r="A43" s="115"/>
      <c r="B43" s="85"/>
      <c r="C43" s="117" t="s">
        <v>117</v>
      </c>
      <c r="D43" s="117" t="s">
        <v>41</v>
      </c>
      <c r="E43" s="117" t="s">
        <v>45</v>
      </c>
      <c r="F43" s="118" t="s">
        <v>46</v>
      </c>
      <c r="G43" s="119" t="s">
        <v>118</v>
      </c>
      <c r="H43" s="96" t="s">
        <v>68</v>
      </c>
      <c r="I43" s="93">
        <v>2</v>
      </c>
      <c r="J43" s="86">
        <v>10</v>
      </c>
      <c r="K43" s="140"/>
      <c r="L43" s="140"/>
      <c r="M43" s="162"/>
      <c r="N43" s="85" t="s">
        <v>51</v>
      </c>
      <c r="O43" s="195" t="s">
        <v>119</v>
      </c>
      <c r="P43" s="141">
        <v>0.8</v>
      </c>
      <c r="Q43" s="164" t="s">
        <v>120</v>
      </c>
    </row>
    <row r="44" s="1" customFormat="1" hidden="1" spans="1:17">
      <c r="A44" s="113"/>
      <c r="B44" s="120" t="s">
        <v>121</v>
      </c>
      <c r="C44" s="120" t="s">
        <v>121</v>
      </c>
      <c r="D44" s="120" t="s">
        <v>44</v>
      </c>
      <c r="E44" s="120"/>
      <c r="F44" s="120"/>
      <c r="G44" s="121" t="s">
        <v>121</v>
      </c>
      <c r="H44" s="121" t="s">
        <v>113</v>
      </c>
      <c r="I44" s="121"/>
      <c r="J44" s="196">
        <v>0</v>
      </c>
      <c r="K44" s="196"/>
      <c r="L44" s="196"/>
      <c r="M44" s="196"/>
      <c r="N44" s="196"/>
      <c r="O44" s="196"/>
      <c r="P44" s="197"/>
      <c r="Q44" s="207" t="s">
        <v>122</v>
      </c>
    </row>
    <row r="45" s="1" customFormat="1" ht="36" hidden="1" spans="1:17">
      <c r="A45" s="84"/>
      <c r="B45" s="85" t="s">
        <v>123</v>
      </c>
      <c r="C45" s="85" t="s">
        <v>124</v>
      </c>
      <c r="D45" s="85" t="s">
        <v>41</v>
      </c>
      <c r="E45" s="85"/>
      <c r="F45" s="85" t="s">
        <v>46</v>
      </c>
      <c r="G45" s="87" t="s">
        <v>125</v>
      </c>
      <c r="H45" s="87" t="s">
        <v>24</v>
      </c>
      <c r="I45" s="87"/>
      <c r="J45" s="131">
        <v>7</v>
      </c>
      <c r="K45" s="131"/>
      <c r="L45" s="132">
        <v>42346</v>
      </c>
      <c r="M45" s="132"/>
      <c r="N45" s="131" t="s">
        <v>34</v>
      </c>
      <c r="O45" s="131"/>
      <c r="P45" s="133">
        <v>1</v>
      </c>
      <c r="Q45" s="164"/>
    </row>
    <row r="46" s="1" customFormat="1" ht="24" hidden="1" spans="1:17">
      <c r="A46" s="84"/>
      <c r="B46" s="85" t="s">
        <v>126</v>
      </c>
      <c r="C46" s="85" t="s">
        <v>127</v>
      </c>
      <c r="D46" s="85" t="s">
        <v>93</v>
      </c>
      <c r="E46" s="77" t="s">
        <v>45</v>
      </c>
      <c r="F46" s="86" t="s">
        <v>46</v>
      </c>
      <c r="G46" s="93" t="s">
        <v>128</v>
      </c>
      <c r="H46" s="93" t="s">
        <v>24</v>
      </c>
      <c r="I46" s="93">
        <v>2</v>
      </c>
      <c r="J46" s="175">
        <v>5</v>
      </c>
      <c r="K46" s="86"/>
      <c r="L46" s="86"/>
      <c r="M46" s="86"/>
      <c r="N46" s="164" t="s">
        <v>31</v>
      </c>
      <c r="O46" s="96" t="s">
        <v>129</v>
      </c>
      <c r="P46" s="141">
        <v>1</v>
      </c>
      <c r="Q46" s="164"/>
    </row>
    <row r="47" s="1" customFormat="1" ht="24" hidden="1" spans="1:17">
      <c r="A47" s="84"/>
      <c r="B47" s="85"/>
      <c r="C47" s="85" t="s">
        <v>130</v>
      </c>
      <c r="D47" s="85" t="s">
        <v>93</v>
      </c>
      <c r="E47" s="85"/>
      <c r="F47" s="86"/>
      <c r="G47" s="87" t="s">
        <v>131</v>
      </c>
      <c r="H47" s="87" t="s">
        <v>24</v>
      </c>
      <c r="I47" s="87"/>
      <c r="J47" s="131">
        <v>3</v>
      </c>
      <c r="K47" s="131"/>
      <c r="L47" s="131"/>
      <c r="M47" s="131"/>
      <c r="N47" s="131" t="s">
        <v>87</v>
      </c>
      <c r="O47" s="131"/>
      <c r="P47" s="133">
        <v>1</v>
      </c>
      <c r="Q47" s="164"/>
    </row>
    <row r="48" s="1" customFormat="1" ht="24" hidden="1" spans="1:17">
      <c r="A48" s="88"/>
      <c r="B48" s="89"/>
      <c r="C48" s="89" t="s">
        <v>132</v>
      </c>
      <c r="D48" s="89" t="s">
        <v>93</v>
      </c>
      <c r="E48" s="89"/>
      <c r="F48" s="91"/>
      <c r="G48" s="92" t="s">
        <v>133</v>
      </c>
      <c r="H48" s="92" t="s">
        <v>24</v>
      </c>
      <c r="I48" s="92"/>
      <c r="J48" s="136">
        <v>2</v>
      </c>
      <c r="K48" s="136"/>
      <c r="L48" s="136"/>
      <c r="M48" s="136"/>
      <c r="N48" s="136" t="s">
        <v>87</v>
      </c>
      <c r="O48" s="136"/>
      <c r="P48" s="145">
        <v>1</v>
      </c>
      <c r="Q48" s="203"/>
    </row>
    <row r="49" ht="48" hidden="1" spans="1:17">
      <c r="A49" s="93"/>
      <c r="B49" s="85"/>
      <c r="C49" s="85" t="s">
        <v>134</v>
      </c>
      <c r="D49" s="85" t="s">
        <v>93</v>
      </c>
      <c r="E49" s="77" t="s">
        <v>45</v>
      </c>
      <c r="F49" s="101" t="s">
        <v>46</v>
      </c>
      <c r="G49" s="93" t="s">
        <v>135</v>
      </c>
      <c r="H49" s="93" t="s">
        <v>106</v>
      </c>
      <c r="I49" s="93">
        <v>2</v>
      </c>
      <c r="J49" s="139">
        <v>5</v>
      </c>
      <c r="K49" s="86"/>
      <c r="L49" s="86"/>
      <c r="M49" s="101"/>
      <c r="N49" s="86" t="s">
        <v>87</v>
      </c>
      <c r="O49" s="96" t="s">
        <v>136</v>
      </c>
      <c r="P49" s="141">
        <v>1</v>
      </c>
      <c r="Q49" s="86"/>
    </row>
    <row r="50" s="1" customFormat="1" ht="48" hidden="1" spans="1:17">
      <c r="A50" s="79"/>
      <c r="B50" s="81"/>
      <c r="C50" s="81" t="s">
        <v>137</v>
      </c>
      <c r="D50" s="81" t="s">
        <v>93</v>
      </c>
      <c r="E50" s="81"/>
      <c r="F50" s="82"/>
      <c r="G50" s="83" t="s">
        <v>138</v>
      </c>
      <c r="H50" s="83" t="s">
        <v>24</v>
      </c>
      <c r="I50" s="83"/>
      <c r="J50" s="128">
        <v>3</v>
      </c>
      <c r="K50" s="128"/>
      <c r="L50" s="128"/>
      <c r="M50" s="128"/>
      <c r="N50" s="128" t="s">
        <v>87</v>
      </c>
      <c r="O50" s="128"/>
      <c r="P50" s="142">
        <v>1</v>
      </c>
      <c r="Q50" s="202"/>
    </row>
    <row r="51" s="1" customFormat="1" hidden="1" spans="1:17">
      <c r="A51" s="84"/>
      <c r="B51" s="85"/>
      <c r="C51" s="85" t="s">
        <v>139</v>
      </c>
      <c r="D51" s="85" t="s">
        <v>93</v>
      </c>
      <c r="E51" s="85"/>
      <c r="F51" s="85"/>
      <c r="G51" s="98" t="s">
        <v>67</v>
      </c>
      <c r="H51" s="98" t="s">
        <v>68</v>
      </c>
      <c r="I51" s="93">
        <v>2</v>
      </c>
      <c r="J51" s="86">
        <v>4</v>
      </c>
      <c r="K51" s="146">
        <v>42494</v>
      </c>
      <c r="L51" s="146">
        <v>42499</v>
      </c>
      <c r="M51" s="86"/>
      <c r="N51" s="147" t="s">
        <v>96</v>
      </c>
      <c r="O51" s="86" t="s">
        <v>140</v>
      </c>
      <c r="P51" s="149"/>
      <c r="Q51" s="164"/>
    </row>
    <row r="52" s="1" customFormat="1" ht="24" hidden="1" spans="1:17">
      <c r="A52" s="84"/>
      <c r="B52" s="85"/>
      <c r="C52" s="85" t="s">
        <v>141</v>
      </c>
      <c r="D52" s="85" t="s">
        <v>93</v>
      </c>
      <c r="E52" s="85"/>
      <c r="F52" s="85"/>
      <c r="G52" s="122" t="s">
        <v>142</v>
      </c>
      <c r="H52" s="122" t="s">
        <v>24</v>
      </c>
      <c r="I52" s="122"/>
      <c r="J52" s="198">
        <v>5</v>
      </c>
      <c r="K52" s="198"/>
      <c r="L52" s="198"/>
      <c r="M52" s="198"/>
      <c r="N52" s="198"/>
      <c r="O52" s="198"/>
      <c r="P52" s="199">
        <v>1</v>
      </c>
      <c r="Q52" s="208"/>
    </row>
    <row r="53" s="1" customFormat="1" ht="24" hidden="1" spans="1:17">
      <c r="A53" s="88"/>
      <c r="B53" s="89"/>
      <c r="C53" s="89" t="s">
        <v>143</v>
      </c>
      <c r="D53" s="89" t="s">
        <v>93</v>
      </c>
      <c r="E53" s="89"/>
      <c r="F53" s="86"/>
      <c r="G53" s="92" t="s">
        <v>144</v>
      </c>
      <c r="H53" s="92" t="s">
        <v>24</v>
      </c>
      <c r="I53" s="92"/>
      <c r="J53" s="136">
        <v>3</v>
      </c>
      <c r="K53" s="136"/>
      <c r="L53" s="136"/>
      <c r="M53" s="131"/>
      <c r="N53" s="136" t="s">
        <v>31</v>
      </c>
      <c r="O53" s="136"/>
      <c r="P53" s="145">
        <v>1</v>
      </c>
      <c r="Q53" s="203"/>
    </row>
    <row r="54" hidden="1" spans="1:17">
      <c r="A54" s="93"/>
      <c r="B54" s="85"/>
      <c r="C54" s="85" t="s">
        <v>145</v>
      </c>
      <c r="D54" s="85" t="s">
        <v>93</v>
      </c>
      <c r="E54" s="77"/>
      <c r="F54" s="95"/>
      <c r="G54" s="98" t="s">
        <v>67</v>
      </c>
      <c r="H54" s="98" t="s">
        <v>68</v>
      </c>
      <c r="I54" s="93">
        <v>9</v>
      </c>
      <c r="J54" s="139">
        <v>3</v>
      </c>
      <c r="K54" s="140"/>
      <c r="L54" s="140"/>
      <c r="M54" s="101"/>
      <c r="N54" s="86"/>
      <c r="O54" s="86" t="s">
        <v>146</v>
      </c>
      <c r="P54" s="149"/>
      <c r="Q54" s="86"/>
    </row>
    <row r="55" s="1" customFormat="1" hidden="1" spans="1:17">
      <c r="A55" s="79"/>
      <c r="B55" s="81"/>
      <c r="C55" s="81" t="s">
        <v>147</v>
      </c>
      <c r="D55" s="81" t="s">
        <v>93</v>
      </c>
      <c r="E55" s="81"/>
      <c r="F55" s="85"/>
      <c r="G55" s="123" t="s">
        <v>147</v>
      </c>
      <c r="H55" s="123" t="s">
        <v>68</v>
      </c>
      <c r="I55" s="80">
        <v>3</v>
      </c>
      <c r="J55" s="82">
        <v>8</v>
      </c>
      <c r="K55" s="153">
        <v>42506</v>
      </c>
      <c r="L55" s="153">
        <v>42515</v>
      </c>
      <c r="M55" s="86"/>
      <c r="N55" s="154" t="s">
        <v>96</v>
      </c>
      <c r="O55" s="123" t="s">
        <v>148</v>
      </c>
      <c r="P55" s="170"/>
      <c r="Q55" s="202"/>
    </row>
    <row r="56" s="1" customFormat="1" ht="24" hidden="1" spans="1:17">
      <c r="A56" s="88"/>
      <c r="B56" s="89"/>
      <c r="C56" s="89" t="s">
        <v>149</v>
      </c>
      <c r="D56" s="89" t="s">
        <v>93</v>
      </c>
      <c r="E56" s="89"/>
      <c r="F56" s="86"/>
      <c r="G56" s="92" t="s">
        <v>150</v>
      </c>
      <c r="H56" s="92" t="s">
        <v>24</v>
      </c>
      <c r="I56" s="92"/>
      <c r="J56" s="136">
        <v>5</v>
      </c>
      <c r="K56" s="136"/>
      <c r="L56" s="137">
        <v>42331</v>
      </c>
      <c r="M56" s="132"/>
      <c r="N56" s="136" t="s">
        <v>51</v>
      </c>
      <c r="O56" s="136"/>
      <c r="P56" s="145">
        <v>1</v>
      </c>
      <c r="Q56" s="203"/>
    </row>
    <row r="57" s="1" customFormat="1" ht="36" spans="1:17">
      <c r="A57" s="115"/>
      <c r="B57" s="85"/>
      <c r="C57" s="103" t="s">
        <v>151</v>
      </c>
      <c r="D57" s="85" t="s">
        <v>93</v>
      </c>
      <c r="E57" s="77" t="s">
        <v>45</v>
      </c>
      <c r="F57" s="101"/>
      <c r="G57" s="93" t="s">
        <v>152</v>
      </c>
      <c r="H57" s="93" t="s">
        <v>106</v>
      </c>
      <c r="I57" s="93">
        <v>1</v>
      </c>
      <c r="J57" s="139">
        <v>2</v>
      </c>
      <c r="K57" s="161">
        <v>42403</v>
      </c>
      <c r="L57" s="161">
        <v>42403</v>
      </c>
      <c r="M57" s="101"/>
      <c r="N57" s="186" t="s">
        <v>87</v>
      </c>
      <c r="O57" s="96" t="s">
        <v>153</v>
      </c>
      <c r="P57" s="141">
        <v>1</v>
      </c>
      <c r="Q57" s="164"/>
    </row>
    <row r="58" s="1" customFormat="1" ht="36" spans="1:17">
      <c r="A58" s="115"/>
      <c r="B58" s="85"/>
      <c r="C58" s="103"/>
      <c r="D58" s="85" t="s">
        <v>93</v>
      </c>
      <c r="E58" s="77" t="s">
        <v>45</v>
      </c>
      <c r="F58" s="101"/>
      <c r="G58" s="93" t="s">
        <v>154</v>
      </c>
      <c r="H58" s="93" t="s">
        <v>106</v>
      </c>
      <c r="I58" s="93">
        <v>1</v>
      </c>
      <c r="J58" s="139">
        <v>1</v>
      </c>
      <c r="K58" s="161">
        <v>42404</v>
      </c>
      <c r="L58" s="161">
        <v>42404</v>
      </c>
      <c r="M58" s="101"/>
      <c r="N58" s="186" t="s">
        <v>87</v>
      </c>
      <c r="O58" s="96" t="s">
        <v>153</v>
      </c>
      <c r="P58" s="141">
        <v>1</v>
      </c>
      <c r="Q58" s="164"/>
    </row>
    <row r="59" s="1" customFormat="1" spans="1:17">
      <c r="A59" s="115"/>
      <c r="B59" s="85"/>
      <c r="C59" s="103"/>
      <c r="D59" s="85" t="s">
        <v>93</v>
      </c>
      <c r="E59" s="77" t="s">
        <v>45</v>
      </c>
      <c r="F59" s="101"/>
      <c r="G59" s="93" t="s">
        <v>155</v>
      </c>
      <c r="H59" s="93" t="s">
        <v>106</v>
      </c>
      <c r="I59" s="93">
        <v>1</v>
      </c>
      <c r="J59" s="139">
        <v>2</v>
      </c>
      <c r="K59" s="161">
        <v>42405</v>
      </c>
      <c r="L59" s="161">
        <v>42405</v>
      </c>
      <c r="M59" s="101"/>
      <c r="N59" s="186" t="s">
        <v>87</v>
      </c>
      <c r="O59" s="200" t="s">
        <v>156</v>
      </c>
      <c r="P59" s="141">
        <v>1</v>
      </c>
      <c r="Q59" s="164"/>
    </row>
    <row r="60" s="1" customFormat="1" spans="1:17">
      <c r="A60" s="115"/>
      <c r="B60" s="85"/>
      <c r="C60" s="103"/>
      <c r="D60" s="85" t="s">
        <v>93</v>
      </c>
      <c r="E60" s="77" t="s">
        <v>45</v>
      </c>
      <c r="F60" s="101"/>
      <c r="G60" s="93" t="s">
        <v>157</v>
      </c>
      <c r="H60" s="93" t="s">
        <v>106</v>
      </c>
      <c r="I60" s="93">
        <v>1</v>
      </c>
      <c r="J60" s="139">
        <v>2</v>
      </c>
      <c r="K60" s="161">
        <v>42411</v>
      </c>
      <c r="L60" s="161">
        <v>42411</v>
      </c>
      <c r="M60" s="101"/>
      <c r="N60" s="186" t="s">
        <v>87</v>
      </c>
      <c r="O60" s="200"/>
      <c r="P60" s="141">
        <v>1</v>
      </c>
      <c r="Q60" s="164"/>
    </row>
    <row r="61" s="1" customFormat="1" spans="1:17">
      <c r="A61" s="115"/>
      <c r="B61" s="85"/>
      <c r="C61" s="103"/>
      <c r="D61" s="85" t="s">
        <v>93</v>
      </c>
      <c r="E61" s="77" t="s">
        <v>45</v>
      </c>
      <c r="F61" s="101"/>
      <c r="G61" s="93" t="s">
        <v>158</v>
      </c>
      <c r="H61" s="93" t="s">
        <v>106</v>
      </c>
      <c r="I61" s="93">
        <v>1</v>
      </c>
      <c r="J61" s="139">
        <v>1</v>
      </c>
      <c r="K61" s="161">
        <v>42412</v>
      </c>
      <c r="L61" s="161">
        <v>42412</v>
      </c>
      <c r="M61" s="101"/>
      <c r="N61" s="186" t="s">
        <v>87</v>
      </c>
      <c r="O61" s="200"/>
      <c r="P61" s="141">
        <v>1</v>
      </c>
      <c r="Q61" s="164"/>
    </row>
    <row r="62" s="1" customFormat="1" hidden="1" spans="1:17">
      <c r="A62" s="115"/>
      <c r="B62" s="85"/>
      <c r="C62" s="103"/>
      <c r="D62" s="85" t="s">
        <v>93</v>
      </c>
      <c r="E62" s="77" t="s">
        <v>45</v>
      </c>
      <c r="F62" s="101" t="s">
        <v>46</v>
      </c>
      <c r="G62" s="93" t="s">
        <v>159</v>
      </c>
      <c r="H62" s="93" t="s">
        <v>113</v>
      </c>
      <c r="I62" s="93">
        <v>1</v>
      </c>
      <c r="J62" s="139">
        <v>1</v>
      </c>
      <c r="K62" s="146">
        <v>42415</v>
      </c>
      <c r="L62" s="146">
        <v>42415</v>
      </c>
      <c r="M62" s="101"/>
      <c r="N62" s="147" t="s">
        <v>87</v>
      </c>
      <c r="O62" s="200"/>
      <c r="P62" s="149"/>
      <c r="Q62" s="209" t="s">
        <v>160</v>
      </c>
    </row>
    <row r="63" s="1" customFormat="1" ht="24" hidden="1" spans="1:17">
      <c r="A63" s="113"/>
      <c r="B63" s="108" t="s">
        <v>161</v>
      </c>
      <c r="C63" s="108" t="s">
        <v>162</v>
      </c>
      <c r="D63" s="108" t="s">
        <v>41</v>
      </c>
      <c r="E63" s="108"/>
      <c r="F63" s="86"/>
      <c r="G63" s="114" t="s">
        <v>163</v>
      </c>
      <c r="H63" s="114" t="s">
        <v>24</v>
      </c>
      <c r="I63" s="114"/>
      <c r="J63" s="183">
        <v>5</v>
      </c>
      <c r="K63" s="183"/>
      <c r="L63" s="184">
        <v>42342</v>
      </c>
      <c r="M63" s="132"/>
      <c r="N63" s="183" t="s">
        <v>87</v>
      </c>
      <c r="O63" s="183"/>
      <c r="P63" s="185">
        <v>1</v>
      </c>
      <c r="Q63" s="204"/>
    </row>
    <row r="64" hidden="1" spans="1:17">
      <c r="A64" s="97"/>
      <c r="B64" s="85"/>
      <c r="C64" s="85"/>
      <c r="D64" s="85" t="s">
        <v>85</v>
      </c>
      <c r="E64" s="106" t="s">
        <v>45</v>
      </c>
      <c r="F64" s="101" t="s">
        <v>46</v>
      </c>
      <c r="G64" s="96" t="s">
        <v>164</v>
      </c>
      <c r="H64" s="93" t="s">
        <v>68</v>
      </c>
      <c r="I64" s="93">
        <v>2</v>
      </c>
      <c r="J64" s="175">
        <v>1</v>
      </c>
      <c r="K64" s="140">
        <v>42499</v>
      </c>
      <c r="L64" s="140">
        <v>42499</v>
      </c>
      <c r="M64" s="162"/>
      <c r="N64" s="201" t="s">
        <v>165</v>
      </c>
      <c r="O64" s="86"/>
      <c r="P64" s="149"/>
      <c r="Q64" s="86" t="s">
        <v>78</v>
      </c>
    </row>
    <row r="65" ht="24" hidden="1" spans="1:17">
      <c r="A65" s="97"/>
      <c r="B65" s="85"/>
      <c r="C65" s="85"/>
      <c r="D65" s="85" t="s">
        <v>85</v>
      </c>
      <c r="E65" s="106"/>
      <c r="F65" s="150"/>
      <c r="G65" s="96" t="s">
        <v>166</v>
      </c>
      <c r="H65" s="93" t="s">
        <v>68</v>
      </c>
      <c r="I65" s="93">
        <v>2</v>
      </c>
      <c r="J65" s="175">
        <v>1</v>
      </c>
      <c r="K65" s="140">
        <v>42500</v>
      </c>
      <c r="L65" s="140">
        <v>42500</v>
      </c>
      <c r="M65" s="251"/>
      <c r="N65" s="201" t="s">
        <v>165</v>
      </c>
      <c r="O65" s="86"/>
      <c r="P65" s="149"/>
      <c r="Q65" s="86" t="s">
        <v>167</v>
      </c>
    </row>
    <row r="66" spans="1:17">
      <c r="A66" s="93"/>
      <c r="B66" s="81"/>
      <c r="C66" s="81" t="s">
        <v>168</v>
      </c>
      <c r="D66" s="81" t="s">
        <v>23</v>
      </c>
      <c r="E66" s="77" t="s">
        <v>45</v>
      </c>
      <c r="F66" s="150"/>
      <c r="G66" s="81" t="s">
        <v>168</v>
      </c>
      <c r="H66" s="80" t="s">
        <v>24</v>
      </c>
      <c r="I66" s="80">
        <v>1</v>
      </c>
      <c r="J66" s="252">
        <v>5</v>
      </c>
      <c r="K66" s="253"/>
      <c r="L66" s="254"/>
      <c r="M66" s="178"/>
      <c r="N66" s="253" t="s">
        <v>31</v>
      </c>
      <c r="O66" s="81"/>
      <c r="P66" s="255">
        <v>1</v>
      </c>
      <c r="Q66" s="81" t="s">
        <v>169</v>
      </c>
    </row>
    <row r="67" ht="24" hidden="1" spans="1:17">
      <c r="A67" s="93"/>
      <c r="B67" s="85"/>
      <c r="C67" s="210" t="s">
        <v>170</v>
      </c>
      <c r="D67" s="210" t="s">
        <v>41</v>
      </c>
      <c r="E67" s="77"/>
      <c r="F67" s="211"/>
      <c r="G67" s="212" t="s">
        <v>171</v>
      </c>
      <c r="H67" s="212" t="s">
        <v>68</v>
      </c>
      <c r="I67" s="212">
        <v>9</v>
      </c>
      <c r="J67" s="77">
        <v>5</v>
      </c>
      <c r="K67" s="210"/>
      <c r="L67" s="210"/>
      <c r="M67" s="211"/>
      <c r="N67" s="210"/>
      <c r="O67" s="210" t="s">
        <v>172</v>
      </c>
      <c r="P67" s="256"/>
      <c r="Q67" s="210" t="s">
        <v>173</v>
      </c>
    </row>
    <row r="68" s="1" customFormat="1" ht="48" hidden="1" spans="1:17">
      <c r="A68" s="79"/>
      <c r="B68" s="81" t="s">
        <v>174</v>
      </c>
      <c r="C68" s="81" t="s">
        <v>175</v>
      </c>
      <c r="D68" s="81" t="s">
        <v>41</v>
      </c>
      <c r="E68" s="81"/>
      <c r="F68" s="81"/>
      <c r="G68" s="83" t="s">
        <v>176</v>
      </c>
      <c r="H68" s="83" t="s">
        <v>24</v>
      </c>
      <c r="I68" s="83"/>
      <c r="J68" s="128">
        <v>10</v>
      </c>
      <c r="K68" s="128"/>
      <c r="L68" s="128"/>
      <c r="M68" s="128"/>
      <c r="N68" s="128" t="s">
        <v>87</v>
      </c>
      <c r="O68" s="128"/>
      <c r="P68" s="142">
        <v>1</v>
      </c>
      <c r="Q68" s="202"/>
    </row>
    <row r="69" s="1" customFormat="1" ht="36" hidden="1" spans="1:17">
      <c r="A69" s="88"/>
      <c r="B69" s="89"/>
      <c r="C69" s="89" t="s">
        <v>177</v>
      </c>
      <c r="D69" s="89" t="s">
        <v>85</v>
      </c>
      <c r="E69" s="89"/>
      <c r="F69" s="85" t="s">
        <v>46</v>
      </c>
      <c r="G69" s="213" t="s">
        <v>178</v>
      </c>
      <c r="H69" s="213" t="s">
        <v>24</v>
      </c>
      <c r="I69" s="213"/>
      <c r="J69" s="257">
        <v>2</v>
      </c>
      <c r="K69" s="257"/>
      <c r="L69" s="257"/>
      <c r="M69" s="258"/>
      <c r="N69" s="257" t="s">
        <v>87</v>
      </c>
      <c r="O69" s="257" t="s">
        <v>179</v>
      </c>
      <c r="P69" s="259">
        <v>1</v>
      </c>
      <c r="Q69" s="203"/>
    </row>
    <row r="70" ht="36" hidden="1" spans="1:17">
      <c r="A70" s="97"/>
      <c r="B70" s="93" t="s">
        <v>180</v>
      </c>
      <c r="C70" s="93" t="s">
        <v>180</v>
      </c>
      <c r="D70" s="93" t="s">
        <v>23</v>
      </c>
      <c r="E70" s="106" t="s">
        <v>45</v>
      </c>
      <c r="F70" s="101" t="s">
        <v>46</v>
      </c>
      <c r="G70" s="93" t="s">
        <v>180</v>
      </c>
      <c r="H70" s="93" t="s">
        <v>106</v>
      </c>
      <c r="I70" s="93">
        <v>2</v>
      </c>
      <c r="J70" s="175">
        <v>3</v>
      </c>
      <c r="K70" s="85"/>
      <c r="L70" s="85"/>
      <c r="M70" s="95"/>
      <c r="N70" s="86" t="s">
        <v>31</v>
      </c>
      <c r="O70" s="85"/>
      <c r="P70" s="160">
        <v>0.6</v>
      </c>
      <c r="Q70" s="86" t="s">
        <v>78</v>
      </c>
    </row>
    <row r="71" s="1" customFormat="1" spans="1:17">
      <c r="A71" s="80" t="s">
        <v>181</v>
      </c>
      <c r="B71" s="81" t="s">
        <v>182</v>
      </c>
      <c r="C71" s="81" t="s">
        <v>183</v>
      </c>
      <c r="D71" s="81" t="s">
        <v>41</v>
      </c>
      <c r="E71" s="81"/>
      <c r="F71" s="86"/>
      <c r="G71" s="80" t="s">
        <v>184</v>
      </c>
      <c r="H71" s="80" t="s">
        <v>24</v>
      </c>
      <c r="I71" s="80">
        <v>1</v>
      </c>
      <c r="J71" s="81">
        <f>10+0.5</f>
        <v>10.5</v>
      </c>
      <c r="K71" s="253"/>
      <c r="L71" s="253"/>
      <c r="M71" s="85"/>
      <c r="N71" s="253" t="s">
        <v>51</v>
      </c>
      <c r="O71" s="81" t="s">
        <v>185</v>
      </c>
      <c r="P71" s="255">
        <v>1</v>
      </c>
      <c r="Q71" s="317" t="s">
        <v>186</v>
      </c>
    </row>
    <row r="72" s="1" customFormat="1" hidden="1" spans="1:17">
      <c r="A72" s="93"/>
      <c r="B72" s="85"/>
      <c r="C72" s="85"/>
      <c r="D72" s="85" t="s">
        <v>41</v>
      </c>
      <c r="E72" s="85"/>
      <c r="F72" s="86"/>
      <c r="G72" s="87" t="s">
        <v>187</v>
      </c>
      <c r="H72" s="87" t="s">
        <v>24</v>
      </c>
      <c r="I72" s="87"/>
      <c r="J72" s="131">
        <v>1</v>
      </c>
      <c r="K72" s="131"/>
      <c r="L72" s="131"/>
      <c r="M72" s="131"/>
      <c r="N72" s="131" t="s">
        <v>51</v>
      </c>
      <c r="O72" s="131"/>
      <c r="P72" s="133">
        <v>1</v>
      </c>
      <c r="Q72" s="164"/>
    </row>
    <row r="73" s="1" customFormat="1" hidden="1" spans="1:17">
      <c r="A73" s="93"/>
      <c r="B73" s="85"/>
      <c r="C73" s="85"/>
      <c r="D73" s="85" t="s">
        <v>41</v>
      </c>
      <c r="E73" s="85"/>
      <c r="F73" s="86"/>
      <c r="G73" s="87" t="s">
        <v>188</v>
      </c>
      <c r="H73" s="87" t="s">
        <v>24</v>
      </c>
      <c r="I73" s="87"/>
      <c r="J73" s="131">
        <v>1</v>
      </c>
      <c r="K73" s="131"/>
      <c r="L73" s="131"/>
      <c r="M73" s="131"/>
      <c r="N73" s="131" t="s">
        <v>51</v>
      </c>
      <c r="O73" s="131"/>
      <c r="P73" s="133">
        <v>1</v>
      </c>
      <c r="Q73" s="164"/>
    </row>
    <row r="74" s="1" customFormat="1" ht="24" hidden="1" spans="1:17">
      <c r="A74" s="93"/>
      <c r="B74" s="85"/>
      <c r="C74" s="85"/>
      <c r="D74" s="85" t="s">
        <v>41</v>
      </c>
      <c r="E74" s="85"/>
      <c r="F74" s="86"/>
      <c r="G74" s="87" t="s">
        <v>189</v>
      </c>
      <c r="H74" s="87" t="s">
        <v>24</v>
      </c>
      <c r="I74" s="87"/>
      <c r="J74" s="131">
        <v>1</v>
      </c>
      <c r="K74" s="131"/>
      <c r="L74" s="131"/>
      <c r="M74" s="131"/>
      <c r="N74" s="131" t="s">
        <v>51</v>
      </c>
      <c r="O74" s="131"/>
      <c r="P74" s="133">
        <v>1</v>
      </c>
      <c r="Q74" s="164"/>
    </row>
    <row r="75" s="1" customFormat="1" ht="36" hidden="1" spans="1:17">
      <c r="A75" s="93"/>
      <c r="B75" s="85"/>
      <c r="C75" s="85"/>
      <c r="D75" s="85" t="s">
        <v>41</v>
      </c>
      <c r="E75" s="85"/>
      <c r="F75" s="86"/>
      <c r="G75" s="87" t="s">
        <v>190</v>
      </c>
      <c r="H75" s="87" t="s">
        <v>24</v>
      </c>
      <c r="I75" s="87"/>
      <c r="J75" s="131">
        <v>5</v>
      </c>
      <c r="K75" s="131"/>
      <c r="L75" s="131"/>
      <c r="M75" s="131"/>
      <c r="N75" s="131" t="s">
        <v>34</v>
      </c>
      <c r="O75" s="87" t="s">
        <v>191</v>
      </c>
      <c r="P75" s="133">
        <v>1</v>
      </c>
      <c r="Q75" s="164"/>
    </row>
    <row r="76" s="1" customFormat="1" ht="24" hidden="1" spans="1:17">
      <c r="A76" s="90"/>
      <c r="B76" s="89"/>
      <c r="C76" s="89"/>
      <c r="D76" s="89" t="s">
        <v>41</v>
      </c>
      <c r="E76" s="89"/>
      <c r="F76" s="89"/>
      <c r="G76" s="214" t="s">
        <v>192</v>
      </c>
      <c r="H76" s="90" t="s">
        <v>68</v>
      </c>
      <c r="I76" s="90">
        <v>3</v>
      </c>
      <c r="J76" s="91">
        <v>5</v>
      </c>
      <c r="K76" s="260">
        <v>42523</v>
      </c>
      <c r="L76" s="260">
        <v>42529</v>
      </c>
      <c r="M76" s="203"/>
      <c r="N76" s="147" t="s">
        <v>96</v>
      </c>
      <c r="O76" s="203"/>
      <c r="P76" s="261"/>
      <c r="Q76" s="203" t="s">
        <v>78</v>
      </c>
    </row>
    <row r="77" s="1" customFormat="1" ht="24" spans="1:17">
      <c r="A77" s="93"/>
      <c r="B77" s="85" t="s">
        <v>193</v>
      </c>
      <c r="C77" s="177" t="s">
        <v>194</v>
      </c>
      <c r="D77" s="93" t="s">
        <v>44</v>
      </c>
      <c r="E77" s="93"/>
      <c r="F77" s="85"/>
      <c r="G77" s="93" t="s">
        <v>195</v>
      </c>
      <c r="H77" s="93" t="s">
        <v>24</v>
      </c>
      <c r="I77" s="93">
        <v>1</v>
      </c>
      <c r="J77" s="85">
        <v>5</v>
      </c>
      <c r="K77" s="143">
        <v>42364</v>
      </c>
      <c r="L77" s="143">
        <v>42369</v>
      </c>
      <c r="M77" s="86"/>
      <c r="N77" s="144" t="s">
        <v>96</v>
      </c>
      <c r="O77" s="262" t="s">
        <v>196</v>
      </c>
      <c r="P77" s="141">
        <v>1</v>
      </c>
      <c r="Q77" s="164" t="s">
        <v>197</v>
      </c>
    </row>
    <row r="78" s="1" customFormat="1" ht="24" spans="1:17">
      <c r="A78" s="93"/>
      <c r="B78" s="85"/>
      <c r="C78" s="177" t="s">
        <v>198</v>
      </c>
      <c r="D78" s="93" t="s">
        <v>44</v>
      </c>
      <c r="E78" s="93"/>
      <c r="F78" s="85"/>
      <c r="G78" s="93" t="s">
        <v>199</v>
      </c>
      <c r="H78" s="93" t="s">
        <v>24</v>
      </c>
      <c r="I78" s="93">
        <v>1</v>
      </c>
      <c r="J78" s="85">
        <v>5</v>
      </c>
      <c r="K78" s="143">
        <v>42380</v>
      </c>
      <c r="L78" s="143">
        <v>42384</v>
      </c>
      <c r="M78" s="86"/>
      <c r="N78" s="144" t="s">
        <v>96</v>
      </c>
      <c r="O78" s="262" t="s">
        <v>196</v>
      </c>
      <c r="P78" s="141">
        <v>1</v>
      </c>
      <c r="Q78" s="164" t="s">
        <v>197</v>
      </c>
    </row>
    <row r="79" s="1" customFormat="1" ht="24" spans="1:17">
      <c r="A79" s="93"/>
      <c r="B79" s="85"/>
      <c r="C79" s="177" t="s">
        <v>200</v>
      </c>
      <c r="D79" s="93" t="s">
        <v>44</v>
      </c>
      <c r="E79" s="93"/>
      <c r="F79" s="85"/>
      <c r="G79" s="93" t="s">
        <v>201</v>
      </c>
      <c r="H79" s="93" t="s">
        <v>24</v>
      </c>
      <c r="I79" s="93">
        <v>1</v>
      </c>
      <c r="J79" s="85">
        <v>5</v>
      </c>
      <c r="K79" s="143">
        <v>42373</v>
      </c>
      <c r="L79" s="263">
        <v>42377</v>
      </c>
      <c r="M79" s="86"/>
      <c r="N79" s="144" t="s">
        <v>96</v>
      </c>
      <c r="O79" s="262" t="s">
        <v>196</v>
      </c>
      <c r="P79" s="141">
        <v>1</v>
      </c>
      <c r="Q79" s="164" t="s">
        <v>197</v>
      </c>
    </row>
    <row r="80" s="1" customFormat="1" ht="24" spans="1:17">
      <c r="A80" s="90"/>
      <c r="B80" s="89"/>
      <c r="C80" s="215" t="s">
        <v>202</v>
      </c>
      <c r="D80" s="90" t="s">
        <v>44</v>
      </c>
      <c r="E80" s="90" t="s">
        <v>45</v>
      </c>
      <c r="F80" s="85"/>
      <c r="G80" s="216" t="s">
        <v>203</v>
      </c>
      <c r="H80" s="90" t="s">
        <v>24</v>
      </c>
      <c r="I80" s="90">
        <v>1</v>
      </c>
      <c r="J80" s="89">
        <v>5</v>
      </c>
      <c r="K80" s="155">
        <v>42387</v>
      </c>
      <c r="L80" s="155">
        <v>42391</v>
      </c>
      <c r="M80" s="86"/>
      <c r="N80" s="157" t="s">
        <v>96</v>
      </c>
      <c r="O80" s="214"/>
      <c r="P80" s="264">
        <v>1</v>
      </c>
      <c r="Q80" s="203" t="s">
        <v>197</v>
      </c>
    </row>
    <row r="81" ht="24" hidden="1" spans="1:17">
      <c r="A81" s="93"/>
      <c r="B81" s="89"/>
      <c r="C81" s="90" t="s">
        <v>204</v>
      </c>
      <c r="D81" s="90" t="s">
        <v>44</v>
      </c>
      <c r="E81" s="94"/>
      <c r="F81" s="95" t="s">
        <v>46</v>
      </c>
      <c r="G81" s="90" t="s">
        <v>205</v>
      </c>
      <c r="H81" s="90" t="s">
        <v>206</v>
      </c>
      <c r="I81" s="90">
        <v>9</v>
      </c>
      <c r="J81" s="265">
        <v>5</v>
      </c>
      <c r="K81" s="89"/>
      <c r="L81" s="91"/>
      <c r="M81" s="101"/>
      <c r="N81" s="91"/>
      <c r="O81" s="266"/>
      <c r="P81" s="194"/>
      <c r="Q81" s="91" t="s">
        <v>197</v>
      </c>
    </row>
    <row r="82" s="1" customFormat="1" ht="24" hidden="1" spans="1:17">
      <c r="A82" s="217"/>
      <c r="B82" s="85"/>
      <c r="C82" s="93" t="s">
        <v>207</v>
      </c>
      <c r="D82" s="93" t="s">
        <v>44</v>
      </c>
      <c r="E82" s="218" t="s">
        <v>45</v>
      </c>
      <c r="F82" s="102" t="s">
        <v>46</v>
      </c>
      <c r="G82" s="93" t="s">
        <v>208</v>
      </c>
      <c r="H82" s="93" t="s">
        <v>206</v>
      </c>
      <c r="I82" s="93">
        <v>2</v>
      </c>
      <c r="J82" s="85">
        <v>2</v>
      </c>
      <c r="K82" s="146">
        <v>42501</v>
      </c>
      <c r="L82" s="146">
        <v>42501</v>
      </c>
      <c r="M82" s="101"/>
      <c r="N82" s="201" t="s">
        <v>165</v>
      </c>
      <c r="O82" s="262"/>
      <c r="P82" s="149"/>
      <c r="Q82" s="164" t="s">
        <v>197</v>
      </c>
    </row>
    <row r="83" s="1" customFormat="1" spans="1:18">
      <c r="A83" s="217"/>
      <c r="B83" s="85"/>
      <c r="C83" s="85" t="s">
        <v>209</v>
      </c>
      <c r="D83" s="85" t="s">
        <v>210</v>
      </c>
      <c r="E83" s="219" t="s">
        <v>45</v>
      </c>
      <c r="F83" s="220"/>
      <c r="G83" s="221" t="s">
        <v>209</v>
      </c>
      <c r="H83" s="93" t="s">
        <v>68</v>
      </c>
      <c r="I83" s="93">
        <v>1</v>
      </c>
      <c r="J83" s="77">
        <v>4</v>
      </c>
      <c r="K83" s="267">
        <v>42472</v>
      </c>
      <c r="L83" s="267">
        <v>42475</v>
      </c>
      <c r="M83" s="104"/>
      <c r="N83" s="268" t="s">
        <v>211</v>
      </c>
      <c r="P83" s="149"/>
      <c r="Q83" s="164" t="s">
        <v>78</v>
      </c>
      <c r="R83" s="1">
        <f t="shared" ref="R83:R84" si="0">J83*(1-P83)</f>
        <v>4</v>
      </c>
    </row>
    <row r="84" s="1" customFormat="1" spans="1:18">
      <c r="A84" s="97"/>
      <c r="B84" s="85"/>
      <c r="C84" s="85" t="s">
        <v>212</v>
      </c>
      <c r="D84" s="85" t="s">
        <v>210</v>
      </c>
      <c r="E84" s="106" t="s">
        <v>45</v>
      </c>
      <c r="F84" s="102"/>
      <c r="G84" s="221" t="s">
        <v>212</v>
      </c>
      <c r="H84" s="93" t="s">
        <v>68</v>
      </c>
      <c r="I84" s="93">
        <v>1</v>
      </c>
      <c r="J84" s="269">
        <v>4</v>
      </c>
      <c r="K84" s="143">
        <v>42478</v>
      </c>
      <c r="L84" s="143">
        <v>42481</v>
      </c>
      <c r="M84" s="101"/>
      <c r="N84" s="268" t="s">
        <v>211</v>
      </c>
      <c r="O84" s="86"/>
      <c r="P84" s="270"/>
      <c r="Q84" s="164" t="s">
        <v>78</v>
      </c>
      <c r="R84" s="1">
        <f t="shared" si="0"/>
        <v>4</v>
      </c>
    </row>
    <row r="85" s="1" customFormat="1" ht="36" hidden="1" spans="1:17">
      <c r="A85" s="80"/>
      <c r="B85" s="108"/>
      <c r="C85" s="222" t="s">
        <v>213</v>
      </c>
      <c r="D85" s="222" t="s">
        <v>23</v>
      </c>
      <c r="E85" s="222"/>
      <c r="F85" s="223"/>
      <c r="G85" s="224" t="s">
        <v>214</v>
      </c>
      <c r="H85" s="224" t="s">
        <v>113</v>
      </c>
      <c r="I85" s="224"/>
      <c r="J85" s="223">
        <v>5</v>
      </c>
      <c r="K85" s="223"/>
      <c r="L85" s="223"/>
      <c r="M85" s="223"/>
      <c r="N85" s="223" t="s">
        <v>51</v>
      </c>
      <c r="O85" s="223" t="s">
        <v>215</v>
      </c>
      <c r="P85" s="271">
        <v>1</v>
      </c>
      <c r="Q85" s="318"/>
    </row>
    <row r="86" s="1" customFormat="1" ht="36" hidden="1" spans="1:17">
      <c r="A86" s="90"/>
      <c r="B86" s="108"/>
      <c r="C86" s="225" t="s">
        <v>216</v>
      </c>
      <c r="D86" s="225" t="s">
        <v>23</v>
      </c>
      <c r="E86" s="225"/>
      <c r="F86" s="226"/>
      <c r="G86" s="227" t="s">
        <v>217</v>
      </c>
      <c r="H86" s="227" t="s">
        <v>113</v>
      </c>
      <c r="I86" s="227"/>
      <c r="J86" s="226">
        <v>3</v>
      </c>
      <c r="K86" s="226"/>
      <c r="L86" s="226"/>
      <c r="M86" s="226"/>
      <c r="N86" s="226" t="s">
        <v>51</v>
      </c>
      <c r="O86" s="226" t="s">
        <v>215</v>
      </c>
      <c r="P86" s="272">
        <v>1</v>
      </c>
      <c r="Q86" s="319"/>
    </row>
    <row r="87" s="1" customFormat="1" hidden="1" spans="1:17">
      <c r="A87" s="90"/>
      <c r="B87" s="89"/>
      <c r="C87" s="89" t="s">
        <v>218</v>
      </c>
      <c r="D87" s="89" t="s">
        <v>23</v>
      </c>
      <c r="E87" s="89"/>
      <c r="F87" s="91"/>
      <c r="G87" s="92" t="s">
        <v>219</v>
      </c>
      <c r="H87" s="92" t="s">
        <v>24</v>
      </c>
      <c r="I87" s="92"/>
      <c r="J87" s="136">
        <v>5</v>
      </c>
      <c r="K87" s="136"/>
      <c r="L87" s="137">
        <v>42331</v>
      </c>
      <c r="M87" s="137"/>
      <c r="N87" s="136" t="s">
        <v>87</v>
      </c>
      <c r="O87" s="136"/>
      <c r="P87" s="145">
        <v>1</v>
      </c>
      <c r="Q87" s="203"/>
    </row>
    <row r="88" s="1" customFormat="1" spans="1:17">
      <c r="A88" s="93"/>
      <c r="B88" s="89"/>
      <c r="C88" s="228" t="s">
        <v>218</v>
      </c>
      <c r="D88" s="89" t="s">
        <v>23</v>
      </c>
      <c r="E88" s="85" t="s">
        <v>45</v>
      </c>
      <c r="F88" s="86"/>
      <c r="G88" s="90" t="s">
        <v>220</v>
      </c>
      <c r="H88" s="90" t="s">
        <v>24</v>
      </c>
      <c r="I88" s="90">
        <v>1</v>
      </c>
      <c r="J88" s="91">
        <v>4</v>
      </c>
      <c r="K88" s="155">
        <v>42397</v>
      </c>
      <c r="L88" s="155">
        <v>42402</v>
      </c>
      <c r="M88" s="86"/>
      <c r="N88" s="273" t="s">
        <v>87</v>
      </c>
      <c r="O88" s="91"/>
      <c r="P88" s="264">
        <v>1</v>
      </c>
      <c r="Q88" s="203"/>
    </row>
    <row r="89" s="1" customFormat="1" hidden="1" spans="1:18">
      <c r="A89" s="97"/>
      <c r="B89" s="85"/>
      <c r="C89" s="85" t="s">
        <v>221</v>
      </c>
      <c r="D89" s="85" t="s">
        <v>210</v>
      </c>
      <c r="E89" s="103"/>
      <c r="F89" s="102"/>
      <c r="G89" s="93" t="s">
        <v>222</v>
      </c>
      <c r="H89" s="93" t="s">
        <v>68</v>
      </c>
      <c r="I89" s="93">
        <v>2</v>
      </c>
      <c r="J89" s="85">
        <v>8</v>
      </c>
      <c r="K89" s="274">
        <v>42478</v>
      </c>
      <c r="L89" s="274">
        <v>42487</v>
      </c>
      <c r="M89" s="95"/>
      <c r="N89" s="275" t="s">
        <v>92</v>
      </c>
      <c r="O89" s="164"/>
      <c r="P89" s="102"/>
      <c r="Q89" s="302" t="s">
        <v>223</v>
      </c>
      <c r="R89" s="320"/>
    </row>
    <row r="90" s="1" customFormat="1" hidden="1" spans="1:17">
      <c r="A90" s="97"/>
      <c r="B90" s="85"/>
      <c r="C90" s="85"/>
      <c r="D90" s="85" t="s">
        <v>210</v>
      </c>
      <c r="E90" s="103"/>
      <c r="F90" s="229"/>
      <c r="G90" s="93" t="s">
        <v>224</v>
      </c>
      <c r="H90" s="93" t="s">
        <v>68</v>
      </c>
      <c r="I90" s="93">
        <v>2</v>
      </c>
      <c r="J90" s="86">
        <v>5</v>
      </c>
      <c r="K90" s="146">
        <v>42488</v>
      </c>
      <c r="L90" s="146">
        <v>42495</v>
      </c>
      <c r="M90" s="101"/>
      <c r="N90" s="276" t="s">
        <v>92</v>
      </c>
      <c r="O90" s="85" t="s">
        <v>225</v>
      </c>
      <c r="P90" s="127"/>
      <c r="Q90" s="164"/>
    </row>
    <row r="91" s="1" customFormat="1" ht="24" hidden="1" spans="1:17">
      <c r="A91" s="97"/>
      <c r="B91" s="85"/>
      <c r="C91" s="85"/>
      <c r="D91" s="85" t="s">
        <v>210</v>
      </c>
      <c r="E91" s="103"/>
      <c r="F91" s="229"/>
      <c r="G91" s="93" t="s">
        <v>226</v>
      </c>
      <c r="H91" s="93" t="s">
        <v>68</v>
      </c>
      <c r="I91" s="93">
        <v>2</v>
      </c>
      <c r="J91" s="86">
        <v>5</v>
      </c>
      <c r="K91" s="146">
        <v>42496</v>
      </c>
      <c r="L91" s="146">
        <v>42502</v>
      </c>
      <c r="M91" s="101"/>
      <c r="N91" s="276" t="s">
        <v>92</v>
      </c>
      <c r="O91" s="86"/>
      <c r="P91" s="149"/>
      <c r="Q91" s="202"/>
    </row>
    <row r="92" s="1" customFormat="1" ht="24" hidden="1" spans="1:17">
      <c r="A92" s="93"/>
      <c r="B92" s="108" t="s">
        <v>227</v>
      </c>
      <c r="C92" s="108" t="s">
        <v>228</v>
      </c>
      <c r="D92" s="108" t="s">
        <v>63</v>
      </c>
      <c r="E92" s="85"/>
      <c r="F92" s="85"/>
      <c r="G92" s="230" t="s">
        <v>229</v>
      </c>
      <c r="H92" s="230" t="s">
        <v>24</v>
      </c>
      <c r="I92" s="230"/>
      <c r="J92" s="277">
        <f>5+3</f>
        <v>8</v>
      </c>
      <c r="K92" s="277"/>
      <c r="L92" s="278">
        <v>42349</v>
      </c>
      <c r="M92" s="279"/>
      <c r="N92" s="277" t="s">
        <v>34</v>
      </c>
      <c r="O92" s="277"/>
      <c r="P92" s="280">
        <v>1</v>
      </c>
      <c r="Q92" s="204"/>
    </row>
    <row r="93" s="1" customFormat="1" hidden="1" spans="1:17">
      <c r="A93" s="231"/>
      <c r="B93" s="85"/>
      <c r="C93" s="85"/>
      <c r="D93" s="85" t="s">
        <v>63</v>
      </c>
      <c r="E93" s="232"/>
      <c r="F93" s="233" t="s">
        <v>46</v>
      </c>
      <c r="G93" s="93" t="s">
        <v>230</v>
      </c>
      <c r="H93" s="93" t="s">
        <v>68</v>
      </c>
      <c r="I93" s="93">
        <v>2</v>
      </c>
      <c r="J93" s="85">
        <v>1.5</v>
      </c>
      <c r="K93" s="146">
        <v>42501</v>
      </c>
      <c r="L93" s="146">
        <v>42502</v>
      </c>
      <c r="M93" s="178"/>
      <c r="N93" s="147" t="s">
        <v>69</v>
      </c>
      <c r="O93" s="85"/>
      <c r="P93" s="160"/>
      <c r="Q93" s="117" t="s">
        <v>78</v>
      </c>
    </row>
    <row r="94" ht="24" hidden="1" spans="1:17">
      <c r="A94" s="97"/>
      <c r="B94" s="85"/>
      <c r="C94" s="85"/>
      <c r="D94" s="85" t="s">
        <v>23</v>
      </c>
      <c r="E94" s="106" t="s">
        <v>45</v>
      </c>
      <c r="F94" s="95" t="s">
        <v>46</v>
      </c>
      <c r="G94" s="96" t="s">
        <v>231</v>
      </c>
      <c r="H94" s="93" t="s">
        <v>68</v>
      </c>
      <c r="I94" s="93">
        <v>2</v>
      </c>
      <c r="J94" s="139">
        <v>1.5</v>
      </c>
      <c r="K94" s="146"/>
      <c r="L94" s="146"/>
      <c r="M94" s="162"/>
      <c r="N94" s="147" t="s">
        <v>34</v>
      </c>
      <c r="O94" s="86"/>
      <c r="P94" s="141">
        <v>1</v>
      </c>
      <c r="Q94" s="85" t="s">
        <v>78</v>
      </c>
    </row>
    <row r="95" s="1" customFormat="1" ht="24" hidden="1" spans="1:17">
      <c r="A95" s="80"/>
      <c r="B95" s="108"/>
      <c r="C95" s="108" t="s">
        <v>232</v>
      </c>
      <c r="D95" s="108" t="s">
        <v>63</v>
      </c>
      <c r="E95" s="81"/>
      <c r="F95" s="81"/>
      <c r="G95" s="230" t="s">
        <v>233</v>
      </c>
      <c r="H95" s="230" t="s">
        <v>24</v>
      </c>
      <c r="I95" s="230"/>
      <c r="J95" s="277">
        <f>5+3</f>
        <v>8</v>
      </c>
      <c r="K95" s="277"/>
      <c r="L95" s="278">
        <v>42356</v>
      </c>
      <c r="M95" s="281"/>
      <c r="N95" s="277" t="s">
        <v>34</v>
      </c>
      <c r="O95" s="277"/>
      <c r="P95" s="280">
        <v>1</v>
      </c>
      <c r="Q95" s="204"/>
    </row>
    <row r="96" s="1" customFormat="1" hidden="1" spans="1:17">
      <c r="A96" s="231"/>
      <c r="B96" s="85"/>
      <c r="C96" s="85"/>
      <c r="D96" s="85" t="s">
        <v>63</v>
      </c>
      <c r="E96" s="232"/>
      <c r="F96" s="233" t="s">
        <v>46</v>
      </c>
      <c r="G96" s="93" t="s">
        <v>230</v>
      </c>
      <c r="H96" s="93" t="s">
        <v>68</v>
      </c>
      <c r="I96" s="93">
        <v>2</v>
      </c>
      <c r="J96" s="85">
        <v>1.5</v>
      </c>
      <c r="K96" s="176">
        <v>42501</v>
      </c>
      <c r="L96" s="176">
        <v>42502</v>
      </c>
      <c r="M96" s="178"/>
      <c r="N96" s="147" t="s">
        <v>77</v>
      </c>
      <c r="O96" s="85"/>
      <c r="P96" s="160"/>
      <c r="Q96" s="117" t="s">
        <v>78</v>
      </c>
    </row>
    <row r="97" ht="24" hidden="1" spans="1:17">
      <c r="A97" s="97"/>
      <c r="B97" s="85"/>
      <c r="C97" s="85"/>
      <c r="D97" s="85" t="s">
        <v>23</v>
      </c>
      <c r="E97" s="106" t="s">
        <v>45</v>
      </c>
      <c r="F97" s="95" t="s">
        <v>46</v>
      </c>
      <c r="G97" s="96" t="s">
        <v>231</v>
      </c>
      <c r="H97" s="93" t="s">
        <v>68</v>
      </c>
      <c r="I97" s="93">
        <v>2</v>
      </c>
      <c r="J97" s="139">
        <v>1.5</v>
      </c>
      <c r="K97" s="146"/>
      <c r="L97" s="146"/>
      <c r="M97" s="162"/>
      <c r="N97" s="147" t="s">
        <v>34</v>
      </c>
      <c r="O97" s="86"/>
      <c r="P97" s="141">
        <v>1</v>
      </c>
      <c r="Q97" s="85" t="s">
        <v>78</v>
      </c>
    </row>
    <row r="98" s="1" customFormat="1" hidden="1" spans="1:17">
      <c r="A98" s="111"/>
      <c r="B98" s="108"/>
      <c r="C98" s="234" t="s">
        <v>234</v>
      </c>
      <c r="D98" s="108" t="s">
        <v>63</v>
      </c>
      <c r="E98" s="109" t="s">
        <v>45</v>
      </c>
      <c r="F98" s="85" t="s">
        <v>46</v>
      </c>
      <c r="G98" s="111" t="s">
        <v>234</v>
      </c>
      <c r="H98" s="111" t="s">
        <v>24</v>
      </c>
      <c r="I98" s="111">
        <v>3</v>
      </c>
      <c r="J98" s="109">
        <v>8</v>
      </c>
      <c r="K98" s="282"/>
      <c r="L98" s="283"/>
      <c r="M98" s="176"/>
      <c r="N98" s="282" t="s">
        <v>96</v>
      </c>
      <c r="O98" s="284" t="s">
        <v>235</v>
      </c>
      <c r="P98" s="285">
        <v>0.8</v>
      </c>
      <c r="Q98" s="204"/>
    </row>
    <row r="99" spans="1:18">
      <c r="A99" s="97"/>
      <c r="B99" s="85"/>
      <c r="C99" s="85"/>
      <c r="D99" s="85" t="s">
        <v>63</v>
      </c>
      <c r="E99" s="106"/>
      <c r="F99" s="235"/>
      <c r="G99" s="236" t="s">
        <v>230</v>
      </c>
      <c r="H99" s="93" t="s">
        <v>68</v>
      </c>
      <c r="I99" s="93">
        <v>1</v>
      </c>
      <c r="J99" s="77">
        <v>1.5</v>
      </c>
      <c r="K99" s="161">
        <v>42474</v>
      </c>
      <c r="L99" s="161">
        <v>42475</v>
      </c>
      <c r="M99" s="159"/>
      <c r="N99" s="163" t="s">
        <v>34</v>
      </c>
      <c r="O99" s="77"/>
      <c r="P99" s="160"/>
      <c r="Q99" s="86" t="s">
        <v>78</v>
      </c>
      <c r="R99" s="1">
        <f>J99*(1-P99)</f>
        <v>1.5</v>
      </c>
    </row>
    <row r="100" s="1" customFormat="1" ht="24" spans="1:17">
      <c r="A100" s="80"/>
      <c r="B100" s="108"/>
      <c r="C100" s="108"/>
      <c r="D100" s="108" t="s">
        <v>23</v>
      </c>
      <c r="E100" s="81" t="s">
        <v>45</v>
      </c>
      <c r="F100" s="85"/>
      <c r="G100" s="237" t="s">
        <v>231</v>
      </c>
      <c r="H100" s="111" t="s">
        <v>24</v>
      </c>
      <c r="I100" s="111">
        <v>1</v>
      </c>
      <c r="J100" s="286">
        <v>1.5</v>
      </c>
      <c r="K100" s="287">
        <v>42394</v>
      </c>
      <c r="L100" s="287">
        <v>42394</v>
      </c>
      <c r="M100" s="164"/>
      <c r="N100" s="288" t="s">
        <v>96</v>
      </c>
      <c r="O100" s="204"/>
      <c r="P100" s="289">
        <v>1</v>
      </c>
      <c r="Q100" s="321" t="s">
        <v>78</v>
      </c>
    </row>
    <row r="101" s="1" customFormat="1" hidden="1" spans="1:17">
      <c r="A101" s="97"/>
      <c r="B101" s="85"/>
      <c r="C101" s="85" t="s">
        <v>236</v>
      </c>
      <c r="D101" s="85" t="s">
        <v>63</v>
      </c>
      <c r="E101" s="103"/>
      <c r="F101" s="102" t="s">
        <v>46</v>
      </c>
      <c r="G101" s="93" t="s">
        <v>237</v>
      </c>
      <c r="H101" s="93" t="s">
        <v>68</v>
      </c>
      <c r="I101" s="93">
        <v>2</v>
      </c>
      <c r="J101" s="85">
        <v>10</v>
      </c>
      <c r="K101" s="146">
        <v>42478</v>
      </c>
      <c r="L101" s="146">
        <v>42489</v>
      </c>
      <c r="M101" s="101"/>
      <c r="N101" s="147" t="s">
        <v>87</v>
      </c>
      <c r="O101" s="139" t="s">
        <v>238</v>
      </c>
      <c r="P101" s="149"/>
      <c r="Q101" s="322" t="s">
        <v>239</v>
      </c>
    </row>
    <row r="102" s="1" customFormat="1" hidden="1" spans="1:17">
      <c r="A102" s="93"/>
      <c r="B102" s="81"/>
      <c r="C102" s="81" t="s">
        <v>240</v>
      </c>
      <c r="D102" s="81" t="s">
        <v>63</v>
      </c>
      <c r="E102" s="85"/>
      <c r="F102" s="85"/>
      <c r="G102" s="238" t="s">
        <v>240</v>
      </c>
      <c r="H102" s="238" t="s">
        <v>68</v>
      </c>
      <c r="I102" s="290">
        <v>3</v>
      </c>
      <c r="J102" s="291">
        <v>9</v>
      </c>
      <c r="K102" s="292">
        <v>42499</v>
      </c>
      <c r="L102" s="293">
        <v>42509</v>
      </c>
      <c r="M102" s="294"/>
      <c r="N102" s="167" t="s">
        <v>96</v>
      </c>
      <c r="O102" s="167" t="s">
        <v>241</v>
      </c>
      <c r="P102" s="170"/>
      <c r="Q102" s="202"/>
    </row>
    <row r="103" s="1" customFormat="1" hidden="1" spans="1:17">
      <c r="A103" s="93"/>
      <c r="B103" s="85"/>
      <c r="C103" s="85" t="s">
        <v>242</v>
      </c>
      <c r="D103" s="85" t="s">
        <v>63</v>
      </c>
      <c r="E103" s="85"/>
      <c r="F103" s="85"/>
      <c r="G103" s="93" t="s">
        <v>242</v>
      </c>
      <c r="H103" s="93" t="s">
        <v>68</v>
      </c>
      <c r="I103" s="93">
        <v>3</v>
      </c>
      <c r="J103" s="85">
        <v>7</v>
      </c>
      <c r="K103" s="146">
        <v>42495</v>
      </c>
      <c r="L103" s="146">
        <v>42503</v>
      </c>
      <c r="M103" s="86"/>
      <c r="N103" s="147" t="s">
        <v>87</v>
      </c>
      <c r="O103" s="86"/>
      <c r="P103" s="149"/>
      <c r="Q103" s="164"/>
    </row>
    <row r="104" s="1" customFormat="1" ht="24" hidden="1" spans="1:17">
      <c r="A104" s="80"/>
      <c r="B104" s="81"/>
      <c r="C104" s="222" t="s">
        <v>230</v>
      </c>
      <c r="D104" s="108" t="s">
        <v>63</v>
      </c>
      <c r="E104" s="108"/>
      <c r="F104" s="222" t="s">
        <v>46</v>
      </c>
      <c r="G104" s="239" t="s">
        <v>230</v>
      </c>
      <c r="H104" s="239" t="s">
        <v>113</v>
      </c>
      <c r="I104" s="239"/>
      <c r="J104" s="222">
        <v>0</v>
      </c>
      <c r="K104" s="222"/>
      <c r="L104" s="222"/>
      <c r="M104" s="222"/>
      <c r="N104" s="222"/>
      <c r="O104" s="239" t="s">
        <v>243</v>
      </c>
      <c r="P104" s="295"/>
      <c r="Q104" s="323" t="s">
        <v>244</v>
      </c>
    </row>
    <row r="105" s="1" customFormat="1" hidden="1" spans="1:17">
      <c r="A105" s="90"/>
      <c r="B105" s="89"/>
      <c r="C105" s="225" t="s">
        <v>245</v>
      </c>
      <c r="D105" s="108" t="s">
        <v>63</v>
      </c>
      <c r="E105" s="108"/>
      <c r="F105" s="225"/>
      <c r="G105" s="240" t="s">
        <v>245</v>
      </c>
      <c r="H105" s="240" t="s">
        <v>113</v>
      </c>
      <c r="I105" s="240"/>
      <c r="J105" s="225">
        <v>0</v>
      </c>
      <c r="K105" s="225"/>
      <c r="L105" s="225"/>
      <c r="M105" s="225"/>
      <c r="N105" s="225"/>
      <c r="O105" s="225"/>
      <c r="P105" s="296"/>
      <c r="Q105" s="324" t="s">
        <v>246</v>
      </c>
    </row>
    <row r="106" spans="1:18">
      <c r="A106" s="97"/>
      <c r="B106" s="85"/>
      <c r="C106" s="77" t="s">
        <v>247</v>
      </c>
      <c r="D106" s="77" t="s">
        <v>41</v>
      </c>
      <c r="E106" s="106" t="s">
        <v>45</v>
      </c>
      <c r="F106" s="241"/>
      <c r="G106" s="94" t="s">
        <v>248</v>
      </c>
      <c r="H106" s="94" t="s">
        <v>24</v>
      </c>
      <c r="I106" s="94">
        <v>1</v>
      </c>
      <c r="J106" s="77">
        <v>6</v>
      </c>
      <c r="K106" s="297">
        <v>42395</v>
      </c>
      <c r="L106" s="297">
        <v>42402</v>
      </c>
      <c r="M106" s="241"/>
      <c r="N106" s="186" t="s">
        <v>96</v>
      </c>
      <c r="O106" s="77"/>
      <c r="P106" s="298">
        <v>1</v>
      </c>
      <c r="Q106" s="77" t="s">
        <v>78</v>
      </c>
      <c r="R106" s="1">
        <f t="shared" ref="R106:R109" si="1">J106*(1-P106)</f>
        <v>0</v>
      </c>
    </row>
    <row r="107" s="1" customFormat="1" spans="1:18">
      <c r="A107" s="242"/>
      <c r="B107" s="85"/>
      <c r="C107" s="77"/>
      <c r="D107" s="77" t="s">
        <v>41</v>
      </c>
      <c r="E107" s="243" t="s">
        <v>45</v>
      </c>
      <c r="F107" s="244"/>
      <c r="G107" s="245" t="s">
        <v>249</v>
      </c>
      <c r="H107" s="94" t="s">
        <v>24</v>
      </c>
      <c r="I107" s="94">
        <v>1</v>
      </c>
      <c r="J107" s="139">
        <v>5</v>
      </c>
      <c r="K107" s="297">
        <v>42403</v>
      </c>
      <c r="L107" s="297">
        <v>42412</v>
      </c>
      <c r="M107" s="299"/>
      <c r="N107" s="163" t="s">
        <v>96</v>
      </c>
      <c r="O107" s="201"/>
      <c r="P107" s="300">
        <v>1</v>
      </c>
      <c r="Q107" s="325" t="s">
        <v>78</v>
      </c>
      <c r="R107" s="1">
        <f t="shared" si="1"/>
        <v>0</v>
      </c>
    </row>
    <row r="108" spans="1:18">
      <c r="A108" s="97"/>
      <c r="B108" s="85" t="s">
        <v>250</v>
      </c>
      <c r="C108" s="85" t="s">
        <v>250</v>
      </c>
      <c r="D108" s="85" t="s">
        <v>44</v>
      </c>
      <c r="E108" s="106"/>
      <c r="F108" s="95" t="s">
        <v>46</v>
      </c>
      <c r="G108" s="98" t="s">
        <v>250</v>
      </c>
      <c r="H108" s="98" t="s">
        <v>106</v>
      </c>
      <c r="I108" s="93">
        <v>1</v>
      </c>
      <c r="J108" s="77">
        <v>30</v>
      </c>
      <c r="K108" s="161">
        <v>42415</v>
      </c>
      <c r="L108" s="161">
        <v>42454</v>
      </c>
      <c r="M108" s="95"/>
      <c r="N108" s="186" t="s">
        <v>25</v>
      </c>
      <c r="O108" s="301"/>
      <c r="P108" s="302"/>
      <c r="Q108" s="86" t="s">
        <v>251</v>
      </c>
      <c r="R108" s="1">
        <f t="shared" si="1"/>
        <v>30</v>
      </c>
    </row>
    <row r="109" s="1" customFormat="1" spans="1:18">
      <c r="A109" s="217"/>
      <c r="B109" s="85" t="s">
        <v>252</v>
      </c>
      <c r="C109" s="85" t="s">
        <v>253</v>
      </c>
      <c r="D109" s="85" t="s">
        <v>210</v>
      </c>
      <c r="E109" s="219" t="s">
        <v>45</v>
      </c>
      <c r="F109" s="220"/>
      <c r="G109" s="93" t="s">
        <v>253</v>
      </c>
      <c r="H109" s="93" t="s">
        <v>68</v>
      </c>
      <c r="I109" s="93">
        <v>1</v>
      </c>
      <c r="J109" s="77">
        <v>5</v>
      </c>
      <c r="K109" s="161">
        <v>42426</v>
      </c>
      <c r="L109" s="161">
        <v>42432</v>
      </c>
      <c r="M109" s="104"/>
      <c r="N109" s="163" t="s">
        <v>92</v>
      </c>
      <c r="O109" s="86"/>
      <c r="P109" s="149"/>
      <c r="Q109" s="164"/>
      <c r="R109" s="1">
        <f t="shared" si="1"/>
        <v>5</v>
      </c>
    </row>
    <row r="110" s="1" customFormat="1" hidden="1" spans="1:17">
      <c r="A110" s="231"/>
      <c r="B110" s="85"/>
      <c r="C110" s="85"/>
      <c r="D110" s="85" t="s">
        <v>210</v>
      </c>
      <c r="E110" s="232"/>
      <c r="F110" s="102" t="s">
        <v>46</v>
      </c>
      <c r="G110" s="93" t="s">
        <v>254</v>
      </c>
      <c r="H110" s="93" t="s">
        <v>68</v>
      </c>
      <c r="I110" s="93">
        <v>2</v>
      </c>
      <c r="J110" s="85">
        <v>1</v>
      </c>
      <c r="K110" s="146">
        <v>42500</v>
      </c>
      <c r="L110" s="146">
        <v>42500</v>
      </c>
      <c r="M110" s="101"/>
      <c r="N110" s="147" t="s">
        <v>77</v>
      </c>
      <c r="O110" s="86"/>
      <c r="P110" s="149"/>
      <c r="Q110" s="164" t="s">
        <v>78</v>
      </c>
    </row>
    <row r="111" ht="24" hidden="1" spans="1:17">
      <c r="A111" s="97"/>
      <c r="B111" s="85"/>
      <c r="C111" s="85" t="s">
        <v>255</v>
      </c>
      <c r="D111" s="85" t="s">
        <v>210</v>
      </c>
      <c r="E111" s="106"/>
      <c r="F111" s="95" t="s">
        <v>46</v>
      </c>
      <c r="G111" s="93" t="s">
        <v>256</v>
      </c>
      <c r="H111" s="93" t="s">
        <v>68</v>
      </c>
      <c r="I111" s="93">
        <v>2</v>
      </c>
      <c r="J111" s="77">
        <v>10</v>
      </c>
      <c r="K111" s="146">
        <v>42465</v>
      </c>
      <c r="L111" s="146">
        <v>42478</v>
      </c>
      <c r="M111" s="101"/>
      <c r="N111" s="147" t="s">
        <v>90</v>
      </c>
      <c r="O111" s="86"/>
      <c r="P111" s="149"/>
      <c r="Q111" s="86"/>
    </row>
    <row r="112" s="1" customFormat="1" spans="1:18">
      <c r="A112" s="242"/>
      <c r="B112" s="85"/>
      <c r="C112" s="85" t="s">
        <v>257</v>
      </c>
      <c r="D112" s="85" t="s">
        <v>210</v>
      </c>
      <c r="E112" s="243" t="s">
        <v>45</v>
      </c>
      <c r="F112" s="102"/>
      <c r="G112" s="93" t="s">
        <v>258</v>
      </c>
      <c r="H112" s="93" t="s">
        <v>68</v>
      </c>
      <c r="I112" s="93">
        <v>1</v>
      </c>
      <c r="J112" s="77">
        <v>8</v>
      </c>
      <c r="K112" s="161">
        <v>42440</v>
      </c>
      <c r="L112" s="161">
        <v>42451</v>
      </c>
      <c r="M112" s="101"/>
      <c r="N112" s="163" t="s">
        <v>34</v>
      </c>
      <c r="O112" s="86"/>
      <c r="P112" s="149"/>
      <c r="Q112" s="164" t="s">
        <v>259</v>
      </c>
      <c r="R112" s="1">
        <f t="shared" ref="R112:R113" si="2">J112*(1-P112)</f>
        <v>8</v>
      </c>
    </row>
    <row r="113" ht="24" spans="1:18">
      <c r="A113" s="97"/>
      <c r="B113" s="85"/>
      <c r="C113" s="85"/>
      <c r="D113" s="85" t="s">
        <v>210</v>
      </c>
      <c r="E113" s="106" t="s">
        <v>45</v>
      </c>
      <c r="F113" s="95"/>
      <c r="G113" s="93" t="s">
        <v>260</v>
      </c>
      <c r="H113" s="93" t="s">
        <v>106</v>
      </c>
      <c r="I113" s="93">
        <v>1</v>
      </c>
      <c r="J113" s="77">
        <v>2</v>
      </c>
      <c r="K113" s="143"/>
      <c r="L113" s="143"/>
      <c r="M113" s="101"/>
      <c r="N113" s="144" t="s">
        <v>261</v>
      </c>
      <c r="O113" s="303" t="s">
        <v>262</v>
      </c>
      <c r="P113" s="149"/>
      <c r="Q113" s="86" t="s">
        <v>259</v>
      </c>
      <c r="R113" s="1">
        <f t="shared" si="2"/>
        <v>2</v>
      </c>
    </row>
    <row r="114" ht="36" spans="1:17">
      <c r="A114" s="93"/>
      <c r="B114" s="108"/>
      <c r="C114" s="108"/>
      <c r="D114" s="108" t="s">
        <v>41</v>
      </c>
      <c r="E114" s="77" t="s">
        <v>45</v>
      </c>
      <c r="F114" s="95"/>
      <c r="G114" s="111" t="s">
        <v>263</v>
      </c>
      <c r="H114" s="111" t="s">
        <v>24</v>
      </c>
      <c r="I114" s="111">
        <v>1</v>
      </c>
      <c r="J114" s="109">
        <v>5</v>
      </c>
      <c r="K114" s="304"/>
      <c r="L114" s="304">
        <v>42416</v>
      </c>
      <c r="M114" s="101"/>
      <c r="N114" s="166" t="s">
        <v>264</v>
      </c>
      <c r="O114" s="286" t="s">
        <v>265</v>
      </c>
      <c r="P114" s="289">
        <v>1</v>
      </c>
      <c r="Q114" s="286"/>
    </row>
    <row r="115" s="1" customFormat="1" ht="24" spans="1:18">
      <c r="A115" s="242"/>
      <c r="B115" s="85"/>
      <c r="C115" s="85"/>
      <c r="D115" s="85" t="s">
        <v>210</v>
      </c>
      <c r="E115" s="234" t="s">
        <v>45</v>
      </c>
      <c r="F115" s="102"/>
      <c r="G115" s="93" t="s">
        <v>266</v>
      </c>
      <c r="H115" s="93" t="s">
        <v>68</v>
      </c>
      <c r="I115" s="93">
        <v>1</v>
      </c>
      <c r="J115" s="85">
        <v>8</v>
      </c>
      <c r="K115" s="161">
        <v>42452</v>
      </c>
      <c r="L115" s="161">
        <v>42461</v>
      </c>
      <c r="M115" s="101"/>
      <c r="N115" s="163" t="s">
        <v>34</v>
      </c>
      <c r="O115" s="86"/>
      <c r="P115" s="149"/>
      <c r="Q115" s="164" t="s">
        <v>259</v>
      </c>
      <c r="R115" s="1">
        <f>J115*(1-P115)</f>
        <v>8</v>
      </c>
    </row>
    <row r="116" hidden="1" spans="1:17">
      <c r="A116" s="97"/>
      <c r="B116" s="85"/>
      <c r="C116" s="85"/>
      <c r="D116" s="85" t="s">
        <v>210</v>
      </c>
      <c r="E116" s="106"/>
      <c r="F116" s="95" t="s">
        <v>46</v>
      </c>
      <c r="G116" s="93" t="s">
        <v>267</v>
      </c>
      <c r="H116" s="93" t="s">
        <v>68</v>
      </c>
      <c r="I116" s="93">
        <v>2</v>
      </c>
      <c r="J116" s="77">
        <v>4</v>
      </c>
      <c r="K116" s="146">
        <v>42479</v>
      </c>
      <c r="L116" s="146">
        <v>42482</v>
      </c>
      <c r="M116" s="101"/>
      <c r="N116" s="147" t="s">
        <v>90</v>
      </c>
      <c r="O116" s="86" t="s">
        <v>268</v>
      </c>
      <c r="P116" s="149"/>
      <c r="Q116" s="86" t="s">
        <v>78</v>
      </c>
    </row>
    <row r="117" s="1" customFormat="1" spans="1:17">
      <c r="A117" s="217"/>
      <c r="B117" s="85"/>
      <c r="C117" s="85" t="s">
        <v>269</v>
      </c>
      <c r="D117" s="85" t="s">
        <v>41</v>
      </c>
      <c r="E117" s="219" t="s">
        <v>45</v>
      </c>
      <c r="F117" s="102"/>
      <c r="G117" s="93" t="s">
        <v>269</v>
      </c>
      <c r="H117" s="93" t="s">
        <v>106</v>
      </c>
      <c r="I117" s="93">
        <v>1</v>
      </c>
      <c r="J117" s="77">
        <v>5</v>
      </c>
      <c r="K117" s="161">
        <v>42401</v>
      </c>
      <c r="L117" s="161">
        <v>42405</v>
      </c>
      <c r="M117" s="101"/>
      <c r="N117" s="163" t="s">
        <v>211</v>
      </c>
      <c r="O117" s="86"/>
      <c r="P117" s="141">
        <v>1</v>
      </c>
      <c r="Q117" s="164"/>
    </row>
    <row r="118" s="1" customFormat="1" spans="1:18">
      <c r="A118" s="97"/>
      <c r="B118" s="85"/>
      <c r="C118" s="85" t="s">
        <v>270</v>
      </c>
      <c r="D118" s="85" t="s">
        <v>41</v>
      </c>
      <c r="E118" s="106" t="s">
        <v>45</v>
      </c>
      <c r="F118" s="102"/>
      <c r="G118" s="93" t="s">
        <v>270</v>
      </c>
      <c r="H118" s="93" t="s">
        <v>106</v>
      </c>
      <c r="I118" s="93">
        <v>1</v>
      </c>
      <c r="J118" s="77">
        <v>7</v>
      </c>
      <c r="K118" s="305">
        <v>42411</v>
      </c>
      <c r="L118" s="305">
        <v>42419</v>
      </c>
      <c r="M118" s="101"/>
      <c r="N118" s="306" t="s">
        <v>211</v>
      </c>
      <c r="O118" s="303"/>
      <c r="P118" s="141">
        <v>1</v>
      </c>
      <c r="Q118" s="164"/>
      <c r="R118" s="1">
        <f t="shared" ref="R118:R127" si="3">J118*(1-P118)</f>
        <v>0</v>
      </c>
    </row>
    <row r="119" s="1" customFormat="1" ht="24" spans="1:18">
      <c r="A119" s="97"/>
      <c r="B119" s="85"/>
      <c r="C119" s="85" t="s">
        <v>271</v>
      </c>
      <c r="D119" s="85" t="s">
        <v>41</v>
      </c>
      <c r="E119" s="106" t="s">
        <v>45</v>
      </c>
      <c r="F119" s="102" t="s">
        <v>46</v>
      </c>
      <c r="G119" s="93" t="s">
        <v>272</v>
      </c>
      <c r="H119" s="93" t="s">
        <v>68</v>
      </c>
      <c r="I119" s="93">
        <v>1</v>
      </c>
      <c r="J119" s="77">
        <v>8</v>
      </c>
      <c r="K119" s="161">
        <v>42422</v>
      </c>
      <c r="L119" s="161">
        <v>42431</v>
      </c>
      <c r="M119" s="101"/>
      <c r="N119" s="163" t="s">
        <v>211</v>
      </c>
      <c r="O119" s="86"/>
      <c r="P119" s="149"/>
      <c r="Q119" s="164" t="s">
        <v>78</v>
      </c>
      <c r="R119" s="1">
        <f t="shared" si="3"/>
        <v>8</v>
      </c>
    </row>
    <row r="120" s="1" customFormat="1" ht="15" customHeight="1" spans="1:18">
      <c r="A120" s="231"/>
      <c r="B120" s="85"/>
      <c r="C120" s="85" t="s">
        <v>273</v>
      </c>
      <c r="D120" s="85" t="s">
        <v>41</v>
      </c>
      <c r="E120" s="232" t="s">
        <v>45</v>
      </c>
      <c r="F120" s="102"/>
      <c r="G120" s="93" t="s">
        <v>274</v>
      </c>
      <c r="H120" s="93" t="s">
        <v>106</v>
      </c>
      <c r="I120" s="93">
        <v>1</v>
      </c>
      <c r="J120" s="85">
        <v>3</v>
      </c>
      <c r="K120" s="143"/>
      <c r="L120" s="143"/>
      <c r="M120" s="101"/>
      <c r="N120" s="144" t="s">
        <v>261</v>
      </c>
      <c r="O120" s="86" t="s">
        <v>275</v>
      </c>
      <c r="P120" s="141">
        <v>0.3</v>
      </c>
      <c r="Q120" s="164" t="s">
        <v>78</v>
      </c>
      <c r="R120" s="1">
        <f t="shared" si="3"/>
        <v>2.1</v>
      </c>
    </row>
    <row r="121" spans="1:18">
      <c r="A121" s="97"/>
      <c r="B121" s="85"/>
      <c r="C121" s="85"/>
      <c r="D121" s="85" t="s">
        <v>41</v>
      </c>
      <c r="E121" s="106" t="s">
        <v>45</v>
      </c>
      <c r="F121" s="95"/>
      <c r="G121" s="93" t="s">
        <v>276</v>
      </c>
      <c r="H121" s="93" t="s">
        <v>106</v>
      </c>
      <c r="I121" s="93">
        <v>1</v>
      </c>
      <c r="J121" s="77">
        <v>3</v>
      </c>
      <c r="K121" s="161"/>
      <c r="L121" s="161"/>
      <c r="M121" s="101"/>
      <c r="N121" s="144" t="s">
        <v>261</v>
      </c>
      <c r="O121" s="86" t="s">
        <v>275</v>
      </c>
      <c r="P121" s="141">
        <v>0.3</v>
      </c>
      <c r="Q121" s="86" t="s">
        <v>78</v>
      </c>
      <c r="R121" s="1">
        <f t="shared" si="3"/>
        <v>2.1</v>
      </c>
    </row>
    <row r="122" spans="1:18">
      <c r="A122" s="97"/>
      <c r="B122" s="85"/>
      <c r="C122" s="85"/>
      <c r="D122" s="85" t="s">
        <v>41</v>
      </c>
      <c r="E122" s="106" t="s">
        <v>45</v>
      </c>
      <c r="F122" s="95"/>
      <c r="G122" s="93" t="s">
        <v>277</v>
      </c>
      <c r="H122" s="93" t="s">
        <v>106</v>
      </c>
      <c r="I122" s="93">
        <v>1</v>
      </c>
      <c r="J122" s="77">
        <v>3</v>
      </c>
      <c r="K122" s="161"/>
      <c r="L122" s="161"/>
      <c r="M122" s="101"/>
      <c r="N122" s="144" t="s">
        <v>261</v>
      </c>
      <c r="O122" s="86" t="s">
        <v>275</v>
      </c>
      <c r="P122" s="141">
        <v>0.3</v>
      </c>
      <c r="Q122" s="86" t="s">
        <v>78</v>
      </c>
      <c r="R122" s="1">
        <f t="shared" si="3"/>
        <v>2.1</v>
      </c>
    </row>
    <row r="123" spans="1:18">
      <c r="A123" s="97"/>
      <c r="B123" s="85"/>
      <c r="C123" s="85"/>
      <c r="D123" s="85" t="s">
        <v>41</v>
      </c>
      <c r="E123" s="106" t="s">
        <v>45</v>
      </c>
      <c r="F123" s="95"/>
      <c r="G123" s="93" t="s">
        <v>278</v>
      </c>
      <c r="H123" s="93" t="s">
        <v>106</v>
      </c>
      <c r="I123" s="93">
        <v>1</v>
      </c>
      <c r="J123" s="77">
        <v>3</v>
      </c>
      <c r="K123" s="143"/>
      <c r="L123" s="143"/>
      <c r="M123" s="101"/>
      <c r="N123" s="144" t="s">
        <v>261</v>
      </c>
      <c r="O123" s="86" t="s">
        <v>275</v>
      </c>
      <c r="P123" s="141">
        <v>0.3</v>
      </c>
      <c r="Q123" s="86" t="s">
        <v>78</v>
      </c>
      <c r="R123" s="1">
        <f t="shared" si="3"/>
        <v>2.1</v>
      </c>
    </row>
    <row r="124" spans="1:18">
      <c r="A124" s="97"/>
      <c r="B124" s="85"/>
      <c r="C124" s="85"/>
      <c r="D124" s="85" t="s">
        <v>41</v>
      </c>
      <c r="E124" s="106" t="s">
        <v>45</v>
      </c>
      <c r="F124" s="95"/>
      <c r="G124" s="93" t="s">
        <v>279</v>
      </c>
      <c r="H124" s="93" t="s">
        <v>106</v>
      </c>
      <c r="I124" s="93">
        <v>1</v>
      </c>
      <c r="J124" s="77">
        <v>3</v>
      </c>
      <c r="K124" s="143"/>
      <c r="L124" s="143"/>
      <c r="M124" s="101"/>
      <c r="N124" s="144" t="s">
        <v>261</v>
      </c>
      <c r="O124" s="86" t="s">
        <v>275</v>
      </c>
      <c r="P124" s="141">
        <v>0.3</v>
      </c>
      <c r="Q124" s="86" t="s">
        <v>78</v>
      </c>
      <c r="R124" s="1">
        <f t="shared" si="3"/>
        <v>2.1</v>
      </c>
    </row>
    <row r="125" s="1" customFormat="1" spans="1:18">
      <c r="A125" s="217"/>
      <c r="B125" s="85"/>
      <c r="C125" s="85"/>
      <c r="D125" s="85" t="s">
        <v>41</v>
      </c>
      <c r="E125" s="246" t="s">
        <v>45</v>
      </c>
      <c r="F125" s="102"/>
      <c r="G125" s="93" t="s">
        <v>280</v>
      </c>
      <c r="H125" s="93" t="s">
        <v>106</v>
      </c>
      <c r="I125" s="93">
        <v>1</v>
      </c>
      <c r="J125" s="85">
        <v>3</v>
      </c>
      <c r="K125" s="143"/>
      <c r="L125" s="143"/>
      <c r="M125" s="101"/>
      <c r="N125" s="144" t="s">
        <v>261</v>
      </c>
      <c r="O125" s="86" t="s">
        <v>275</v>
      </c>
      <c r="P125" s="141">
        <v>0.3</v>
      </c>
      <c r="Q125" s="164" t="s">
        <v>78</v>
      </c>
      <c r="R125" s="1">
        <f t="shared" si="3"/>
        <v>2.1</v>
      </c>
    </row>
    <row r="126" s="1" customFormat="1" spans="1:18">
      <c r="A126" s="97"/>
      <c r="B126" s="85"/>
      <c r="C126" s="85"/>
      <c r="D126" s="85" t="s">
        <v>41</v>
      </c>
      <c r="E126" s="103" t="s">
        <v>45</v>
      </c>
      <c r="F126" s="102"/>
      <c r="G126" s="93" t="s">
        <v>281</v>
      </c>
      <c r="H126" s="93" t="s">
        <v>106</v>
      </c>
      <c r="I126" s="93">
        <v>1</v>
      </c>
      <c r="J126" s="85">
        <v>3</v>
      </c>
      <c r="K126" s="143"/>
      <c r="L126" s="143"/>
      <c r="M126" s="101"/>
      <c r="N126" s="144" t="s">
        <v>261</v>
      </c>
      <c r="O126" s="86" t="s">
        <v>275</v>
      </c>
      <c r="P126" s="141">
        <v>0.3</v>
      </c>
      <c r="Q126" s="164" t="s">
        <v>78</v>
      </c>
      <c r="R126" s="1">
        <f t="shared" si="3"/>
        <v>2.1</v>
      </c>
    </row>
    <row r="127" s="1" customFormat="1" ht="24" spans="1:18">
      <c r="A127" s="97"/>
      <c r="B127" s="85"/>
      <c r="C127" s="247" t="s">
        <v>282</v>
      </c>
      <c r="D127" s="85" t="s">
        <v>210</v>
      </c>
      <c r="E127" s="103" t="s">
        <v>45</v>
      </c>
      <c r="F127" s="248"/>
      <c r="G127" s="249" t="s">
        <v>283</v>
      </c>
      <c r="H127" s="249" t="s">
        <v>68</v>
      </c>
      <c r="I127" s="307">
        <v>1</v>
      </c>
      <c r="J127" s="247">
        <v>8</v>
      </c>
      <c r="K127" s="308">
        <v>42432</v>
      </c>
      <c r="L127" s="308">
        <v>42443</v>
      </c>
      <c r="M127" s="309"/>
      <c r="N127" s="163" t="s">
        <v>211</v>
      </c>
      <c r="O127" s="310" t="s">
        <v>284</v>
      </c>
      <c r="P127" s="311"/>
      <c r="Q127" s="326" t="s">
        <v>223</v>
      </c>
      <c r="R127" s="1">
        <f t="shared" si="3"/>
        <v>8</v>
      </c>
    </row>
    <row r="128" s="1" customFormat="1" hidden="1" spans="1:17">
      <c r="A128" s="93"/>
      <c r="B128" s="108"/>
      <c r="C128" s="108" t="s">
        <v>285</v>
      </c>
      <c r="D128" s="108" t="s">
        <v>41</v>
      </c>
      <c r="E128" s="85"/>
      <c r="F128" s="85"/>
      <c r="G128" s="250" t="s">
        <v>285</v>
      </c>
      <c r="H128" s="250" t="s">
        <v>113</v>
      </c>
      <c r="I128" s="250">
        <v>1</v>
      </c>
      <c r="J128" s="312">
        <v>5</v>
      </c>
      <c r="K128" s="313">
        <v>42451</v>
      </c>
      <c r="L128" s="314">
        <v>42457</v>
      </c>
      <c r="M128" s="86"/>
      <c r="N128" s="315" t="s">
        <v>90</v>
      </c>
      <c r="O128" s="315" t="s">
        <v>286</v>
      </c>
      <c r="P128" s="316"/>
      <c r="Q128" s="327" t="s">
        <v>78</v>
      </c>
    </row>
    <row r="129" s="1" customFormat="1" spans="1:18">
      <c r="A129" s="97"/>
      <c r="B129" s="85"/>
      <c r="C129" s="85" t="s">
        <v>287</v>
      </c>
      <c r="D129" s="85" t="s">
        <v>210</v>
      </c>
      <c r="E129" s="328" t="s">
        <v>45</v>
      </c>
      <c r="F129" s="102"/>
      <c r="G129" s="93" t="s">
        <v>287</v>
      </c>
      <c r="H129" s="93" t="s">
        <v>68</v>
      </c>
      <c r="I129" s="93">
        <v>1</v>
      </c>
      <c r="J129" s="85">
        <v>5</v>
      </c>
      <c r="K129" s="161">
        <v>42444</v>
      </c>
      <c r="L129" s="161">
        <v>42450</v>
      </c>
      <c r="M129" s="101"/>
      <c r="N129" s="163" t="s">
        <v>211</v>
      </c>
      <c r="O129" s="86"/>
      <c r="P129" s="149"/>
      <c r="Q129" s="164" t="s">
        <v>78</v>
      </c>
      <c r="R129" s="1">
        <f>J129*(1-P129)</f>
        <v>5</v>
      </c>
    </row>
    <row r="130" s="1" customFormat="1" ht="24" spans="1:17">
      <c r="A130" s="93"/>
      <c r="B130" s="108"/>
      <c r="C130" s="108" t="s">
        <v>288</v>
      </c>
      <c r="D130" s="108" t="s">
        <v>23</v>
      </c>
      <c r="E130" s="85"/>
      <c r="F130" s="85"/>
      <c r="G130" s="111" t="s">
        <v>289</v>
      </c>
      <c r="H130" s="111" t="s">
        <v>24</v>
      </c>
      <c r="I130" s="111">
        <v>1</v>
      </c>
      <c r="J130" s="108">
        <v>10</v>
      </c>
      <c r="K130" s="304">
        <v>42494</v>
      </c>
      <c r="L130" s="304">
        <v>42507</v>
      </c>
      <c r="M130" s="85"/>
      <c r="N130" s="166" t="s">
        <v>290</v>
      </c>
      <c r="O130" s="108"/>
      <c r="P130" s="180">
        <v>1</v>
      </c>
      <c r="Q130" s="204"/>
    </row>
    <row r="131" s="1" customFormat="1" ht="48" spans="1:18">
      <c r="A131" s="231"/>
      <c r="B131" s="85"/>
      <c r="C131" s="119" t="s">
        <v>291</v>
      </c>
      <c r="D131" s="85" t="s">
        <v>23</v>
      </c>
      <c r="E131" s="232"/>
      <c r="F131" s="233" t="s">
        <v>46</v>
      </c>
      <c r="G131" s="119" t="s">
        <v>292</v>
      </c>
      <c r="H131" s="93" t="s">
        <v>68</v>
      </c>
      <c r="I131" s="93">
        <v>1</v>
      </c>
      <c r="J131" s="86">
        <v>10</v>
      </c>
      <c r="K131" s="161">
        <v>42426</v>
      </c>
      <c r="L131" s="161">
        <v>42439</v>
      </c>
      <c r="M131" s="99"/>
      <c r="N131" s="186" t="s">
        <v>34</v>
      </c>
      <c r="O131" s="93" t="s">
        <v>293</v>
      </c>
      <c r="P131" s="302"/>
      <c r="Q131" s="164" t="s">
        <v>120</v>
      </c>
      <c r="R131" s="1">
        <f t="shared" ref="R131:R133" si="4">J131*(1-P131)</f>
        <v>10</v>
      </c>
    </row>
    <row r="132" ht="36" spans="1:18">
      <c r="A132" s="97"/>
      <c r="B132" s="93" t="s">
        <v>294</v>
      </c>
      <c r="C132" s="86" t="s">
        <v>295</v>
      </c>
      <c r="D132" s="86" t="s">
        <v>63</v>
      </c>
      <c r="E132" s="329" t="s">
        <v>45</v>
      </c>
      <c r="F132" s="95"/>
      <c r="G132" s="93" t="s">
        <v>296</v>
      </c>
      <c r="H132" s="93" t="s">
        <v>106</v>
      </c>
      <c r="I132" s="93">
        <v>1</v>
      </c>
      <c r="J132" s="77">
        <v>60</v>
      </c>
      <c r="K132" s="161">
        <v>42375</v>
      </c>
      <c r="L132" s="161">
        <v>42430</v>
      </c>
      <c r="M132" s="95"/>
      <c r="N132" s="186" t="s">
        <v>87</v>
      </c>
      <c r="O132" s="353" t="s">
        <v>297</v>
      </c>
      <c r="P132" s="302"/>
      <c r="Q132" s="86" t="s">
        <v>298</v>
      </c>
      <c r="R132" s="1">
        <f t="shared" si="4"/>
        <v>60</v>
      </c>
    </row>
    <row r="133" s="1" customFormat="1" ht="36" spans="1:18">
      <c r="A133" s="242"/>
      <c r="B133" s="93"/>
      <c r="C133" s="164" t="s">
        <v>299</v>
      </c>
      <c r="D133" s="164" t="s">
        <v>63</v>
      </c>
      <c r="E133" s="330"/>
      <c r="F133" s="331"/>
      <c r="G133" s="93" t="s">
        <v>300</v>
      </c>
      <c r="H133" s="93" t="s">
        <v>68</v>
      </c>
      <c r="I133" s="93">
        <v>1</v>
      </c>
      <c r="J133" s="85">
        <v>10</v>
      </c>
      <c r="K133" s="161">
        <v>42433</v>
      </c>
      <c r="L133" s="161">
        <v>42446</v>
      </c>
      <c r="M133" s="354"/>
      <c r="N133" s="186" t="s">
        <v>87</v>
      </c>
      <c r="O133" s="93" t="s">
        <v>301</v>
      </c>
      <c r="P133" s="302"/>
      <c r="Q133" s="164" t="s">
        <v>78</v>
      </c>
      <c r="R133" s="1">
        <f t="shared" si="4"/>
        <v>10</v>
      </c>
    </row>
    <row r="134" s="1" customFormat="1" spans="1:17">
      <c r="A134" s="93"/>
      <c r="B134" s="81" t="s">
        <v>302</v>
      </c>
      <c r="C134" s="246" t="s">
        <v>302</v>
      </c>
      <c r="D134" s="81" t="s">
        <v>44</v>
      </c>
      <c r="E134" s="85" t="s">
        <v>45</v>
      </c>
      <c r="F134" s="85"/>
      <c r="G134" s="332" t="s">
        <v>303</v>
      </c>
      <c r="H134" s="80" t="s">
        <v>24</v>
      </c>
      <c r="I134" s="80">
        <v>1</v>
      </c>
      <c r="J134" s="82">
        <v>7</v>
      </c>
      <c r="K134" s="181">
        <v>42387</v>
      </c>
      <c r="L134" s="181">
        <v>42395</v>
      </c>
      <c r="M134" s="85"/>
      <c r="N134" s="182" t="s">
        <v>290</v>
      </c>
      <c r="O134" s="80"/>
      <c r="P134" s="255">
        <v>1</v>
      </c>
      <c r="Q134" s="202" t="s">
        <v>304</v>
      </c>
    </row>
    <row r="135" s="1" customFormat="1" spans="1:17">
      <c r="A135" s="93"/>
      <c r="B135" s="85"/>
      <c r="C135" s="103"/>
      <c r="D135" s="85" t="s">
        <v>44</v>
      </c>
      <c r="E135" s="85" t="s">
        <v>45</v>
      </c>
      <c r="F135" s="85"/>
      <c r="G135" s="119" t="s">
        <v>305</v>
      </c>
      <c r="H135" s="93" t="s">
        <v>24</v>
      </c>
      <c r="I135" s="93">
        <v>1</v>
      </c>
      <c r="J135" s="86">
        <v>4</v>
      </c>
      <c r="K135" s="161">
        <v>42387</v>
      </c>
      <c r="L135" s="161">
        <v>42390</v>
      </c>
      <c r="M135" s="85"/>
      <c r="N135" s="186" t="s">
        <v>290</v>
      </c>
      <c r="O135" s="93"/>
      <c r="P135" s="160">
        <v>1</v>
      </c>
      <c r="Q135" s="164" t="s">
        <v>304</v>
      </c>
    </row>
    <row r="136" s="1" customFormat="1" spans="1:17">
      <c r="A136" s="90"/>
      <c r="B136" s="89"/>
      <c r="C136" s="232"/>
      <c r="D136" s="89" t="s">
        <v>44</v>
      </c>
      <c r="E136" s="89" t="s">
        <v>45</v>
      </c>
      <c r="F136" s="85"/>
      <c r="G136" s="216" t="s">
        <v>306</v>
      </c>
      <c r="H136" s="90" t="s">
        <v>24</v>
      </c>
      <c r="I136" s="90">
        <v>1</v>
      </c>
      <c r="J136" s="91">
        <v>4</v>
      </c>
      <c r="K136" s="155">
        <v>42390</v>
      </c>
      <c r="L136" s="155">
        <v>42396</v>
      </c>
      <c r="M136" s="85"/>
      <c r="N136" s="157" t="s">
        <v>290</v>
      </c>
      <c r="O136" s="90"/>
      <c r="P136" s="158">
        <v>1</v>
      </c>
      <c r="Q136" s="203" t="s">
        <v>304</v>
      </c>
    </row>
    <row r="137" spans="1:17">
      <c r="A137" s="93"/>
      <c r="B137" s="85"/>
      <c r="C137" s="85"/>
      <c r="D137" s="85" t="s">
        <v>44</v>
      </c>
      <c r="E137" s="77" t="s">
        <v>45</v>
      </c>
      <c r="F137" s="95"/>
      <c r="G137" s="93" t="s">
        <v>307</v>
      </c>
      <c r="H137" s="93" t="s">
        <v>24</v>
      </c>
      <c r="I137" s="93">
        <v>1</v>
      </c>
      <c r="J137" s="139">
        <v>7</v>
      </c>
      <c r="K137" s="161">
        <v>42396</v>
      </c>
      <c r="L137" s="161">
        <v>42404</v>
      </c>
      <c r="M137" s="95"/>
      <c r="N137" s="186" t="s">
        <v>290</v>
      </c>
      <c r="O137" s="93"/>
      <c r="P137" s="160">
        <v>1</v>
      </c>
      <c r="Q137" s="86" t="s">
        <v>304</v>
      </c>
    </row>
    <row r="138" spans="1:17">
      <c r="A138" s="93"/>
      <c r="B138" s="85"/>
      <c r="C138" s="85"/>
      <c r="D138" s="85" t="s">
        <v>44</v>
      </c>
      <c r="E138" s="77" t="s">
        <v>45</v>
      </c>
      <c r="F138" s="95"/>
      <c r="G138" s="93" t="s">
        <v>308</v>
      </c>
      <c r="H138" s="93" t="s">
        <v>24</v>
      </c>
      <c r="I138" s="93">
        <v>1</v>
      </c>
      <c r="J138" s="139">
        <v>5</v>
      </c>
      <c r="K138" s="161">
        <v>42397</v>
      </c>
      <c r="L138" s="161">
        <v>42403</v>
      </c>
      <c r="M138" s="95"/>
      <c r="N138" s="186" t="s">
        <v>290</v>
      </c>
      <c r="O138" s="93"/>
      <c r="P138" s="160">
        <v>1</v>
      </c>
      <c r="Q138" s="86" t="s">
        <v>304</v>
      </c>
    </row>
    <row r="139" s="1" customFormat="1" spans="1:17">
      <c r="A139" s="80"/>
      <c r="B139" s="81" t="s">
        <v>309</v>
      </c>
      <c r="C139" s="81" t="s">
        <v>309</v>
      </c>
      <c r="D139" s="81" t="s">
        <v>44</v>
      </c>
      <c r="E139" s="252" t="s">
        <v>45</v>
      </c>
      <c r="F139" s="81"/>
      <c r="G139" s="332" t="s">
        <v>310</v>
      </c>
      <c r="H139" s="80" t="s">
        <v>24</v>
      </c>
      <c r="I139" s="80">
        <v>1</v>
      </c>
      <c r="J139" s="355">
        <v>5</v>
      </c>
      <c r="K139" s="181">
        <v>42404</v>
      </c>
      <c r="L139" s="181">
        <v>42413</v>
      </c>
      <c r="M139" s="81"/>
      <c r="N139" s="182" t="s">
        <v>290</v>
      </c>
      <c r="O139" s="80"/>
      <c r="P139" s="255">
        <v>1</v>
      </c>
      <c r="Q139" s="202" t="s">
        <v>304</v>
      </c>
    </row>
    <row r="140" s="1" customFormat="1" spans="1:17">
      <c r="A140" s="93"/>
      <c r="B140" s="89"/>
      <c r="C140" s="89"/>
      <c r="D140" s="89" t="s">
        <v>44</v>
      </c>
      <c r="E140" s="77" t="s">
        <v>45</v>
      </c>
      <c r="F140" s="85"/>
      <c r="G140" s="216" t="s">
        <v>311</v>
      </c>
      <c r="H140" s="90" t="s">
        <v>24</v>
      </c>
      <c r="I140" s="90">
        <v>1</v>
      </c>
      <c r="J140" s="356">
        <v>5</v>
      </c>
      <c r="K140" s="155">
        <v>42404</v>
      </c>
      <c r="L140" s="155">
        <v>42414</v>
      </c>
      <c r="M140" s="85"/>
      <c r="N140" s="157" t="s">
        <v>290</v>
      </c>
      <c r="O140" s="90"/>
      <c r="P140" s="158">
        <v>1</v>
      </c>
      <c r="Q140" s="203" t="s">
        <v>304</v>
      </c>
    </row>
    <row r="141" s="1" customFormat="1" spans="1:18">
      <c r="A141" s="97"/>
      <c r="B141" s="85"/>
      <c r="C141" s="85"/>
      <c r="D141" s="85" t="s">
        <v>44</v>
      </c>
      <c r="E141" s="106" t="s">
        <v>45</v>
      </c>
      <c r="F141" s="102"/>
      <c r="G141" s="119" t="s">
        <v>312</v>
      </c>
      <c r="H141" s="93" t="s">
        <v>106</v>
      </c>
      <c r="I141" s="93">
        <v>1</v>
      </c>
      <c r="J141" s="139">
        <v>5</v>
      </c>
      <c r="K141" s="161">
        <v>42414</v>
      </c>
      <c r="L141" s="161">
        <v>42418</v>
      </c>
      <c r="M141" s="95"/>
      <c r="N141" s="186" t="s">
        <v>92</v>
      </c>
      <c r="O141" s="93"/>
      <c r="P141" s="160">
        <v>1</v>
      </c>
      <c r="Q141" s="164" t="s">
        <v>304</v>
      </c>
      <c r="R141" s="1">
        <f t="shared" ref="R141:R144" si="5">J141*(1-P141)</f>
        <v>0</v>
      </c>
    </row>
    <row r="142" s="1" customFormat="1" spans="1:18">
      <c r="A142" s="97"/>
      <c r="B142" s="85"/>
      <c r="C142" s="85"/>
      <c r="D142" s="85" t="s">
        <v>44</v>
      </c>
      <c r="E142" s="106" t="s">
        <v>45</v>
      </c>
      <c r="F142" s="102"/>
      <c r="G142" s="119" t="s">
        <v>307</v>
      </c>
      <c r="H142" s="93" t="s">
        <v>24</v>
      </c>
      <c r="I142" s="93">
        <v>1</v>
      </c>
      <c r="J142" s="139">
        <v>4</v>
      </c>
      <c r="K142" s="161">
        <v>42415</v>
      </c>
      <c r="L142" s="161">
        <v>42418</v>
      </c>
      <c r="M142" s="95"/>
      <c r="N142" s="186" t="s">
        <v>34</v>
      </c>
      <c r="O142" s="93"/>
      <c r="P142" s="160">
        <v>1</v>
      </c>
      <c r="Q142" s="164" t="s">
        <v>304</v>
      </c>
      <c r="R142" s="1">
        <f t="shared" si="5"/>
        <v>0</v>
      </c>
    </row>
    <row r="143" s="1" customFormat="1" spans="1:18">
      <c r="A143" s="97"/>
      <c r="B143" s="85"/>
      <c r="C143" s="85"/>
      <c r="D143" s="85" t="s">
        <v>44</v>
      </c>
      <c r="E143" s="106" t="s">
        <v>45</v>
      </c>
      <c r="F143" s="102" t="s">
        <v>46</v>
      </c>
      <c r="G143" s="119" t="s">
        <v>308</v>
      </c>
      <c r="H143" s="93" t="s">
        <v>106</v>
      </c>
      <c r="I143" s="93">
        <v>1</v>
      </c>
      <c r="J143" s="139">
        <v>5</v>
      </c>
      <c r="K143" s="161">
        <v>42419</v>
      </c>
      <c r="L143" s="161">
        <v>42425</v>
      </c>
      <c r="M143" s="95"/>
      <c r="N143" s="186" t="s">
        <v>92</v>
      </c>
      <c r="O143" s="93" t="s">
        <v>24</v>
      </c>
      <c r="P143" s="302"/>
      <c r="Q143" s="164" t="s">
        <v>304</v>
      </c>
      <c r="R143" s="1">
        <f t="shared" si="5"/>
        <v>5</v>
      </c>
    </row>
    <row r="144" s="1" customFormat="1" spans="1:18">
      <c r="A144" s="97"/>
      <c r="B144" s="85"/>
      <c r="C144" s="85"/>
      <c r="D144" s="85" t="s">
        <v>44</v>
      </c>
      <c r="E144" s="106" t="s">
        <v>45</v>
      </c>
      <c r="F144" s="102"/>
      <c r="G144" s="119" t="s">
        <v>313</v>
      </c>
      <c r="H144" s="93" t="s">
        <v>24</v>
      </c>
      <c r="I144" s="93">
        <v>1</v>
      </c>
      <c r="J144" s="139">
        <v>5</v>
      </c>
      <c r="K144" s="161">
        <v>42419</v>
      </c>
      <c r="L144" s="161">
        <v>42425</v>
      </c>
      <c r="M144" s="95"/>
      <c r="N144" s="186" t="s">
        <v>34</v>
      </c>
      <c r="O144" s="93"/>
      <c r="P144" s="160">
        <v>1</v>
      </c>
      <c r="Q144" s="164" t="s">
        <v>304</v>
      </c>
      <c r="R144" s="1">
        <f t="shared" si="5"/>
        <v>0</v>
      </c>
    </row>
    <row r="145" s="1" customFormat="1" ht="48" hidden="1" spans="1:17">
      <c r="A145" s="97"/>
      <c r="B145" s="85"/>
      <c r="C145" s="85"/>
      <c r="D145" s="85" t="s">
        <v>44</v>
      </c>
      <c r="E145" s="103" t="s">
        <v>45</v>
      </c>
      <c r="F145" s="102" t="s">
        <v>46</v>
      </c>
      <c r="G145" s="119" t="s">
        <v>314</v>
      </c>
      <c r="H145" s="93" t="s">
        <v>68</v>
      </c>
      <c r="I145" s="93">
        <v>2</v>
      </c>
      <c r="J145" s="86">
        <v>5</v>
      </c>
      <c r="K145" s="176"/>
      <c r="L145" s="176"/>
      <c r="M145" s="95"/>
      <c r="N145" s="117" t="s">
        <v>315</v>
      </c>
      <c r="O145" s="93" t="s">
        <v>316</v>
      </c>
      <c r="P145" s="160">
        <v>0.5</v>
      </c>
      <c r="Q145" s="164" t="s">
        <v>304</v>
      </c>
    </row>
    <row r="146" s="1" customFormat="1" hidden="1" spans="1:17">
      <c r="A146" s="93"/>
      <c r="B146" s="81" t="s">
        <v>312</v>
      </c>
      <c r="C146" s="332" t="s">
        <v>317</v>
      </c>
      <c r="D146" s="333" t="s">
        <v>41</v>
      </c>
      <c r="E146" s="334" t="s">
        <v>45</v>
      </c>
      <c r="F146" s="85" t="s">
        <v>46</v>
      </c>
      <c r="G146" s="333" t="s">
        <v>317</v>
      </c>
      <c r="H146" s="335" t="s">
        <v>113</v>
      </c>
      <c r="I146" s="335">
        <v>1</v>
      </c>
      <c r="J146" s="357">
        <v>5</v>
      </c>
      <c r="K146" s="358">
        <v>42426</v>
      </c>
      <c r="L146" s="358">
        <v>42432</v>
      </c>
      <c r="M146" s="85"/>
      <c r="N146" s="359" t="s">
        <v>290</v>
      </c>
      <c r="O146" s="335" t="s">
        <v>318</v>
      </c>
      <c r="P146" s="360"/>
      <c r="Q146" s="206" t="s">
        <v>304</v>
      </c>
    </row>
    <row r="147" s="1" customFormat="1" hidden="1" spans="1:17">
      <c r="A147" s="90"/>
      <c r="B147" s="89"/>
      <c r="C147" s="216" t="s">
        <v>319</v>
      </c>
      <c r="D147" s="336" t="s">
        <v>63</v>
      </c>
      <c r="E147" s="336"/>
      <c r="F147" s="89" t="s">
        <v>46</v>
      </c>
      <c r="G147" s="336" t="s">
        <v>319</v>
      </c>
      <c r="H147" s="337" t="s">
        <v>113</v>
      </c>
      <c r="I147" s="337">
        <v>1</v>
      </c>
      <c r="J147" s="361">
        <v>5</v>
      </c>
      <c r="K147" s="362">
        <v>42466</v>
      </c>
      <c r="L147" s="362">
        <v>42472</v>
      </c>
      <c r="M147" s="89"/>
      <c r="N147" s="361" t="s">
        <v>90</v>
      </c>
      <c r="O147" s="116" t="s">
        <v>318</v>
      </c>
      <c r="P147" s="363"/>
      <c r="Q147" s="391" t="s">
        <v>304</v>
      </c>
    </row>
    <row r="148" s="1" customFormat="1" hidden="1" spans="1:17">
      <c r="A148" s="93"/>
      <c r="B148" s="85"/>
      <c r="C148" s="338" t="s">
        <v>320</v>
      </c>
      <c r="D148" s="334" t="s">
        <v>41</v>
      </c>
      <c r="E148" s="334"/>
      <c r="F148" s="85" t="s">
        <v>46</v>
      </c>
      <c r="G148" s="334" t="s">
        <v>320</v>
      </c>
      <c r="H148" s="116" t="s">
        <v>113</v>
      </c>
      <c r="I148" s="116">
        <v>1</v>
      </c>
      <c r="J148" s="190">
        <v>5</v>
      </c>
      <c r="K148" s="364">
        <v>42387</v>
      </c>
      <c r="L148" s="364">
        <v>42394</v>
      </c>
      <c r="M148" s="85"/>
      <c r="N148" s="187" t="s">
        <v>77</v>
      </c>
      <c r="O148" s="116" t="s">
        <v>318</v>
      </c>
      <c r="P148" s="365"/>
      <c r="Q148" s="392" t="s">
        <v>304</v>
      </c>
    </row>
    <row r="149" s="1" customFormat="1" hidden="1" spans="1:17">
      <c r="A149" s="93"/>
      <c r="B149" s="85"/>
      <c r="C149" s="338" t="s">
        <v>321</v>
      </c>
      <c r="D149" s="334" t="s">
        <v>41</v>
      </c>
      <c r="E149" s="334"/>
      <c r="F149" s="85" t="s">
        <v>46</v>
      </c>
      <c r="G149" s="334" t="s">
        <v>321</v>
      </c>
      <c r="H149" s="116" t="s">
        <v>113</v>
      </c>
      <c r="I149" s="116">
        <v>1</v>
      </c>
      <c r="J149" s="190">
        <v>5</v>
      </c>
      <c r="K149" s="364">
        <v>42395</v>
      </c>
      <c r="L149" s="364">
        <v>42402</v>
      </c>
      <c r="M149" s="85"/>
      <c r="N149" s="187" t="s">
        <v>77</v>
      </c>
      <c r="O149" s="116" t="s">
        <v>322</v>
      </c>
      <c r="P149" s="365"/>
      <c r="Q149" s="392" t="s">
        <v>304</v>
      </c>
    </row>
    <row r="150" s="62" customFormat="1" hidden="1" spans="1:17">
      <c r="A150" s="339"/>
      <c r="B150" s="222" t="s">
        <v>323</v>
      </c>
      <c r="C150" s="340" t="s">
        <v>317</v>
      </c>
      <c r="D150" s="332" t="s">
        <v>41</v>
      </c>
      <c r="E150" s="332"/>
      <c r="F150" s="222"/>
      <c r="G150" s="340" t="s">
        <v>317</v>
      </c>
      <c r="H150" s="239" t="s">
        <v>113</v>
      </c>
      <c r="I150" s="239"/>
      <c r="J150" s="222">
        <v>0</v>
      </c>
      <c r="K150" s="222"/>
      <c r="L150" s="222"/>
      <c r="M150" s="366"/>
      <c r="N150" s="222"/>
      <c r="O150" s="239"/>
      <c r="P150" s="367"/>
      <c r="Q150" s="323" t="s">
        <v>304</v>
      </c>
    </row>
    <row r="151" s="62" customFormat="1" hidden="1" spans="1:17">
      <c r="A151" s="341"/>
      <c r="B151" s="210"/>
      <c r="C151" s="342" t="s">
        <v>320</v>
      </c>
      <c r="D151" s="119" t="s">
        <v>41</v>
      </c>
      <c r="E151" s="119"/>
      <c r="F151" s="210"/>
      <c r="G151" s="342" t="s">
        <v>320</v>
      </c>
      <c r="H151" s="212" t="s">
        <v>113</v>
      </c>
      <c r="I151" s="212"/>
      <c r="J151" s="210">
        <v>0</v>
      </c>
      <c r="K151" s="210"/>
      <c r="L151" s="210"/>
      <c r="M151" s="366"/>
      <c r="N151" s="222"/>
      <c r="O151" s="239"/>
      <c r="P151" s="368"/>
      <c r="Q151" s="393" t="s">
        <v>304</v>
      </c>
    </row>
    <row r="152" s="62" customFormat="1" hidden="1" spans="1:17">
      <c r="A152" s="341"/>
      <c r="B152" s="210"/>
      <c r="C152" s="342" t="s">
        <v>324</v>
      </c>
      <c r="D152" s="119" t="s">
        <v>41</v>
      </c>
      <c r="E152" s="119"/>
      <c r="F152" s="210"/>
      <c r="G152" s="342" t="s">
        <v>324</v>
      </c>
      <c r="H152" s="212" t="s">
        <v>113</v>
      </c>
      <c r="I152" s="212"/>
      <c r="J152" s="210">
        <v>0</v>
      </c>
      <c r="K152" s="210"/>
      <c r="L152" s="210"/>
      <c r="M152" s="366"/>
      <c r="N152" s="222"/>
      <c r="O152" s="239"/>
      <c r="P152" s="368"/>
      <c r="Q152" s="393" t="s">
        <v>304</v>
      </c>
    </row>
    <row r="153" s="62" customFormat="1" hidden="1" spans="1:17">
      <c r="A153" s="341"/>
      <c r="B153" s="210" t="s">
        <v>325</v>
      </c>
      <c r="C153" s="342" t="s">
        <v>317</v>
      </c>
      <c r="D153" s="119" t="s">
        <v>41</v>
      </c>
      <c r="E153" s="119"/>
      <c r="F153" s="210"/>
      <c r="G153" s="342" t="s">
        <v>317</v>
      </c>
      <c r="H153" s="212" t="s">
        <v>113</v>
      </c>
      <c r="I153" s="212"/>
      <c r="J153" s="210">
        <v>0</v>
      </c>
      <c r="K153" s="210"/>
      <c r="L153" s="210"/>
      <c r="M153" s="366"/>
      <c r="N153" s="222"/>
      <c r="O153" s="239"/>
      <c r="P153" s="368"/>
      <c r="Q153" s="393" t="s">
        <v>304</v>
      </c>
    </row>
    <row r="154" s="62" customFormat="1" hidden="1" spans="1:17">
      <c r="A154" s="341"/>
      <c r="B154" s="210"/>
      <c r="C154" s="342" t="s">
        <v>320</v>
      </c>
      <c r="D154" s="119" t="s">
        <v>41</v>
      </c>
      <c r="E154" s="119"/>
      <c r="F154" s="210"/>
      <c r="G154" s="342" t="s">
        <v>320</v>
      </c>
      <c r="H154" s="212" t="s">
        <v>113</v>
      </c>
      <c r="I154" s="212"/>
      <c r="J154" s="210">
        <v>0</v>
      </c>
      <c r="K154" s="210"/>
      <c r="L154" s="210"/>
      <c r="M154" s="366"/>
      <c r="N154" s="222"/>
      <c r="O154" s="239"/>
      <c r="P154" s="368"/>
      <c r="Q154" s="393" t="s">
        <v>304</v>
      </c>
    </row>
    <row r="155" s="62" customFormat="1" hidden="1" spans="1:17">
      <c r="A155" s="343"/>
      <c r="B155" s="225"/>
      <c r="C155" s="344" t="s">
        <v>324</v>
      </c>
      <c r="D155" s="216" t="s">
        <v>41</v>
      </c>
      <c r="E155" s="216"/>
      <c r="F155" s="225"/>
      <c r="G155" s="344" t="s">
        <v>324</v>
      </c>
      <c r="H155" s="240" t="s">
        <v>113</v>
      </c>
      <c r="I155" s="240"/>
      <c r="J155" s="225">
        <v>0</v>
      </c>
      <c r="K155" s="225"/>
      <c r="L155" s="225"/>
      <c r="M155" s="369"/>
      <c r="N155" s="120"/>
      <c r="O155" s="121"/>
      <c r="P155" s="370"/>
      <c r="Q155" s="324" t="s">
        <v>304</v>
      </c>
    </row>
    <row r="156" s="1" customFormat="1" ht="36" spans="1:17">
      <c r="A156" s="93"/>
      <c r="B156" s="345" t="s">
        <v>326</v>
      </c>
      <c r="C156" s="346" t="s">
        <v>326</v>
      </c>
      <c r="D156" s="265" t="s">
        <v>23</v>
      </c>
      <c r="E156" s="77" t="s">
        <v>45</v>
      </c>
      <c r="F156" s="77"/>
      <c r="G156" s="265" t="s">
        <v>326</v>
      </c>
      <c r="H156" s="347" t="s">
        <v>24</v>
      </c>
      <c r="I156" s="347">
        <v>1</v>
      </c>
      <c r="J156" s="356">
        <v>20</v>
      </c>
      <c r="K156" s="371">
        <v>42380</v>
      </c>
      <c r="L156" s="371">
        <v>42405</v>
      </c>
      <c r="M156" s="77"/>
      <c r="N156" s="372" t="s">
        <v>51</v>
      </c>
      <c r="O156" s="347" t="s">
        <v>327</v>
      </c>
      <c r="P156" s="373">
        <v>1</v>
      </c>
      <c r="Q156" s="394" t="s">
        <v>328</v>
      </c>
    </row>
    <row r="157" s="1" customFormat="1" ht="24" spans="1:18">
      <c r="A157" s="217"/>
      <c r="B157" s="85" t="s">
        <v>329</v>
      </c>
      <c r="C157" s="77" t="s">
        <v>330</v>
      </c>
      <c r="D157" s="77" t="s">
        <v>23</v>
      </c>
      <c r="E157" s="219"/>
      <c r="F157" s="348" t="s">
        <v>46</v>
      </c>
      <c r="G157" s="77" t="s">
        <v>331</v>
      </c>
      <c r="H157" s="93" t="s">
        <v>68</v>
      </c>
      <c r="I157" s="93">
        <v>1</v>
      </c>
      <c r="J157" s="77">
        <v>10</v>
      </c>
      <c r="K157" s="297">
        <v>42419</v>
      </c>
      <c r="L157" s="297">
        <v>42432</v>
      </c>
      <c r="M157" s="374"/>
      <c r="N157" s="375" t="s">
        <v>87</v>
      </c>
      <c r="O157" s="376" t="s">
        <v>332</v>
      </c>
      <c r="P157" s="377"/>
      <c r="Q157" s="201"/>
      <c r="R157" s="1">
        <f t="shared" ref="R157:R158" si="6">J157*(1-P157)</f>
        <v>10</v>
      </c>
    </row>
    <row r="158" s="1" customFormat="1" ht="60" spans="1:18">
      <c r="A158" s="97"/>
      <c r="B158" s="85"/>
      <c r="C158" s="93" t="s">
        <v>333</v>
      </c>
      <c r="D158" s="93" t="s">
        <v>210</v>
      </c>
      <c r="E158" s="349"/>
      <c r="F158" s="102"/>
      <c r="G158" s="236" t="s">
        <v>333</v>
      </c>
      <c r="H158" s="93" t="s">
        <v>68</v>
      </c>
      <c r="I158" s="93">
        <v>1</v>
      </c>
      <c r="J158" s="77">
        <v>15</v>
      </c>
      <c r="K158" s="161">
        <v>42447</v>
      </c>
      <c r="L158" s="161">
        <v>42468</v>
      </c>
      <c r="M158" s="95"/>
      <c r="N158" s="186" t="s">
        <v>87</v>
      </c>
      <c r="O158" s="378" t="s">
        <v>334</v>
      </c>
      <c r="P158" s="302"/>
      <c r="Q158" s="164"/>
      <c r="R158" s="1">
        <f t="shared" si="6"/>
        <v>15</v>
      </c>
    </row>
    <row r="159" s="1" customFormat="1" hidden="1" spans="1:17">
      <c r="A159" s="80" t="s">
        <v>335</v>
      </c>
      <c r="B159" s="81" t="s">
        <v>336</v>
      </c>
      <c r="C159" s="81" t="s">
        <v>336</v>
      </c>
      <c r="D159" s="81" t="s">
        <v>41</v>
      </c>
      <c r="E159" s="81"/>
      <c r="F159" s="81"/>
      <c r="G159" s="239" t="s">
        <v>336</v>
      </c>
      <c r="H159" s="239" t="s">
        <v>113</v>
      </c>
      <c r="I159" s="239"/>
      <c r="J159" s="222">
        <v>0</v>
      </c>
      <c r="K159" s="222"/>
      <c r="L159" s="222"/>
      <c r="M159" s="222"/>
      <c r="N159" s="222"/>
      <c r="O159" s="222" t="s">
        <v>337</v>
      </c>
      <c r="P159" s="295"/>
      <c r="Q159" s="395"/>
    </row>
    <row r="160" s="1" customFormat="1" hidden="1" spans="1:17">
      <c r="A160" s="93"/>
      <c r="B160" s="85" t="s">
        <v>338</v>
      </c>
      <c r="C160" s="85" t="s">
        <v>338</v>
      </c>
      <c r="D160" s="85" t="s">
        <v>41</v>
      </c>
      <c r="E160" s="85"/>
      <c r="F160" s="85"/>
      <c r="G160" s="212" t="s">
        <v>338</v>
      </c>
      <c r="H160" s="212" t="s">
        <v>113</v>
      </c>
      <c r="I160" s="212"/>
      <c r="J160" s="210">
        <v>0</v>
      </c>
      <c r="K160" s="210"/>
      <c r="L160" s="210"/>
      <c r="M160" s="210"/>
      <c r="N160" s="210"/>
      <c r="O160" s="210" t="s">
        <v>339</v>
      </c>
      <c r="P160" s="256"/>
      <c r="Q160" s="396" t="s">
        <v>340</v>
      </c>
    </row>
    <row r="161" s="1" customFormat="1" hidden="1" spans="1:17">
      <c r="A161" s="90"/>
      <c r="B161" s="265" t="s">
        <v>341</v>
      </c>
      <c r="C161" s="265" t="s">
        <v>341</v>
      </c>
      <c r="D161" s="350" t="s">
        <v>41</v>
      </c>
      <c r="E161" s="350"/>
      <c r="F161" s="350"/>
      <c r="G161" s="337" t="s">
        <v>341</v>
      </c>
      <c r="H161" s="337" t="s">
        <v>113</v>
      </c>
      <c r="I161" s="337"/>
      <c r="J161" s="350">
        <v>0</v>
      </c>
      <c r="K161" s="350"/>
      <c r="L161" s="350"/>
      <c r="M161" s="350"/>
      <c r="N161" s="350"/>
      <c r="O161" s="350" t="s">
        <v>342</v>
      </c>
      <c r="P161" s="363"/>
      <c r="Q161" s="397"/>
    </row>
    <row r="162" spans="1:17">
      <c r="A162" s="93"/>
      <c r="B162" s="89" t="s">
        <v>305</v>
      </c>
      <c r="C162" s="89" t="s">
        <v>343</v>
      </c>
      <c r="D162" s="89" t="s">
        <v>41</v>
      </c>
      <c r="E162" s="77" t="s">
        <v>45</v>
      </c>
      <c r="F162" s="95"/>
      <c r="G162" s="90" t="s">
        <v>344</v>
      </c>
      <c r="H162" s="90" t="s">
        <v>106</v>
      </c>
      <c r="I162" s="90">
        <v>1</v>
      </c>
      <c r="J162" s="265">
        <v>5</v>
      </c>
      <c r="K162" s="155">
        <v>42394</v>
      </c>
      <c r="L162" s="155">
        <v>42398</v>
      </c>
      <c r="M162" s="95"/>
      <c r="N162" s="157" t="s">
        <v>345</v>
      </c>
      <c r="O162" s="89"/>
      <c r="P162" s="158">
        <v>1</v>
      </c>
      <c r="Q162" s="91"/>
    </row>
    <row r="163" s="1" customFormat="1" hidden="1" spans="1:17">
      <c r="A163" s="242"/>
      <c r="B163" s="85"/>
      <c r="C163" s="85"/>
      <c r="D163" s="93" t="s">
        <v>210</v>
      </c>
      <c r="E163" s="234"/>
      <c r="F163" s="233" t="s">
        <v>46</v>
      </c>
      <c r="G163" s="93" t="s">
        <v>346</v>
      </c>
      <c r="H163" s="93" t="s">
        <v>68</v>
      </c>
      <c r="I163" s="93">
        <v>2</v>
      </c>
      <c r="J163" s="85">
        <v>1</v>
      </c>
      <c r="K163" s="146">
        <v>42485</v>
      </c>
      <c r="L163" s="146">
        <v>42485</v>
      </c>
      <c r="M163" s="99"/>
      <c r="N163" s="147" t="s">
        <v>90</v>
      </c>
      <c r="O163" s="85"/>
      <c r="P163" s="302"/>
      <c r="Q163" s="164"/>
    </row>
    <row r="164" s="1" customFormat="1" ht="24" hidden="1" spans="1:17">
      <c r="A164" s="97"/>
      <c r="B164" s="85"/>
      <c r="C164" s="85"/>
      <c r="D164" s="93" t="s">
        <v>210</v>
      </c>
      <c r="E164" s="103" t="s">
        <v>45</v>
      </c>
      <c r="F164" s="102" t="s">
        <v>46</v>
      </c>
      <c r="G164" s="93" t="s">
        <v>347</v>
      </c>
      <c r="H164" s="93" t="s">
        <v>68</v>
      </c>
      <c r="I164" s="93">
        <v>2</v>
      </c>
      <c r="J164" s="85">
        <v>5</v>
      </c>
      <c r="K164" s="146">
        <v>42486</v>
      </c>
      <c r="L164" s="146">
        <v>42493</v>
      </c>
      <c r="M164" s="95"/>
      <c r="N164" s="147" t="s">
        <v>90</v>
      </c>
      <c r="O164" s="85"/>
      <c r="P164" s="302"/>
      <c r="Q164" s="164"/>
    </row>
    <row r="165" s="1" customFormat="1" ht="24" hidden="1" spans="1:17">
      <c r="A165" s="217"/>
      <c r="B165" s="85"/>
      <c r="C165" s="85"/>
      <c r="D165" s="93" t="s">
        <v>210</v>
      </c>
      <c r="E165" s="246"/>
      <c r="F165" s="220" t="s">
        <v>46</v>
      </c>
      <c r="G165" s="93" t="s">
        <v>348</v>
      </c>
      <c r="H165" s="93" t="s">
        <v>68</v>
      </c>
      <c r="I165" s="93">
        <v>2</v>
      </c>
      <c r="J165" s="85">
        <v>3</v>
      </c>
      <c r="K165" s="146">
        <v>42494</v>
      </c>
      <c r="L165" s="146">
        <v>42496</v>
      </c>
      <c r="M165" s="235"/>
      <c r="N165" s="147" t="s">
        <v>90</v>
      </c>
      <c r="O165" s="85"/>
      <c r="P165" s="302"/>
      <c r="Q165" s="164"/>
    </row>
    <row r="166" s="1" customFormat="1" spans="1:18">
      <c r="A166" s="93"/>
      <c r="B166" s="81" t="s">
        <v>349</v>
      </c>
      <c r="C166" s="81" t="s">
        <v>350</v>
      </c>
      <c r="D166" s="93" t="s">
        <v>210</v>
      </c>
      <c r="E166" s="85" t="s">
        <v>45</v>
      </c>
      <c r="F166" s="85"/>
      <c r="G166" s="80" t="s">
        <v>350</v>
      </c>
      <c r="H166" s="80" t="s">
        <v>68</v>
      </c>
      <c r="I166" s="80">
        <v>1</v>
      </c>
      <c r="J166" s="81">
        <v>10</v>
      </c>
      <c r="K166" s="181">
        <v>42433</v>
      </c>
      <c r="L166" s="181">
        <v>42446</v>
      </c>
      <c r="M166" s="85"/>
      <c r="N166" s="379" t="s">
        <v>92</v>
      </c>
      <c r="O166" s="81"/>
      <c r="P166" s="380"/>
      <c r="Q166" s="202"/>
      <c r="R166" s="1">
        <f t="shared" ref="R166:R167" si="7">J166*(1-P166)</f>
        <v>10</v>
      </c>
    </row>
    <row r="167" s="1" customFormat="1" spans="1:18">
      <c r="A167" s="93"/>
      <c r="B167" s="117" t="s">
        <v>351</v>
      </c>
      <c r="C167" s="117" t="s">
        <v>351</v>
      </c>
      <c r="D167" s="93" t="s">
        <v>210</v>
      </c>
      <c r="E167" s="85" t="s">
        <v>45</v>
      </c>
      <c r="F167" s="85"/>
      <c r="G167" s="262" t="s">
        <v>351</v>
      </c>
      <c r="H167" s="93" t="s">
        <v>68</v>
      </c>
      <c r="I167" s="93">
        <v>1</v>
      </c>
      <c r="J167" s="86">
        <v>5</v>
      </c>
      <c r="K167" s="161">
        <v>42447</v>
      </c>
      <c r="L167" s="161">
        <v>42453</v>
      </c>
      <c r="M167" s="164"/>
      <c r="N167" s="379" t="s">
        <v>92</v>
      </c>
      <c r="O167" s="164"/>
      <c r="P167" s="165"/>
      <c r="Q167" s="164" t="s">
        <v>223</v>
      </c>
      <c r="R167" s="1">
        <f t="shared" si="7"/>
        <v>5</v>
      </c>
    </row>
    <row r="168" s="1" customFormat="1" hidden="1" spans="1:17">
      <c r="A168" s="242"/>
      <c r="B168" s="312" t="s">
        <v>352</v>
      </c>
      <c r="C168" s="312" t="s">
        <v>352</v>
      </c>
      <c r="D168" s="312" t="s">
        <v>44</v>
      </c>
      <c r="E168" s="312"/>
      <c r="F168" s="312"/>
      <c r="G168" s="250" t="s">
        <v>352</v>
      </c>
      <c r="H168" s="250" t="s">
        <v>113</v>
      </c>
      <c r="I168" s="250"/>
      <c r="J168" s="312">
        <v>0</v>
      </c>
      <c r="K168" s="312"/>
      <c r="L168" s="312"/>
      <c r="M168" s="312"/>
      <c r="N168" s="312"/>
      <c r="O168" s="312" t="s">
        <v>337</v>
      </c>
      <c r="P168" s="381"/>
      <c r="Q168" s="398"/>
    </row>
    <row r="169" s="1" customFormat="1" hidden="1" spans="1:17">
      <c r="A169" s="90" t="s">
        <v>353</v>
      </c>
      <c r="B169" s="89" t="s">
        <v>303</v>
      </c>
      <c r="C169" s="89" t="s">
        <v>303</v>
      </c>
      <c r="D169" s="93" t="s">
        <v>210</v>
      </c>
      <c r="E169" s="89" t="s">
        <v>45</v>
      </c>
      <c r="F169" s="85" t="s">
        <v>46</v>
      </c>
      <c r="G169" s="90" t="s">
        <v>354</v>
      </c>
      <c r="H169" s="90" t="s">
        <v>68</v>
      </c>
      <c r="I169" s="90">
        <v>2</v>
      </c>
      <c r="J169" s="89">
        <v>10</v>
      </c>
      <c r="K169" s="260">
        <v>42479</v>
      </c>
      <c r="L169" s="260">
        <v>42493</v>
      </c>
      <c r="M169" s="85"/>
      <c r="N169" s="382" t="s">
        <v>77</v>
      </c>
      <c r="O169" s="89"/>
      <c r="P169" s="383"/>
      <c r="Q169" s="203" t="s">
        <v>223</v>
      </c>
    </row>
    <row r="170" ht="27" customHeight="1" spans="1:18">
      <c r="A170" s="93"/>
      <c r="B170" s="85" t="s">
        <v>311</v>
      </c>
      <c r="C170" s="93" t="s">
        <v>355</v>
      </c>
      <c r="D170" s="85" t="s">
        <v>41</v>
      </c>
      <c r="E170" s="77" t="s">
        <v>45</v>
      </c>
      <c r="F170" s="235"/>
      <c r="G170" s="236" t="s">
        <v>356</v>
      </c>
      <c r="H170" s="93" t="s">
        <v>68</v>
      </c>
      <c r="I170" s="93">
        <v>1</v>
      </c>
      <c r="J170" s="77">
        <v>5</v>
      </c>
      <c r="K170" s="161">
        <v>42472</v>
      </c>
      <c r="L170" s="161">
        <v>42478</v>
      </c>
      <c r="M170" s="235"/>
      <c r="N170" s="186" t="s">
        <v>96</v>
      </c>
      <c r="O170" s="301" t="s">
        <v>357</v>
      </c>
      <c r="P170" s="302"/>
      <c r="Q170" s="86" t="s">
        <v>223</v>
      </c>
      <c r="R170" s="1">
        <f>J170*(1-P170)</f>
        <v>5</v>
      </c>
    </row>
    <row r="171" s="1" customFormat="1" hidden="1" spans="1:17">
      <c r="A171" s="80"/>
      <c r="B171" s="81"/>
      <c r="C171" s="79"/>
      <c r="D171" s="81" t="s">
        <v>41</v>
      </c>
      <c r="E171" s="81"/>
      <c r="F171" s="85" t="s">
        <v>46</v>
      </c>
      <c r="G171" s="80" t="s">
        <v>358</v>
      </c>
      <c r="H171" s="80" t="s">
        <v>68</v>
      </c>
      <c r="I171" s="80">
        <v>4</v>
      </c>
      <c r="J171" s="81">
        <v>2</v>
      </c>
      <c r="K171" s="384">
        <v>42495</v>
      </c>
      <c r="L171" s="385">
        <v>42497</v>
      </c>
      <c r="M171" s="164"/>
      <c r="N171" s="202" t="s">
        <v>290</v>
      </c>
      <c r="O171" s="202"/>
      <c r="P171" s="386"/>
      <c r="Q171" s="202" t="s">
        <v>223</v>
      </c>
    </row>
    <row r="172" s="1" customFormat="1" hidden="1" spans="1:17">
      <c r="A172" s="93"/>
      <c r="B172" s="85"/>
      <c r="C172" s="351"/>
      <c r="D172" s="85" t="s">
        <v>41</v>
      </c>
      <c r="E172" s="85"/>
      <c r="F172" s="85" t="s">
        <v>46</v>
      </c>
      <c r="G172" s="93" t="s">
        <v>359</v>
      </c>
      <c r="H172" s="93" t="s">
        <v>68</v>
      </c>
      <c r="I172" s="93">
        <v>2</v>
      </c>
      <c r="J172" s="85">
        <v>1</v>
      </c>
      <c r="K172" s="146">
        <v>42494</v>
      </c>
      <c r="L172" s="146">
        <v>42494</v>
      </c>
      <c r="M172" s="164"/>
      <c r="N172" s="147" t="s">
        <v>77</v>
      </c>
      <c r="O172" s="387" t="s">
        <v>360</v>
      </c>
      <c r="P172" s="165"/>
      <c r="Q172" s="164" t="s">
        <v>223</v>
      </c>
    </row>
    <row r="173" s="1" customFormat="1" hidden="1" spans="1:17">
      <c r="A173" s="93"/>
      <c r="B173" s="85"/>
      <c r="C173" s="117" t="s">
        <v>361</v>
      </c>
      <c r="D173" s="93" t="s">
        <v>210</v>
      </c>
      <c r="E173" s="85"/>
      <c r="F173" s="85" t="s">
        <v>46</v>
      </c>
      <c r="G173" s="262" t="s">
        <v>362</v>
      </c>
      <c r="H173" s="93" t="s">
        <v>68</v>
      </c>
      <c r="I173" s="93">
        <v>2</v>
      </c>
      <c r="J173" s="86">
        <v>3</v>
      </c>
      <c r="K173" s="146">
        <v>42495</v>
      </c>
      <c r="L173" s="146">
        <v>42499</v>
      </c>
      <c r="M173" s="164"/>
      <c r="N173" s="147" t="s">
        <v>77</v>
      </c>
      <c r="O173" s="164"/>
      <c r="P173" s="165"/>
      <c r="Q173" s="164"/>
    </row>
    <row r="174" s="62" customFormat="1" hidden="1" spans="1:17">
      <c r="A174" s="352"/>
      <c r="B174" s="120" t="s">
        <v>363</v>
      </c>
      <c r="C174" s="120" t="s">
        <v>363</v>
      </c>
      <c r="D174" s="108" t="s">
        <v>41</v>
      </c>
      <c r="E174" s="108"/>
      <c r="F174" s="120"/>
      <c r="G174" s="121" t="s">
        <v>363</v>
      </c>
      <c r="H174" s="121" t="s">
        <v>113</v>
      </c>
      <c r="I174" s="121"/>
      <c r="J174" s="120">
        <v>0</v>
      </c>
      <c r="K174" s="120"/>
      <c r="L174" s="120"/>
      <c r="M174" s="120"/>
      <c r="N174" s="120"/>
      <c r="O174" s="120" t="s">
        <v>364</v>
      </c>
      <c r="P174" s="388"/>
      <c r="Q174" s="398"/>
    </row>
    <row r="175" s="1" customFormat="1" ht="36" hidden="1" spans="1:17">
      <c r="A175" s="93" t="s">
        <v>365</v>
      </c>
      <c r="B175" s="85" t="s">
        <v>366</v>
      </c>
      <c r="C175" s="85" t="s">
        <v>367</v>
      </c>
      <c r="D175" s="85" t="s">
        <v>41</v>
      </c>
      <c r="E175" s="85"/>
      <c r="F175" s="86"/>
      <c r="G175" s="87" t="s">
        <v>368</v>
      </c>
      <c r="H175" s="87" t="s">
        <v>24</v>
      </c>
      <c r="I175" s="87"/>
      <c r="J175" s="131">
        <v>7</v>
      </c>
      <c r="K175" s="131"/>
      <c r="L175" s="131"/>
      <c r="M175" s="131"/>
      <c r="N175" s="131" t="s">
        <v>87</v>
      </c>
      <c r="O175" s="131"/>
      <c r="P175" s="133">
        <v>1</v>
      </c>
      <c r="Q175" s="164"/>
    </row>
    <row r="176" s="1" customFormat="1" ht="48" hidden="1" spans="1:17">
      <c r="A176" s="93"/>
      <c r="B176" s="85"/>
      <c r="C176" s="93" t="s">
        <v>369</v>
      </c>
      <c r="D176" s="93" t="s">
        <v>63</v>
      </c>
      <c r="E176" s="93"/>
      <c r="F176" s="86"/>
      <c r="G176" s="87" t="s">
        <v>369</v>
      </c>
      <c r="H176" s="87" t="s">
        <v>24</v>
      </c>
      <c r="I176" s="87"/>
      <c r="J176" s="131">
        <v>5</v>
      </c>
      <c r="K176" s="131"/>
      <c r="L176" s="131"/>
      <c r="M176" s="131"/>
      <c r="N176" s="131" t="s">
        <v>87</v>
      </c>
      <c r="O176" s="131"/>
      <c r="P176" s="133">
        <v>1</v>
      </c>
      <c r="Q176" s="164"/>
    </row>
    <row r="177" s="1" customFormat="1" ht="48" hidden="1" spans="1:17">
      <c r="A177" s="93"/>
      <c r="B177" s="85"/>
      <c r="C177" s="93" t="s">
        <v>370</v>
      </c>
      <c r="D177" s="93" t="s">
        <v>63</v>
      </c>
      <c r="E177" s="93"/>
      <c r="F177" s="86" t="s">
        <v>46</v>
      </c>
      <c r="G177" s="96" t="s">
        <v>370</v>
      </c>
      <c r="H177" s="96" t="s">
        <v>24</v>
      </c>
      <c r="I177" s="96"/>
      <c r="J177" s="86">
        <v>10</v>
      </c>
      <c r="K177" s="86"/>
      <c r="L177" s="389">
        <v>42363</v>
      </c>
      <c r="M177" s="86"/>
      <c r="N177" s="86" t="s">
        <v>87</v>
      </c>
      <c r="O177" s="96" t="s">
        <v>371</v>
      </c>
      <c r="P177" s="141">
        <v>1</v>
      </c>
      <c r="Q177" s="164"/>
    </row>
    <row r="178" s="1" customFormat="1" hidden="1" spans="1:17">
      <c r="A178" s="93"/>
      <c r="B178" s="85" t="s">
        <v>372</v>
      </c>
      <c r="C178" s="85" t="s">
        <v>373</v>
      </c>
      <c r="D178" s="85" t="s">
        <v>41</v>
      </c>
      <c r="E178" s="85"/>
      <c r="F178" s="85" t="s">
        <v>46</v>
      </c>
      <c r="G178" s="122" t="s">
        <v>373</v>
      </c>
      <c r="H178" s="122" t="s">
        <v>24</v>
      </c>
      <c r="I178" s="122"/>
      <c r="J178" s="198">
        <v>10</v>
      </c>
      <c r="K178" s="198"/>
      <c r="L178" s="279">
        <v>42369</v>
      </c>
      <c r="M178" s="198"/>
      <c r="N178" s="198" t="s">
        <v>51</v>
      </c>
      <c r="O178" s="198"/>
      <c r="P178" s="199">
        <v>1</v>
      </c>
      <c r="Q178" s="164"/>
    </row>
    <row r="179" s="1" customFormat="1" hidden="1" spans="1:17">
      <c r="A179" s="93"/>
      <c r="B179" s="85"/>
      <c r="C179" s="85" t="s">
        <v>374</v>
      </c>
      <c r="D179" s="85" t="s">
        <v>41</v>
      </c>
      <c r="E179" s="85"/>
      <c r="F179" s="85" t="s">
        <v>46</v>
      </c>
      <c r="G179" s="122" t="s">
        <v>374</v>
      </c>
      <c r="H179" s="122" t="s">
        <v>24</v>
      </c>
      <c r="I179" s="122"/>
      <c r="J179" s="198">
        <v>10</v>
      </c>
      <c r="K179" s="198"/>
      <c r="L179" s="279">
        <v>42384</v>
      </c>
      <c r="M179" s="198"/>
      <c r="N179" s="198" t="s">
        <v>51</v>
      </c>
      <c r="O179" s="198"/>
      <c r="P179" s="199">
        <v>1</v>
      </c>
      <c r="Q179" s="164"/>
    </row>
    <row r="180" s="1" customFormat="1" hidden="1" spans="1:17">
      <c r="A180" s="90"/>
      <c r="B180" s="89"/>
      <c r="C180" s="89" t="s">
        <v>375</v>
      </c>
      <c r="D180" s="89" t="s">
        <v>41</v>
      </c>
      <c r="E180" s="89"/>
      <c r="F180" s="85" t="s">
        <v>46</v>
      </c>
      <c r="G180" s="90" t="s">
        <v>375</v>
      </c>
      <c r="H180" s="90" t="s">
        <v>106</v>
      </c>
      <c r="I180" s="90">
        <v>2</v>
      </c>
      <c r="J180" s="91">
        <v>3</v>
      </c>
      <c r="K180" s="390"/>
      <c r="L180" s="390"/>
      <c r="M180" s="86"/>
      <c r="N180" s="91" t="s">
        <v>51</v>
      </c>
      <c r="O180" s="91" t="s">
        <v>376</v>
      </c>
      <c r="P180" s="264">
        <v>0.5</v>
      </c>
      <c r="Q180" s="203"/>
    </row>
    <row r="181" s="1" customFormat="1" hidden="1" spans="1:17">
      <c r="A181" s="93"/>
      <c r="B181" s="85"/>
      <c r="C181" s="85" t="s">
        <v>377</v>
      </c>
      <c r="D181" s="85" t="s">
        <v>41</v>
      </c>
      <c r="E181" s="85"/>
      <c r="F181" s="95" t="s">
        <v>46</v>
      </c>
      <c r="G181" s="93" t="s">
        <v>377</v>
      </c>
      <c r="H181" s="93" t="s">
        <v>106</v>
      </c>
      <c r="I181" s="93">
        <v>3</v>
      </c>
      <c r="J181" s="85">
        <v>2</v>
      </c>
      <c r="K181" s="140">
        <v>42492</v>
      </c>
      <c r="L181" s="140">
        <v>42493</v>
      </c>
      <c r="M181" s="101"/>
      <c r="N181" s="86" t="s">
        <v>51</v>
      </c>
      <c r="O181" s="86"/>
      <c r="P181" s="141">
        <v>0.8</v>
      </c>
      <c r="Q181" s="164"/>
    </row>
    <row r="182" s="1" customFormat="1" hidden="1" spans="1:17">
      <c r="A182" s="93"/>
      <c r="B182" s="85"/>
      <c r="C182" s="85" t="s">
        <v>378</v>
      </c>
      <c r="D182" s="85" t="s">
        <v>41</v>
      </c>
      <c r="E182" s="85"/>
      <c r="F182" s="95"/>
      <c r="G182" s="93" t="s">
        <v>378</v>
      </c>
      <c r="H182" s="93" t="s">
        <v>68</v>
      </c>
      <c r="I182" s="93">
        <v>3</v>
      </c>
      <c r="J182" s="85">
        <v>2</v>
      </c>
      <c r="K182" s="140">
        <v>42494</v>
      </c>
      <c r="L182" s="140">
        <v>42495</v>
      </c>
      <c r="M182" s="101"/>
      <c r="N182" s="86" t="s">
        <v>51</v>
      </c>
      <c r="O182" s="86"/>
      <c r="P182" s="141"/>
      <c r="Q182" s="164"/>
    </row>
    <row r="183" s="1" customFormat="1" ht="24" hidden="1" spans="1:17">
      <c r="A183" s="93"/>
      <c r="B183" s="85"/>
      <c r="C183" s="85" t="s">
        <v>379</v>
      </c>
      <c r="D183" s="85" t="s">
        <v>41</v>
      </c>
      <c r="E183" s="85"/>
      <c r="F183" s="95"/>
      <c r="G183" s="93" t="s">
        <v>379</v>
      </c>
      <c r="H183" s="93" t="s">
        <v>68</v>
      </c>
      <c r="I183" s="93">
        <v>3</v>
      </c>
      <c r="J183" s="85">
        <v>4</v>
      </c>
      <c r="K183" s="140">
        <v>42496</v>
      </c>
      <c r="L183" s="140">
        <v>42501</v>
      </c>
      <c r="M183" s="101"/>
      <c r="N183" s="86" t="s">
        <v>51</v>
      </c>
      <c r="O183" s="86"/>
      <c r="P183" s="149"/>
      <c r="Q183" s="164"/>
    </row>
    <row r="184" s="1" customFormat="1" ht="24" hidden="1" spans="1:17">
      <c r="A184" s="93"/>
      <c r="B184" s="85"/>
      <c r="C184" s="85" t="s">
        <v>380</v>
      </c>
      <c r="D184" s="85" t="s">
        <v>41</v>
      </c>
      <c r="E184" s="85"/>
      <c r="F184" s="95"/>
      <c r="G184" s="93" t="s">
        <v>380</v>
      </c>
      <c r="H184" s="93" t="s">
        <v>68</v>
      </c>
      <c r="I184" s="93">
        <v>3</v>
      </c>
      <c r="J184" s="85">
        <v>4</v>
      </c>
      <c r="K184" s="140">
        <v>42502</v>
      </c>
      <c r="L184" s="140">
        <v>42507</v>
      </c>
      <c r="M184" s="101"/>
      <c r="N184" s="86" t="s">
        <v>51</v>
      </c>
      <c r="O184" s="86"/>
      <c r="P184" s="149"/>
      <c r="Q184" s="164"/>
    </row>
    <row r="185" s="1" customFormat="1" hidden="1" spans="1:17">
      <c r="A185" s="93"/>
      <c r="B185" s="85"/>
      <c r="C185" s="85" t="s">
        <v>381</v>
      </c>
      <c r="D185" s="85" t="s">
        <v>41</v>
      </c>
      <c r="E185" s="85"/>
      <c r="F185" s="95"/>
      <c r="G185" s="93" t="s">
        <v>381</v>
      </c>
      <c r="H185" s="93" t="s">
        <v>68</v>
      </c>
      <c r="I185" s="93">
        <v>3</v>
      </c>
      <c r="J185" s="85">
        <v>5</v>
      </c>
      <c r="K185" s="140">
        <v>42508</v>
      </c>
      <c r="L185" s="140">
        <v>42514</v>
      </c>
      <c r="M185" s="101"/>
      <c r="N185" s="86" t="s">
        <v>51</v>
      </c>
      <c r="O185" s="86"/>
      <c r="P185" s="149"/>
      <c r="Q185" s="164"/>
    </row>
    <row r="186" s="1" customFormat="1" hidden="1" spans="1:17">
      <c r="A186" s="93"/>
      <c r="B186" s="85"/>
      <c r="C186" s="85" t="s">
        <v>382</v>
      </c>
      <c r="D186" s="85" t="s">
        <v>41</v>
      </c>
      <c r="E186" s="85"/>
      <c r="F186" s="95"/>
      <c r="G186" s="93" t="s">
        <v>382</v>
      </c>
      <c r="H186" s="93" t="s">
        <v>68</v>
      </c>
      <c r="I186" s="93">
        <v>3</v>
      </c>
      <c r="J186" s="85">
        <v>3</v>
      </c>
      <c r="K186" s="140">
        <v>42515</v>
      </c>
      <c r="L186" s="140">
        <v>42519</v>
      </c>
      <c r="M186" s="101"/>
      <c r="N186" s="86" t="s">
        <v>51</v>
      </c>
      <c r="O186" s="86"/>
      <c r="P186" s="149"/>
      <c r="Q186" s="164"/>
    </row>
    <row r="187" s="1" customFormat="1" hidden="1" spans="1:17">
      <c r="A187" s="93"/>
      <c r="B187" s="85"/>
      <c r="C187" s="85" t="s">
        <v>383</v>
      </c>
      <c r="D187" s="85" t="s">
        <v>41</v>
      </c>
      <c r="E187" s="85"/>
      <c r="F187" s="95"/>
      <c r="G187" s="93" t="s">
        <v>383</v>
      </c>
      <c r="H187" s="93" t="s">
        <v>68</v>
      </c>
      <c r="I187" s="93">
        <v>3</v>
      </c>
      <c r="J187" s="85">
        <v>2</v>
      </c>
      <c r="K187" s="140">
        <v>42520</v>
      </c>
      <c r="L187" s="140">
        <v>42521</v>
      </c>
      <c r="M187" s="101"/>
      <c r="N187" s="86" t="s">
        <v>51</v>
      </c>
      <c r="O187" s="86"/>
      <c r="P187" s="149"/>
      <c r="Q187" s="164"/>
    </row>
    <row r="188" s="1" customFormat="1" hidden="1" spans="1:17">
      <c r="A188" s="93"/>
      <c r="B188" s="85"/>
      <c r="C188" s="85" t="s">
        <v>384</v>
      </c>
      <c r="D188" s="85" t="s">
        <v>41</v>
      </c>
      <c r="E188" s="85"/>
      <c r="F188" s="95"/>
      <c r="G188" s="93" t="s">
        <v>384</v>
      </c>
      <c r="H188" s="93" t="s">
        <v>68</v>
      </c>
      <c r="I188" s="93">
        <v>3</v>
      </c>
      <c r="J188" s="85">
        <v>2</v>
      </c>
      <c r="K188" s="140">
        <v>42522</v>
      </c>
      <c r="L188" s="140">
        <v>42523</v>
      </c>
      <c r="M188" s="101"/>
      <c r="N188" s="86" t="s">
        <v>51</v>
      </c>
      <c r="O188" s="86"/>
      <c r="P188" s="149"/>
      <c r="Q188" s="164"/>
    </row>
    <row r="189" s="1" customFormat="1" ht="24" hidden="1" spans="1:17">
      <c r="A189" s="93"/>
      <c r="B189" s="85"/>
      <c r="C189" s="85" t="s">
        <v>385</v>
      </c>
      <c r="D189" s="85" t="s">
        <v>41</v>
      </c>
      <c r="E189" s="85"/>
      <c r="F189" s="95"/>
      <c r="G189" s="93" t="s">
        <v>385</v>
      </c>
      <c r="H189" s="93" t="s">
        <v>68</v>
      </c>
      <c r="I189" s="93">
        <v>3</v>
      </c>
      <c r="J189" s="85">
        <v>4</v>
      </c>
      <c r="K189" s="140">
        <v>42524</v>
      </c>
      <c r="L189" s="140">
        <v>42529</v>
      </c>
      <c r="M189" s="101"/>
      <c r="N189" s="86" t="s">
        <v>51</v>
      </c>
      <c r="O189" s="86"/>
      <c r="P189" s="149"/>
      <c r="Q189" s="164"/>
    </row>
    <row r="190" s="1" customFormat="1" hidden="1" spans="1:17">
      <c r="A190" s="93"/>
      <c r="B190" s="85"/>
      <c r="C190" s="85" t="s">
        <v>386</v>
      </c>
      <c r="D190" s="85" t="s">
        <v>41</v>
      </c>
      <c r="E190" s="85"/>
      <c r="F190" s="95"/>
      <c r="G190" s="93" t="s">
        <v>386</v>
      </c>
      <c r="H190" s="93" t="s">
        <v>68</v>
      </c>
      <c r="I190" s="93">
        <v>3</v>
      </c>
      <c r="J190" s="85">
        <v>2</v>
      </c>
      <c r="K190" s="140">
        <v>42531</v>
      </c>
      <c r="L190" s="140">
        <v>42534</v>
      </c>
      <c r="M190" s="101"/>
      <c r="N190" s="86" t="s">
        <v>51</v>
      </c>
      <c r="O190" s="86"/>
      <c r="P190" s="149"/>
      <c r="Q190" s="164"/>
    </row>
    <row r="191" s="1" customFormat="1" ht="24" hidden="1" spans="1:17">
      <c r="A191" s="93"/>
      <c r="B191" s="85"/>
      <c r="C191" s="85" t="s">
        <v>387</v>
      </c>
      <c r="D191" s="85" t="s">
        <v>41</v>
      </c>
      <c r="E191" s="85"/>
      <c r="F191" s="95"/>
      <c r="G191" s="93" t="s">
        <v>387</v>
      </c>
      <c r="H191" s="93" t="s">
        <v>68</v>
      </c>
      <c r="I191" s="93">
        <v>3</v>
      </c>
      <c r="J191" s="85">
        <v>3</v>
      </c>
      <c r="K191" s="140">
        <v>42535</v>
      </c>
      <c r="L191" s="140">
        <v>42537</v>
      </c>
      <c r="M191" s="101"/>
      <c r="N191" s="86" t="s">
        <v>51</v>
      </c>
      <c r="O191" s="86"/>
      <c r="P191" s="149"/>
      <c r="Q191" s="164"/>
    </row>
    <row r="192" s="1" customFormat="1" ht="24" hidden="1" spans="1:17">
      <c r="A192" s="93"/>
      <c r="B192" s="85"/>
      <c r="C192" s="85" t="s">
        <v>388</v>
      </c>
      <c r="D192" s="85" t="s">
        <v>41</v>
      </c>
      <c r="E192" s="85"/>
      <c r="F192" s="95"/>
      <c r="G192" s="93" t="s">
        <v>388</v>
      </c>
      <c r="H192" s="93" t="s">
        <v>68</v>
      </c>
      <c r="I192" s="93">
        <v>3</v>
      </c>
      <c r="J192" s="85">
        <v>2</v>
      </c>
      <c r="K192" s="140">
        <v>42538</v>
      </c>
      <c r="L192" s="140">
        <v>42541</v>
      </c>
      <c r="M192" s="101"/>
      <c r="N192" s="86" t="s">
        <v>51</v>
      </c>
      <c r="O192" s="86"/>
      <c r="P192" s="149"/>
      <c r="Q192" s="164"/>
    </row>
    <row r="193" s="1" customFormat="1" ht="24" hidden="1" spans="1:17">
      <c r="A193" s="93"/>
      <c r="B193" s="85" t="s">
        <v>389</v>
      </c>
      <c r="C193" s="85" t="s">
        <v>390</v>
      </c>
      <c r="D193" s="85" t="s">
        <v>93</v>
      </c>
      <c r="E193" s="85" t="s">
        <v>45</v>
      </c>
      <c r="F193" s="95" t="s">
        <v>46</v>
      </c>
      <c r="G193" s="96" t="s">
        <v>390</v>
      </c>
      <c r="H193" s="96" t="s">
        <v>68</v>
      </c>
      <c r="I193" s="93">
        <v>3</v>
      </c>
      <c r="J193" s="86">
        <v>2</v>
      </c>
      <c r="K193" s="140">
        <v>42542</v>
      </c>
      <c r="L193" s="140">
        <v>42543</v>
      </c>
      <c r="M193" s="101"/>
      <c r="N193" s="86" t="s">
        <v>51</v>
      </c>
      <c r="O193" s="86"/>
      <c r="P193" s="141">
        <v>0</v>
      </c>
      <c r="Q193" s="164"/>
    </row>
    <row r="194" s="1" customFormat="1" ht="24" hidden="1" spans="1:17">
      <c r="A194" s="90"/>
      <c r="B194" s="89"/>
      <c r="C194" s="89" t="s">
        <v>391</v>
      </c>
      <c r="D194" s="89" t="s">
        <v>93</v>
      </c>
      <c r="E194" s="89" t="s">
        <v>45</v>
      </c>
      <c r="F194" s="95" t="s">
        <v>46</v>
      </c>
      <c r="G194" s="266" t="s">
        <v>392</v>
      </c>
      <c r="H194" s="266" t="s">
        <v>68</v>
      </c>
      <c r="I194" s="90">
        <v>3</v>
      </c>
      <c r="J194" s="91">
        <v>2</v>
      </c>
      <c r="K194" s="390">
        <v>42544</v>
      </c>
      <c r="L194" s="390">
        <v>42545</v>
      </c>
      <c r="M194" s="101"/>
      <c r="N194" s="91" t="s">
        <v>51</v>
      </c>
      <c r="O194" s="91"/>
      <c r="P194" s="264">
        <v>0</v>
      </c>
      <c r="Q194" s="203"/>
    </row>
    <row r="195" hidden="1" spans="1:17">
      <c r="A195" s="93"/>
      <c r="B195" s="85" t="s">
        <v>393</v>
      </c>
      <c r="C195" s="85" t="s">
        <v>393</v>
      </c>
      <c r="D195" s="85" t="s">
        <v>93</v>
      </c>
      <c r="E195" s="77"/>
      <c r="F195" s="95" t="s">
        <v>46</v>
      </c>
      <c r="G195" s="98" t="s">
        <v>394</v>
      </c>
      <c r="H195" s="98" t="s">
        <v>68</v>
      </c>
      <c r="I195" s="93">
        <v>2</v>
      </c>
      <c r="J195" s="139">
        <v>5</v>
      </c>
      <c r="K195" s="146">
        <v>42494</v>
      </c>
      <c r="L195" s="146">
        <v>42500</v>
      </c>
      <c r="M195" s="101"/>
      <c r="N195" s="147" t="s">
        <v>69</v>
      </c>
      <c r="O195" s="86"/>
      <c r="P195" s="149"/>
      <c r="Q195" s="86"/>
    </row>
    <row r="196" hidden="1" spans="1:17">
      <c r="A196" s="93"/>
      <c r="B196" s="85" t="s">
        <v>395</v>
      </c>
      <c r="C196" s="85" t="s">
        <v>395</v>
      </c>
      <c r="D196" s="85" t="s">
        <v>93</v>
      </c>
      <c r="E196" s="77"/>
      <c r="F196" s="95"/>
      <c r="G196" s="98" t="s">
        <v>395</v>
      </c>
      <c r="H196" s="98" t="s">
        <v>68</v>
      </c>
      <c r="I196" s="93">
        <v>9</v>
      </c>
      <c r="J196" s="139">
        <v>3</v>
      </c>
      <c r="K196" s="140"/>
      <c r="L196" s="140"/>
      <c r="M196" s="101"/>
      <c r="N196" s="86"/>
      <c r="O196" s="86"/>
      <c r="P196" s="149"/>
      <c r="Q196" s="86"/>
    </row>
    <row r="197" s="1" customFormat="1" hidden="1" spans="1:17">
      <c r="A197" s="111"/>
      <c r="B197" s="108" t="s">
        <v>396</v>
      </c>
      <c r="C197" s="108" t="s">
        <v>396</v>
      </c>
      <c r="D197" s="312" t="s">
        <v>41</v>
      </c>
      <c r="E197" s="312"/>
      <c r="F197" s="312" t="s">
        <v>46</v>
      </c>
      <c r="G197" s="250" t="s">
        <v>396</v>
      </c>
      <c r="H197" s="250" t="s">
        <v>113</v>
      </c>
      <c r="I197" s="250">
        <v>1</v>
      </c>
      <c r="J197" s="312">
        <v>7</v>
      </c>
      <c r="K197" s="313"/>
      <c r="L197" s="313"/>
      <c r="M197" s="312"/>
      <c r="N197" s="312"/>
      <c r="O197" s="312" t="s">
        <v>397</v>
      </c>
      <c r="P197" s="381"/>
      <c r="Q197" s="435"/>
    </row>
    <row r="198" s="1" customFormat="1" ht="24" spans="1:17">
      <c r="A198" s="90" t="s">
        <v>398</v>
      </c>
      <c r="B198" s="89" t="s">
        <v>399</v>
      </c>
      <c r="C198" s="89" t="s">
        <v>400</v>
      </c>
      <c r="D198" s="89" t="s">
        <v>41</v>
      </c>
      <c r="E198" s="89" t="s">
        <v>45</v>
      </c>
      <c r="F198" s="85"/>
      <c r="G198" s="90" t="s">
        <v>401</v>
      </c>
      <c r="H198" s="90" t="s">
        <v>106</v>
      </c>
      <c r="I198" s="90">
        <v>1</v>
      </c>
      <c r="J198" s="89">
        <v>9</v>
      </c>
      <c r="K198" s="268"/>
      <c r="L198" s="267">
        <v>42342</v>
      </c>
      <c r="M198" s="176"/>
      <c r="N198" s="268" t="s">
        <v>87</v>
      </c>
      <c r="O198" s="89" t="s">
        <v>402</v>
      </c>
      <c r="P198" s="158">
        <v>1</v>
      </c>
      <c r="Q198" s="203"/>
    </row>
    <row r="199" ht="24" hidden="1" spans="1:17">
      <c r="A199" s="93"/>
      <c r="B199" s="85" t="s">
        <v>403</v>
      </c>
      <c r="C199" s="85" t="s">
        <v>404</v>
      </c>
      <c r="D199" s="85" t="s">
        <v>44</v>
      </c>
      <c r="E199" s="77"/>
      <c r="F199" s="235"/>
      <c r="G199" s="98" t="s">
        <v>405</v>
      </c>
      <c r="H199" s="98" t="s">
        <v>68</v>
      </c>
      <c r="I199" s="93">
        <v>9</v>
      </c>
      <c r="J199" s="77">
        <v>10</v>
      </c>
      <c r="K199" s="176"/>
      <c r="L199" s="176"/>
      <c r="M199" s="159"/>
      <c r="N199" s="86"/>
      <c r="O199" s="85"/>
      <c r="P199" s="160"/>
      <c r="Q199" s="86"/>
    </row>
    <row r="200" ht="24" hidden="1" spans="1:17">
      <c r="A200" s="93"/>
      <c r="B200" s="85"/>
      <c r="C200" s="85" t="s">
        <v>406</v>
      </c>
      <c r="D200" s="85" t="s">
        <v>44</v>
      </c>
      <c r="E200" s="77"/>
      <c r="F200" s="95"/>
      <c r="G200" s="98" t="s">
        <v>407</v>
      </c>
      <c r="H200" s="98" t="s">
        <v>68</v>
      </c>
      <c r="I200" s="93">
        <v>9</v>
      </c>
      <c r="J200" s="139">
        <v>7</v>
      </c>
      <c r="K200" s="140"/>
      <c r="L200" s="140"/>
      <c r="M200" s="101"/>
      <c r="N200" s="86"/>
      <c r="O200" s="86"/>
      <c r="P200" s="149"/>
      <c r="Q200" s="86"/>
    </row>
    <row r="201" s="1" customFormat="1" hidden="1" spans="1:16">
      <c r="A201" s="111"/>
      <c r="B201" s="108"/>
      <c r="C201" s="120" t="s">
        <v>408</v>
      </c>
      <c r="D201" s="120" t="s">
        <v>23</v>
      </c>
      <c r="E201" s="120"/>
      <c r="F201" s="120"/>
      <c r="G201" s="121" t="s">
        <v>409</v>
      </c>
      <c r="H201" s="121" t="s">
        <v>113</v>
      </c>
      <c r="I201" s="121">
        <v>9</v>
      </c>
      <c r="J201" s="120">
        <v>0</v>
      </c>
      <c r="K201" s="120"/>
      <c r="L201" s="120"/>
      <c r="M201" s="120"/>
      <c r="N201" s="120"/>
      <c r="O201" s="398" t="s">
        <v>410</v>
      </c>
      <c r="P201" s="388"/>
    </row>
    <row r="202" s="1" customFormat="1" spans="1:18">
      <c r="A202" s="90"/>
      <c r="B202" s="89" t="s">
        <v>411</v>
      </c>
      <c r="C202" s="89" t="s">
        <v>411</v>
      </c>
      <c r="D202" s="89" t="s">
        <v>41</v>
      </c>
      <c r="E202" s="265" t="s">
        <v>45</v>
      </c>
      <c r="F202" s="85"/>
      <c r="G202" s="347" t="s">
        <v>412</v>
      </c>
      <c r="H202" s="347" t="s">
        <v>68</v>
      </c>
      <c r="I202" s="347">
        <v>1</v>
      </c>
      <c r="J202" s="265">
        <v>10</v>
      </c>
      <c r="K202" s="155">
        <v>42429</v>
      </c>
      <c r="L202" s="155">
        <v>42440</v>
      </c>
      <c r="M202" s="86"/>
      <c r="N202" s="157" t="s">
        <v>96</v>
      </c>
      <c r="O202" s="91" t="s">
        <v>413</v>
      </c>
      <c r="P202" s="194"/>
      <c r="Q202" s="203"/>
      <c r="R202" s="1">
        <f t="shared" ref="R202:R203" si="8">J202*(1-P202)</f>
        <v>10</v>
      </c>
    </row>
    <row r="203" spans="1:18">
      <c r="A203" s="93"/>
      <c r="B203" s="85" t="s">
        <v>414</v>
      </c>
      <c r="C203" s="85" t="s">
        <v>415</v>
      </c>
      <c r="D203" s="85" t="s">
        <v>41</v>
      </c>
      <c r="E203" s="77" t="s">
        <v>45</v>
      </c>
      <c r="F203" s="95"/>
      <c r="G203" s="94" t="s">
        <v>416</v>
      </c>
      <c r="H203" s="94" t="s">
        <v>68</v>
      </c>
      <c r="I203" s="94">
        <v>1</v>
      </c>
      <c r="J203" s="269">
        <v>5</v>
      </c>
      <c r="K203" s="161">
        <v>42443</v>
      </c>
      <c r="L203" s="161">
        <v>42447</v>
      </c>
      <c r="M203" s="101"/>
      <c r="N203" s="186" t="s">
        <v>96</v>
      </c>
      <c r="O203" s="86"/>
      <c r="P203" s="270"/>
      <c r="Q203" s="86" t="s">
        <v>417</v>
      </c>
      <c r="R203" s="1">
        <f t="shared" si="8"/>
        <v>5</v>
      </c>
    </row>
    <row r="204" s="1" customFormat="1" hidden="1" spans="1:17">
      <c r="A204" s="111"/>
      <c r="B204" s="108"/>
      <c r="C204" s="108"/>
      <c r="D204" s="108" t="s">
        <v>41</v>
      </c>
      <c r="E204" s="108"/>
      <c r="F204" s="85" t="s">
        <v>46</v>
      </c>
      <c r="G204" s="399" t="s">
        <v>418</v>
      </c>
      <c r="H204" s="399" t="s">
        <v>68</v>
      </c>
      <c r="I204" s="399">
        <v>2</v>
      </c>
      <c r="J204" s="109">
        <v>5</v>
      </c>
      <c r="K204" s="283">
        <v>42479</v>
      </c>
      <c r="L204" s="283">
        <v>42485</v>
      </c>
      <c r="M204" s="86"/>
      <c r="N204" s="282" t="s">
        <v>96</v>
      </c>
      <c r="O204" s="286"/>
      <c r="P204" s="152"/>
      <c r="Q204" s="204" t="s">
        <v>417</v>
      </c>
    </row>
    <row r="205" spans="1:18">
      <c r="A205" s="93"/>
      <c r="B205" s="85"/>
      <c r="C205" s="85"/>
      <c r="D205" s="85" t="s">
        <v>41</v>
      </c>
      <c r="E205" s="77" t="s">
        <v>45</v>
      </c>
      <c r="F205" s="95"/>
      <c r="G205" s="94" t="s">
        <v>419</v>
      </c>
      <c r="H205" s="94" t="s">
        <v>68</v>
      </c>
      <c r="I205" s="94">
        <v>1</v>
      </c>
      <c r="J205" s="269">
        <v>5</v>
      </c>
      <c r="K205" s="161">
        <v>42450</v>
      </c>
      <c r="L205" s="161">
        <v>42454</v>
      </c>
      <c r="M205" s="101"/>
      <c r="N205" s="186" t="s">
        <v>96</v>
      </c>
      <c r="O205" s="86"/>
      <c r="P205" s="270"/>
      <c r="Q205" s="86" t="s">
        <v>417</v>
      </c>
      <c r="R205" s="1">
        <f>J205*(1-P205)</f>
        <v>5</v>
      </c>
    </row>
    <row r="206" s="1" customFormat="1" hidden="1" spans="1:17">
      <c r="A206" s="80"/>
      <c r="B206" s="81"/>
      <c r="C206" s="81"/>
      <c r="D206" s="81" t="s">
        <v>41</v>
      </c>
      <c r="E206" s="81"/>
      <c r="F206" s="85" t="s">
        <v>46</v>
      </c>
      <c r="G206" s="400" t="s">
        <v>420</v>
      </c>
      <c r="H206" s="400" t="s">
        <v>68</v>
      </c>
      <c r="I206" s="400">
        <v>2</v>
      </c>
      <c r="J206" s="252">
        <v>5</v>
      </c>
      <c r="K206" s="153">
        <v>42486</v>
      </c>
      <c r="L206" s="153">
        <v>42493</v>
      </c>
      <c r="M206" s="86"/>
      <c r="N206" s="154" t="s">
        <v>96</v>
      </c>
      <c r="O206" s="82"/>
      <c r="P206" s="170"/>
      <c r="Q206" s="202" t="s">
        <v>417</v>
      </c>
    </row>
    <row r="207" s="1" customFormat="1" hidden="1" spans="1:17">
      <c r="A207" s="93"/>
      <c r="B207" s="85" t="s">
        <v>421</v>
      </c>
      <c r="C207" s="85" t="s">
        <v>421</v>
      </c>
      <c r="D207" s="187" t="s">
        <v>41</v>
      </c>
      <c r="E207" s="187"/>
      <c r="F207" s="85" t="s">
        <v>46</v>
      </c>
      <c r="G207" s="116" t="s">
        <v>421</v>
      </c>
      <c r="H207" s="116" t="s">
        <v>113</v>
      </c>
      <c r="I207" s="116">
        <v>1</v>
      </c>
      <c r="J207" s="187">
        <v>5</v>
      </c>
      <c r="K207" s="362">
        <v>42473</v>
      </c>
      <c r="L207" s="417">
        <v>42479</v>
      </c>
      <c r="M207" s="86"/>
      <c r="N207" s="361" t="s">
        <v>96</v>
      </c>
      <c r="O207" s="361" t="s">
        <v>422</v>
      </c>
      <c r="P207" s="418"/>
      <c r="Q207" s="392" t="s">
        <v>78</v>
      </c>
    </row>
    <row r="208" s="1" customFormat="1" ht="24" spans="1:18">
      <c r="A208" s="93"/>
      <c r="B208" s="85" t="s">
        <v>423</v>
      </c>
      <c r="C208" s="85" t="s">
        <v>423</v>
      </c>
      <c r="D208" s="85" t="s">
        <v>44</v>
      </c>
      <c r="E208" s="77" t="s">
        <v>45</v>
      </c>
      <c r="F208" s="85" t="s">
        <v>46</v>
      </c>
      <c r="G208" s="77" t="s">
        <v>423</v>
      </c>
      <c r="H208" s="94" t="s">
        <v>68</v>
      </c>
      <c r="I208" s="94">
        <v>1</v>
      </c>
      <c r="J208" s="269">
        <v>8</v>
      </c>
      <c r="K208" s="146">
        <v>42415</v>
      </c>
      <c r="L208" s="146">
        <v>42426</v>
      </c>
      <c r="M208" s="101"/>
      <c r="N208" s="147" t="s">
        <v>96</v>
      </c>
      <c r="O208" s="419" t="s">
        <v>424</v>
      </c>
      <c r="P208" s="270"/>
      <c r="Q208" s="164"/>
      <c r="R208" s="1">
        <f>J208*(1-P208)</f>
        <v>8</v>
      </c>
    </row>
    <row r="209" s="1" customFormat="1" hidden="1" spans="1:17">
      <c r="A209" s="80"/>
      <c r="B209" s="222" t="s">
        <v>425</v>
      </c>
      <c r="C209" s="222" t="s">
        <v>311</v>
      </c>
      <c r="D209" s="222" t="s">
        <v>41</v>
      </c>
      <c r="E209" s="222"/>
      <c r="F209" s="222"/>
      <c r="G209" s="239" t="s">
        <v>311</v>
      </c>
      <c r="H209" s="239" t="s">
        <v>113</v>
      </c>
      <c r="I209" s="239"/>
      <c r="J209" s="222">
        <v>0</v>
      </c>
      <c r="K209" s="222"/>
      <c r="L209" s="222"/>
      <c r="M209" s="222"/>
      <c r="N209" s="222"/>
      <c r="O209" s="222" t="s">
        <v>426</v>
      </c>
      <c r="P209" s="295"/>
      <c r="Q209" s="323"/>
    </row>
    <row r="210" s="1" customFormat="1" hidden="1" spans="1:17">
      <c r="A210" s="93"/>
      <c r="B210" s="210"/>
      <c r="C210" s="210" t="s">
        <v>427</v>
      </c>
      <c r="D210" s="222" t="s">
        <v>41</v>
      </c>
      <c r="E210" s="222"/>
      <c r="F210" s="210"/>
      <c r="G210" s="212" t="s">
        <v>427</v>
      </c>
      <c r="H210" s="212" t="s">
        <v>113</v>
      </c>
      <c r="I210" s="212"/>
      <c r="J210" s="210">
        <v>0</v>
      </c>
      <c r="K210" s="210"/>
      <c r="L210" s="210"/>
      <c r="M210" s="210"/>
      <c r="N210" s="210"/>
      <c r="O210" s="210" t="s">
        <v>426</v>
      </c>
      <c r="P210" s="256"/>
      <c r="Q210" s="393"/>
    </row>
    <row r="211" s="1" customFormat="1" hidden="1" spans="1:17">
      <c r="A211" s="90"/>
      <c r="B211" s="225"/>
      <c r="C211" s="225" t="s">
        <v>428</v>
      </c>
      <c r="D211" s="120" t="s">
        <v>41</v>
      </c>
      <c r="E211" s="120"/>
      <c r="F211" s="225"/>
      <c r="G211" s="240" t="s">
        <v>428</v>
      </c>
      <c r="H211" s="240" t="s">
        <v>113</v>
      </c>
      <c r="I211" s="240"/>
      <c r="J211" s="225">
        <v>0</v>
      </c>
      <c r="K211" s="225"/>
      <c r="L211" s="225"/>
      <c r="M211" s="225"/>
      <c r="N211" s="225"/>
      <c r="O211" s="225" t="s">
        <v>426</v>
      </c>
      <c r="P211" s="296"/>
      <c r="Q211" s="324"/>
    </row>
    <row r="212" ht="48" spans="1:18">
      <c r="A212" s="93" t="s">
        <v>429</v>
      </c>
      <c r="B212" s="85" t="s">
        <v>429</v>
      </c>
      <c r="C212" s="85" t="s">
        <v>429</v>
      </c>
      <c r="D212" s="93" t="s">
        <v>210</v>
      </c>
      <c r="E212" s="77"/>
      <c r="F212" s="95" t="s">
        <v>46</v>
      </c>
      <c r="G212" s="98" t="s">
        <v>429</v>
      </c>
      <c r="H212" s="98" t="s">
        <v>106</v>
      </c>
      <c r="I212" s="93">
        <v>1</v>
      </c>
      <c r="J212" s="139">
        <v>30</v>
      </c>
      <c r="K212" s="161">
        <v>42394</v>
      </c>
      <c r="L212" s="161">
        <v>42438</v>
      </c>
      <c r="M212" s="101"/>
      <c r="N212" s="186" t="s">
        <v>51</v>
      </c>
      <c r="O212" s="96" t="s">
        <v>430</v>
      </c>
      <c r="P212" s="141">
        <v>0.5</v>
      </c>
      <c r="Q212" s="86"/>
      <c r="R212" s="1">
        <f>J212*(1-P212)</f>
        <v>15</v>
      </c>
    </row>
    <row r="213" s="1" customFormat="1" hidden="1" spans="1:17">
      <c r="A213" s="80" t="s">
        <v>431</v>
      </c>
      <c r="B213" s="81" t="s">
        <v>432</v>
      </c>
      <c r="C213" s="80" t="s">
        <v>433</v>
      </c>
      <c r="D213" s="81" t="s">
        <v>23</v>
      </c>
      <c r="E213" s="81"/>
      <c r="F213" s="117" t="s">
        <v>46</v>
      </c>
      <c r="G213" s="401" t="s">
        <v>434</v>
      </c>
      <c r="H213" s="402" t="s">
        <v>24</v>
      </c>
      <c r="I213" s="402"/>
      <c r="J213" s="420">
        <v>5</v>
      </c>
      <c r="K213" s="281">
        <v>42359</v>
      </c>
      <c r="L213" s="281">
        <v>42005</v>
      </c>
      <c r="M213" s="198"/>
      <c r="N213" s="420" t="s">
        <v>34</v>
      </c>
      <c r="O213" s="420"/>
      <c r="P213" s="421">
        <v>1</v>
      </c>
      <c r="Q213" s="202"/>
    </row>
    <row r="214" s="1" customFormat="1" hidden="1" spans="1:17">
      <c r="A214" s="93"/>
      <c r="B214" s="85"/>
      <c r="C214" s="85"/>
      <c r="D214" s="85" t="s">
        <v>23</v>
      </c>
      <c r="E214" s="85"/>
      <c r="F214" s="85" t="s">
        <v>46</v>
      </c>
      <c r="G214" s="122" t="s">
        <v>435</v>
      </c>
      <c r="H214" s="122" t="s">
        <v>24</v>
      </c>
      <c r="I214" s="122"/>
      <c r="J214" s="198">
        <v>3</v>
      </c>
      <c r="K214" s="279">
        <v>42359</v>
      </c>
      <c r="L214" s="279">
        <v>42005</v>
      </c>
      <c r="M214" s="198"/>
      <c r="N214" s="198" t="s">
        <v>34</v>
      </c>
      <c r="O214" s="198"/>
      <c r="P214" s="199">
        <v>1</v>
      </c>
      <c r="Q214" s="164"/>
    </row>
    <row r="215" s="1" customFormat="1" spans="1:17">
      <c r="A215" s="93"/>
      <c r="B215" s="85"/>
      <c r="C215" s="85"/>
      <c r="D215" s="85" t="s">
        <v>23</v>
      </c>
      <c r="E215" s="85"/>
      <c r="F215" s="85"/>
      <c r="G215" s="93" t="s">
        <v>436</v>
      </c>
      <c r="H215" s="93" t="s">
        <v>24</v>
      </c>
      <c r="I215" s="93">
        <v>1</v>
      </c>
      <c r="J215" s="85">
        <v>5</v>
      </c>
      <c r="K215" s="143">
        <v>42374</v>
      </c>
      <c r="L215" s="143">
        <v>42377</v>
      </c>
      <c r="M215" s="85"/>
      <c r="N215" s="144" t="s">
        <v>34</v>
      </c>
      <c r="O215" s="85"/>
      <c r="P215" s="160">
        <v>1</v>
      </c>
      <c r="Q215" s="164"/>
    </row>
    <row r="216" s="1" customFormat="1" spans="1:17">
      <c r="A216" s="93"/>
      <c r="B216" s="85"/>
      <c r="C216" s="85"/>
      <c r="D216" s="85" t="s">
        <v>23</v>
      </c>
      <c r="E216" s="85"/>
      <c r="F216" s="85"/>
      <c r="G216" s="93" t="s">
        <v>437</v>
      </c>
      <c r="H216" s="93" t="s">
        <v>24</v>
      </c>
      <c r="I216" s="93">
        <v>1</v>
      </c>
      <c r="J216" s="85">
        <v>5</v>
      </c>
      <c r="K216" s="143">
        <v>42380</v>
      </c>
      <c r="L216" s="143">
        <v>42384</v>
      </c>
      <c r="M216" s="85"/>
      <c r="N216" s="144" t="s">
        <v>51</v>
      </c>
      <c r="O216" s="85"/>
      <c r="P216" s="160">
        <v>1</v>
      </c>
      <c r="Q216" s="164"/>
    </row>
    <row r="217" s="1" customFormat="1" spans="1:17">
      <c r="A217" s="90"/>
      <c r="B217" s="89"/>
      <c r="C217" s="403" t="s">
        <v>438</v>
      </c>
      <c r="D217" s="89" t="s">
        <v>63</v>
      </c>
      <c r="E217" s="89"/>
      <c r="F217" s="85"/>
      <c r="G217" s="90" t="s">
        <v>439</v>
      </c>
      <c r="H217" s="90" t="s">
        <v>24</v>
      </c>
      <c r="I217" s="90">
        <v>1</v>
      </c>
      <c r="J217" s="89">
        <v>7</v>
      </c>
      <c r="K217" s="267">
        <v>42008</v>
      </c>
      <c r="L217" s="267">
        <v>42016</v>
      </c>
      <c r="M217" s="85"/>
      <c r="N217" s="268" t="s">
        <v>34</v>
      </c>
      <c r="O217" s="89" t="s">
        <v>440</v>
      </c>
      <c r="P217" s="158">
        <v>1</v>
      </c>
      <c r="Q217" s="203"/>
    </row>
    <row r="218" s="1" customFormat="1" ht="24" spans="1:18">
      <c r="A218" s="93"/>
      <c r="B218" s="85"/>
      <c r="C218" s="85" t="s">
        <v>441</v>
      </c>
      <c r="D218" s="85" t="s">
        <v>63</v>
      </c>
      <c r="E218" s="85" t="s">
        <v>45</v>
      </c>
      <c r="F218" s="95"/>
      <c r="G218" s="93" t="s">
        <v>442</v>
      </c>
      <c r="H218" s="93" t="s">
        <v>68</v>
      </c>
      <c r="I218" s="93">
        <v>1</v>
      </c>
      <c r="J218" s="85">
        <v>10</v>
      </c>
      <c r="K218" s="161">
        <v>42439</v>
      </c>
      <c r="L218" s="161">
        <v>42452</v>
      </c>
      <c r="M218" s="95"/>
      <c r="N218" s="186" t="s">
        <v>51</v>
      </c>
      <c r="O218" s="85"/>
      <c r="P218" s="302"/>
      <c r="Q218" s="164"/>
      <c r="R218" s="1">
        <f t="shared" ref="R218:R227" si="9">J218*(1-P218)</f>
        <v>10</v>
      </c>
    </row>
    <row r="219" s="1" customFormat="1" ht="24" spans="1:18">
      <c r="A219" s="93"/>
      <c r="B219" s="85"/>
      <c r="C219" s="85"/>
      <c r="D219" s="85" t="s">
        <v>63</v>
      </c>
      <c r="E219" s="85" t="s">
        <v>45</v>
      </c>
      <c r="F219" s="95"/>
      <c r="G219" s="404" t="s">
        <v>443</v>
      </c>
      <c r="H219" s="404" t="s">
        <v>68</v>
      </c>
      <c r="I219" s="93">
        <v>1</v>
      </c>
      <c r="J219" s="85">
        <v>5</v>
      </c>
      <c r="K219" s="161">
        <v>42454</v>
      </c>
      <c r="L219" s="161">
        <v>42460</v>
      </c>
      <c r="M219" s="95"/>
      <c r="N219" s="186" t="s">
        <v>92</v>
      </c>
      <c r="O219" s="85" t="s">
        <v>140</v>
      </c>
      <c r="P219" s="302"/>
      <c r="Q219" s="164"/>
      <c r="R219" s="1">
        <f t="shared" si="9"/>
        <v>5</v>
      </c>
    </row>
    <row r="220" s="1" customFormat="1" ht="24" spans="1:18">
      <c r="A220" s="93"/>
      <c r="B220" s="85"/>
      <c r="C220" s="85"/>
      <c r="D220" s="85" t="s">
        <v>63</v>
      </c>
      <c r="E220" s="85"/>
      <c r="F220" s="95"/>
      <c r="G220" s="405" t="s">
        <v>444</v>
      </c>
      <c r="H220" s="405" t="s">
        <v>68</v>
      </c>
      <c r="I220" s="378">
        <v>1</v>
      </c>
      <c r="J220" s="408">
        <v>5</v>
      </c>
      <c r="K220" s="422">
        <v>42461</v>
      </c>
      <c r="L220" s="422">
        <v>42468</v>
      </c>
      <c r="M220" s="423"/>
      <c r="N220" s="144" t="s">
        <v>92</v>
      </c>
      <c r="O220" s="408" t="s">
        <v>445</v>
      </c>
      <c r="P220" s="302"/>
      <c r="Q220" s="164"/>
      <c r="R220" s="1">
        <f t="shared" si="9"/>
        <v>5</v>
      </c>
    </row>
    <row r="221" s="1" customFormat="1" ht="24" spans="1:18">
      <c r="A221" s="93"/>
      <c r="B221" s="85"/>
      <c r="C221" s="85"/>
      <c r="D221" s="85" t="s">
        <v>63</v>
      </c>
      <c r="E221" s="85"/>
      <c r="F221" s="95"/>
      <c r="G221" s="406" t="s">
        <v>446</v>
      </c>
      <c r="H221" s="406" t="s">
        <v>68</v>
      </c>
      <c r="I221" s="94">
        <v>1</v>
      </c>
      <c r="J221" s="77">
        <v>4</v>
      </c>
      <c r="K221" s="297">
        <v>42465</v>
      </c>
      <c r="L221" s="297">
        <v>42468</v>
      </c>
      <c r="M221" s="423"/>
      <c r="N221" s="375" t="s">
        <v>34</v>
      </c>
      <c r="O221" s="408"/>
      <c r="P221" s="302"/>
      <c r="Q221" s="164"/>
      <c r="R221" s="1">
        <f t="shared" si="9"/>
        <v>4</v>
      </c>
    </row>
    <row r="222" s="1" customFormat="1" ht="36" spans="1:18">
      <c r="A222" s="93"/>
      <c r="B222" s="85"/>
      <c r="C222" s="85"/>
      <c r="D222" s="85" t="s">
        <v>63</v>
      </c>
      <c r="E222" s="77"/>
      <c r="F222" s="95"/>
      <c r="G222" s="93" t="s">
        <v>447</v>
      </c>
      <c r="H222" s="93" t="s">
        <v>68</v>
      </c>
      <c r="I222" s="93">
        <v>1</v>
      </c>
      <c r="J222" s="77">
        <v>7</v>
      </c>
      <c r="K222" s="161">
        <v>42453</v>
      </c>
      <c r="L222" s="161">
        <v>42461</v>
      </c>
      <c r="M222" s="95"/>
      <c r="N222" s="186" t="s">
        <v>51</v>
      </c>
      <c r="O222" s="85"/>
      <c r="P222" s="302"/>
      <c r="Q222" s="164"/>
      <c r="R222" s="1">
        <f t="shared" si="9"/>
        <v>7</v>
      </c>
    </row>
    <row r="223" s="1" customFormat="1" ht="24" spans="1:18">
      <c r="A223" s="93"/>
      <c r="B223" s="85"/>
      <c r="C223" s="85"/>
      <c r="D223" s="85" t="s">
        <v>63</v>
      </c>
      <c r="E223" s="77"/>
      <c r="F223" s="95"/>
      <c r="G223" s="93" t="s">
        <v>448</v>
      </c>
      <c r="H223" s="93" t="s">
        <v>68</v>
      </c>
      <c r="I223" s="93">
        <v>1</v>
      </c>
      <c r="J223" s="77">
        <v>5</v>
      </c>
      <c r="K223" s="161">
        <v>42465</v>
      </c>
      <c r="L223" s="161">
        <v>42471</v>
      </c>
      <c r="M223" s="95"/>
      <c r="N223" s="186" t="s">
        <v>51</v>
      </c>
      <c r="O223" s="85"/>
      <c r="P223" s="302"/>
      <c r="Q223" s="164"/>
      <c r="R223" s="1">
        <f t="shared" si="9"/>
        <v>5</v>
      </c>
    </row>
    <row r="224" s="1" customFormat="1" ht="24" spans="1:18">
      <c r="A224" s="93"/>
      <c r="B224" s="85"/>
      <c r="C224" s="85"/>
      <c r="D224" s="85" t="s">
        <v>63</v>
      </c>
      <c r="E224" s="85"/>
      <c r="F224" s="95"/>
      <c r="G224" s="93" t="s">
        <v>449</v>
      </c>
      <c r="H224" s="93" t="s">
        <v>68</v>
      </c>
      <c r="I224" s="93">
        <v>1</v>
      </c>
      <c r="J224" s="85">
        <v>5</v>
      </c>
      <c r="K224" s="155">
        <v>42472</v>
      </c>
      <c r="L224" s="155">
        <v>42478</v>
      </c>
      <c r="M224" s="162"/>
      <c r="N224" s="157" t="s">
        <v>51</v>
      </c>
      <c r="O224" s="203"/>
      <c r="P224" s="302"/>
      <c r="Q224" s="164"/>
      <c r="R224" s="1">
        <f t="shared" si="9"/>
        <v>5</v>
      </c>
    </row>
    <row r="225" s="1" customFormat="1" ht="36" spans="1:18">
      <c r="A225" s="93"/>
      <c r="B225" s="85" t="s">
        <v>450</v>
      </c>
      <c r="C225" s="85" t="s">
        <v>451</v>
      </c>
      <c r="D225" s="85" t="s">
        <v>23</v>
      </c>
      <c r="E225" s="85"/>
      <c r="F225" s="95"/>
      <c r="G225" s="98" t="s">
        <v>452</v>
      </c>
      <c r="H225" s="98" t="s">
        <v>68</v>
      </c>
      <c r="I225" s="93">
        <v>1</v>
      </c>
      <c r="J225" s="102">
        <v>5</v>
      </c>
      <c r="K225" s="161">
        <v>42465</v>
      </c>
      <c r="L225" s="161">
        <v>42471</v>
      </c>
      <c r="M225" s="95"/>
      <c r="N225" s="186" t="s">
        <v>96</v>
      </c>
      <c r="O225" s="85"/>
      <c r="P225" s="424"/>
      <c r="Q225" s="164" t="s">
        <v>453</v>
      </c>
      <c r="R225" s="1">
        <f t="shared" si="9"/>
        <v>5</v>
      </c>
    </row>
    <row r="226" s="1" customFormat="1" ht="36" spans="1:18">
      <c r="A226" s="93"/>
      <c r="B226" s="85"/>
      <c r="C226" s="85"/>
      <c r="D226" s="85" t="s">
        <v>23</v>
      </c>
      <c r="E226" s="85"/>
      <c r="F226" s="95"/>
      <c r="G226" s="98" t="s">
        <v>454</v>
      </c>
      <c r="H226" s="98" t="s">
        <v>68</v>
      </c>
      <c r="I226" s="93">
        <v>1</v>
      </c>
      <c r="J226" s="102">
        <v>5</v>
      </c>
      <c r="K226" s="161">
        <v>42471</v>
      </c>
      <c r="L226" s="161">
        <v>42475</v>
      </c>
      <c r="M226" s="95"/>
      <c r="N226" s="186" t="s">
        <v>87</v>
      </c>
      <c r="O226" s="85"/>
      <c r="P226" s="424"/>
      <c r="Q226" s="164" t="s">
        <v>453</v>
      </c>
      <c r="R226" s="1">
        <f t="shared" si="9"/>
        <v>5</v>
      </c>
    </row>
    <row r="227" s="1" customFormat="1" ht="24" spans="1:18">
      <c r="A227" s="93"/>
      <c r="B227" s="85"/>
      <c r="C227" s="85"/>
      <c r="D227" s="85" t="s">
        <v>23</v>
      </c>
      <c r="E227" s="85"/>
      <c r="F227" s="95"/>
      <c r="G227" s="406" t="s">
        <v>455</v>
      </c>
      <c r="H227" s="98" t="s">
        <v>68</v>
      </c>
      <c r="I227" s="93">
        <v>1</v>
      </c>
      <c r="J227" s="229">
        <v>5</v>
      </c>
      <c r="K227" s="161">
        <v>42457</v>
      </c>
      <c r="L227" s="161">
        <v>42461</v>
      </c>
      <c r="M227" s="101"/>
      <c r="N227" s="186" t="s">
        <v>96</v>
      </c>
      <c r="O227" s="86"/>
      <c r="P227" s="270"/>
      <c r="Q227" s="164" t="s">
        <v>453</v>
      </c>
      <c r="R227" s="1">
        <f t="shared" si="9"/>
        <v>5</v>
      </c>
    </row>
    <row r="228" s="1" customFormat="1" ht="24" hidden="1" spans="1:17">
      <c r="A228" s="93"/>
      <c r="B228" s="85"/>
      <c r="C228" s="407" t="s">
        <v>456</v>
      </c>
      <c r="D228" s="85" t="s">
        <v>23</v>
      </c>
      <c r="E228" s="85"/>
      <c r="F228" s="95" t="s">
        <v>46</v>
      </c>
      <c r="G228" s="98" t="s">
        <v>457</v>
      </c>
      <c r="H228" s="98" t="s">
        <v>113</v>
      </c>
      <c r="I228" s="93">
        <v>1</v>
      </c>
      <c r="J228" s="86">
        <v>0</v>
      </c>
      <c r="K228" s="153">
        <v>42432</v>
      </c>
      <c r="L228" s="153">
        <v>42438</v>
      </c>
      <c r="M228" s="162"/>
      <c r="N228" s="154" t="s">
        <v>90</v>
      </c>
      <c r="O228" s="202" t="s">
        <v>458</v>
      </c>
      <c r="P228" s="165"/>
      <c r="Q228" s="164" t="s">
        <v>78</v>
      </c>
    </row>
    <row r="229" s="1" customFormat="1" ht="24" hidden="1" spans="1:17">
      <c r="A229" s="93"/>
      <c r="B229" s="85" t="s">
        <v>459</v>
      </c>
      <c r="C229" s="85" t="s">
        <v>460</v>
      </c>
      <c r="D229" s="85" t="s">
        <v>41</v>
      </c>
      <c r="E229" s="85"/>
      <c r="F229" s="95" t="s">
        <v>46</v>
      </c>
      <c r="G229" s="406" t="s">
        <v>460</v>
      </c>
      <c r="H229" s="98" t="s">
        <v>68</v>
      </c>
      <c r="I229" s="93">
        <v>4</v>
      </c>
      <c r="J229" s="86">
        <v>10</v>
      </c>
      <c r="K229" s="176">
        <v>42499</v>
      </c>
      <c r="L229" s="140">
        <v>42510</v>
      </c>
      <c r="M229" s="101"/>
      <c r="N229" s="164" t="s">
        <v>290</v>
      </c>
      <c r="O229" s="86"/>
      <c r="P229" s="149"/>
      <c r="Q229" s="164"/>
    </row>
    <row r="230" s="1" customFormat="1" hidden="1" spans="1:17">
      <c r="A230" s="93"/>
      <c r="B230" s="345" t="s">
        <v>461</v>
      </c>
      <c r="C230" s="345" t="s">
        <v>462</v>
      </c>
      <c r="D230" s="345" t="s">
        <v>63</v>
      </c>
      <c r="E230" s="408"/>
      <c r="F230" s="95" t="s">
        <v>46</v>
      </c>
      <c r="G230" s="409" t="s">
        <v>462</v>
      </c>
      <c r="H230" s="410" t="s">
        <v>113</v>
      </c>
      <c r="I230" s="425">
        <v>2</v>
      </c>
      <c r="J230" s="426">
        <v>20</v>
      </c>
      <c r="K230" s="427">
        <v>42447</v>
      </c>
      <c r="L230" s="427">
        <v>42474</v>
      </c>
      <c r="M230" s="428"/>
      <c r="N230" s="382" t="s">
        <v>463</v>
      </c>
      <c r="O230" s="426"/>
      <c r="P230" s="429"/>
      <c r="Q230" s="436"/>
    </row>
    <row r="231" s="1" customFormat="1" ht="24" spans="1:18">
      <c r="A231" s="97"/>
      <c r="B231" s="85" t="s">
        <v>464</v>
      </c>
      <c r="C231" s="85" t="s">
        <v>465</v>
      </c>
      <c r="D231" s="85" t="s">
        <v>23</v>
      </c>
      <c r="E231" s="106"/>
      <c r="F231" s="95"/>
      <c r="G231" s="406" t="s">
        <v>466</v>
      </c>
      <c r="H231" s="98" t="s">
        <v>68</v>
      </c>
      <c r="I231" s="93">
        <v>1</v>
      </c>
      <c r="J231" s="430">
        <v>7</v>
      </c>
      <c r="K231" s="161">
        <v>42451</v>
      </c>
      <c r="L231" s="161">
        <v>42459</v>
      </c>
      <c r="M231" s="101"/>
      <c r="N231" s="186" t="s">
        <v>211</v>
      </c>
      <c r="O231" s="86" t="s">
        <v>140</v>
      </c>
      <c r="P231" s="270"/>
      <c r="Q231" s="164"/>
      <c r="R231" s="1">
        <f t="shared" ref="R231:R232" si="10">J231*(1-P231)</f>
        <v>7</v>
      </c>
    </row>
    <row r="232" s="1" customFormat="1" spans="1:18">
      <c r="A232" s="97"/>
      <c r="B232" s="85"/>
      <c r="C232" s="85" t="s">
        <v>467</v>
      </c>
      <c r="D232" s="85" t="s">
        <v>23</v>
      </c>
      <c r="E232" s="106"/>
      <c r="F232" s="95"/>
      <c r="G232" s="406" t="s">
        <v>467</v>
      </c>
      <c r="H232" s="98" t="s">
        <v>68</v>
      </c>
      <c r="I232" s="93">
        <v>1</v>
      </c>
      <c r="J232" s="139">
        <v>7</v>
      </c>
      <c r="K232" s="181">
        <v>42460</v>
      </c>
      <c r="L232" s="181">
        <v>42471</v>
      </c>
      <c r="M232" s="101"/>
      <c r="N232" s="186" t="s">
        <v>211</v>
      </c>
      <c r="O232" s="82" t="s">
        <v>140</v>
      </c>
      <c r="P232" s="149"/>
      <c r="Q232" s="164"/>
      <c r="R232" s="1">
        <f t="shared" si="10"/>
        <v>7</v>
      </c>
    </row>
    <row r="233" s="1" customFormat="1" ht="24" hidden="1" spans="1:17">
      <c r="A233" s="111"/>
      <c r="B233" s="108" t="s">
        <v>468</v>
      </c>
      <c r="C233" s="108" t="s">
        <v>469</v>
      </c>
      <c r="D233" s="108" t="s">
        <v>63</v>
      </c>
      <c r="E233" s="108"/>
      <c r="F233" s="85"/>
      <c r="G233" s="230" t="s">
        <v>470</v>
      </c>
      <c r="H233" s="230" t="s">
        <v>24</v>
      </c>
      <c r="I233" s="230"/>
      <c r="J233" s="277">
        <v>7</v>
      </c>
      <c r="K233" s="277"/>
      <c r="L233" s="278">
        <v>42342</v>
      </c>
      <c r="M233" s="279"/>
      <c r="N233" s="277" t="s">
        <v>96</v>
      </c>
      <c r="O233" s="230" t="s">
        <v>471</v>
      </c>
      <c r="P233" s="280">
        <v>1</v>
      </c>
      <c r="Q233" s="204"/>
    </row>
    <row r="234" s="1" customFormat="1" hidden="1" spans="1:17">
      <c r="A234" s="97"/>
      <c r="B234" s="85"/>
      <c r="C234" s="85" t="s">
        <v>472</v>
      </c>
      <c r="D234" s="85" t="s">
        <v>63</v>
      </c>
      <c r="E234" s="103"/>
      <c r="F234" s="95" t="s">
        <v>46</v>
      </c>
      <c r="G234" s="93" t="s">
        <v>473</v>
      </c>
      <c r="H234" s="93" t="s">
        <v>68</v>
      </c>
      <c r="I234" s="93">
        <v>2</v>
      </c>
      <c r="J234" s="86">
        <v>15</v>
      </c>
      <c r="K234" s="146">
        <v>42488</v>
      </c>
      <c r="L234" s="146">
        <v>42502</v>
      </c>
      <c r="N234" s="147" t="s">
        <v>211</v>
      </c>
      <c r="O234" s="86" t="s">
        <v>474</v>
      </c>
      <c r="P234" s="149"/>
      <c r="Q234" s="164"/>
    </row>
    <row r="235" s="1" customFormat="1" hidden="1" spans="1:17">
      <c r="A235" s="80"/>
      <c r="B235" s="81" t="s">
        <v>475</v>
      </c>
      <c r="C235" s="81" t="s">
        <v>476</v>
      </c>
      <c r="D235" s="81" t="s">
        <v>63</v>
      </c>
      <c r="E235" s="81"/>
      <c r="F235" s="85"/>
      <c r="G235" s="402" t="s">
        <v>477</v>
      </c>
      <c r="H235" s="402" t="s">
        <v>24</v>
      </c>
      <c r="I235" s="402"/>
      <c r="J235" s="420">
        <v>5</v>
      </c>
      <c r="K235" s="420"/>
      <c r="L235" s="420"/>
      <c r="M235" s="198"/>
      <c r="N235" s="420"/>
      <c r="O235" s="420"/>
      <c r="P235" s="421">
        <v>1</v>
      </c>
      <c r="Q235" s="202"/>
    </row>
    <row r="236" s="1" customFormat="1" hidden="1" spans="1:17">
      <c r="A236" s="93"/>
      <c r="B236" s="85"/>
      <c r="C236" s="85" t="s">
        <v>478</v>
      </c>
      <c r="D236" s="85" t="s">
        <v>63</v>
      </c>
      <c r="E236" s="85"/>
      <c r="F236" s="85"/>
      <c r="G236" s="122" t="s">
        <v>479</v>
      </c>
      <c r="H236" s="122" t="s">
        <v>24</v>
      </c>
      <c r="I236" s="122"/>
      <c r="J236" s="198">
        <v>5</v>
      </c>
      <c r="K236" s="198"/>
      <c r="L236" s="198"/>
      <c r="M236" s="198"/>
      <c r="N236" s="198" t="s">
        <v>51</v>
      </c>
      <c r="O236" s="198"/>
      <c r="P236" s="199">
        <v>1</v>
      </c>
      <c r="Q236" s="164"/>
    </row>
    <row r="237" s="1" customFormat="1" hidden="1" spans="1:17">
      <c r="A237" s="93"/>
      <c r="B237" s="85"/>
      <c r="C237" s="85"/>
      <c r="D237" s="85" t="s">
        <v>63</v>
      </c>
      <c r="E237" s="85"/>
      <c r="F237" s="85" t="s">
        <v>46</v>
      </c>
      <c r="G237" s="122" t="s">
        <v>480</v>
      </c>
      <c r="H237" s="122" t="s">
        <v>24</v>
      </c>
      <c r="I237" s="122"/>
      <c r="J237" s="198">
        <v>5</v>
      </c>
      <c r="K237" s="198"/>
      <c r="L237" s="279">
        <v>42348</v>
      </c>
      <c r="M237" s="279"/>
      <c r="N237" s="198" t="s">
        <v>87</v>
      </c>
      <c r="O237" s="198"/>
      <c r="P237" s="199">
        <v>1</v>
      </c>
      <c r="Q237" s="164"/>
    </row>
    <row r="238" s="1" customFormat="1" hidden="1" spans="1:17">
      <c r="A238" s="93"/>
      <c r="B238" s="85"/>
      <c r="C238" s="85"/>
      <c r="D238" s="85" t="s">
        <v>63</v>
      </c>
      <c r="E238" s="85"/>
      <c r="F238" s="85" t="s">
        <v>46</v>
      </c>
      <c r="G238" s="122" t="s">
        <v>481</v>
      </c>
      <c r="H238" s="122" t="s">
        <v>24</v>
      </c>
      <c r="I238" s="122"/>
      <c r="J238" s="198">
        <v>5</v>
      </c>
      <c r="K238" s="198"/>
      <c r="L238" s="279">
        <v>42354</v>
      </c>
      <c r="M238" s="279"/>
      <c r="N238" s="198" t="s">
        <v>87</v>
      </c>
      <c r="O238" s="198"/>
      <c r="P238" s="199">
        <v>1</v>
      </c>
      <c r="Q238" s="164"/>
    </row>
    <row r="239" s="1" customFormat="1" ht="36" hidden="1" spans="1:17">
      <c r="A239" s="93"/>
      <c r="B239" s="85"/>
      <c r="C239" s="85"/>
      <c r="D239" s="85" t="s">
        <v>63</v>
      </c>
      <c r="E239" s="85"/>
      <c r="F239" s="325" t="s">
        <v>46</v>
      </c>
      <c r="G239" s="411" t="s">
        <v>482</v>
      </c>
      <c r="H239" s="411" t="s">
        <v>24</v>
      </c>
      <c r="I239" s="411"/>
      <c r="J239" s="198">
        <v>5</v>
      </c>
      <c r="K239" s="198"/>
      <c r="L239" s="279">
        <v>42345</v>
      </c>
      <c r="M239" s="431"/>
      <c r="N239" s="208" t="s">
        <v>87</v>
      </c>
      <c r="O239" s="208"/>
      <c r="P239" s="199">
        <v>1</v>
      </c>
      <c r="Q239" s="437" t="s">
        <v>120</v>
      </c>
    </row>
    <row r="240" s="1" customFormat="1" hidden="1" spans="1:17">
      <c r="A240" s="93"/>
      <c r="B240" s="85"/>
      <c r="C240" s="85" t="s">
        <v>483</v>
      </c>
      <c r="D240" s="85" t="s">
        <v>63</v>
      </c>
      <c r="E240" s="85"/>
      <c r="F240" s="85" t="s">
        <v>46</v>
      </c>
      <c r="G240" s="122" t="s">
        <v>484</v>
      </c>
      <c r="H240" s="122" t="s">
        <v>24</v>
      </c>
      <c r="I240" s="122"/>
      <c r="J240" s="198">
        <v>5</v>
      </c>
      <c r="K240" s="198"/>
      <c r="L240" s="279">
        <v>42369</v>
      </c>
      <c r="M240" s="198"/>
      <c r="N240" s="198" t="s">
        <v>34</v>
      </c>
      <c r="O240" s="198"/>
      <c r="P240" s="199">
        <v>1</v>
      </c>
      <c r="Q240" s="117"/>
    </row>
    <row r="241" s="1" customFormat="1" hidden="1" spans="1:17">
      <c r="A241" s="93"/>
      <c r="B241" s="85"/>
      <c r="C241" s="85"/>
      <c r="D241" s="85" t="s">
        <v>63</v>
      </c>
      <c r="E241" s="85"/>
      <c r="F241" s="85" t="s">
        <v>46</v>
      </c>
      <c r="G241" s="122" t="s">
        <v>485</v>
      </c>
      <c r="H241" s="122" t="s">
        <v>24</v>
      </c>
      <c r="I241" s="122"/>
      <c r="J241" s="198">
        <v>5</v>
      </c>
      <c r="K241" s="198"/>
      <c r="L241" s="279">
        <v>42360</v>
      </c>
      <c r="M241" s="279"/>
      <c r="N241" s="198" t="s">
        <v>87</v>
      </c>
      <c r="O241" s="198"/>
      <c r="P241" s="199">
        <v>1</v>
      </c>
      <c r="Q241" s="164"/>
    </row>
    <row r="242" s="1" customFormat="1" ht="36" hidden="1" spans="1:17">
      <c r="A242" s="80" t="s">
        <v>486</v>
      </c>
      <c r="B242" s="81" t="s">
        <v>487</v>
      </c>
      <c r="C242" s="81" t="s">
        <v>488</v>
      </c>
      <c r="D242" s="81"/>
      <c r="E242" s="81"/>
      <c r="F242" s="81"/>
      <c r="G242" s="123" t="s">
        <v>489</v>
      </c>
      <c r="H242" s="123" t="s">
        <v>113</v>
      </c>
      <c r="I242" s="123"/>
      <c r="J242" s="82">
        <v>0</v>
      </c>
      <c r="K242" s="82"/>
      <c r="L242" s="82"/>
      <c r="M242" s="82"/>
      <c r="N242" s="82"/>
      <c r="O242" s="432" t="s">
        <v>490</v>
      </c>
      <c r="P242" s="170"/>
      <c r="Q242" s="202" t="s">
        <v>491</v>
      </c>
    </row>
    <row r="243" s="1" customFormat="1" hidden="1" spans="1:17">
      <c r="A243" s="90"/>
      <c r="B243" s="89"/>
      <c r="C243" s="412" t="s">
        <v>492</v>
      </c>
      <c r="D243" s="412"/>
      <c r="E243" s="412"/>
      <c r="F243" s="89"/>
      <c r="G243" s="266"/>
      <c r="H243" s="266" t="s">
        <v>113</v>
      </c>
      <c r="I243" s="266"/>
      <c r="J243" s="91"/>
      <c r="K243" s="91"/>
      <c r="L243" s="91"/>
      <c r="M243" s="91"/>
      <c r="N243" s="91"/>
      <c r="O243" s="91"/>
      <c r="P243" s="194"/>
      <c r="Q243" s="203"/>
    </row>
    <row r="244" s="1" customFormat="1" ht="24" hidden="1" spans="1:17">
      <c r="A244" s="94" t="s">
        <v>493</v>
      </c>
      <c r="B244" s="77" t="s">
        <v>431</v>
      </c>
      <c r="C244" s="413" t="s">
        <v>494</v>
      </c>
      <c r="D244" s="77"/>
      <c r="E244" s="77"/>
      <c r="F244" s="99"/>
      <c r="G244" s="414" t="s">
        <v>495</v>
      </c>
      <c r="H244" s="94" t="s">
        <v>68</v>
      </c>
      <c r="I244" s="94">
        <v>2</v>
      </c>
      <c r="J244" s="139">
        <v>10</v>
      </c>
      <c r="K244" s="146">
        <v>42479</v>
      </c>
      <c r="L244" s="146">
        <v>42493</v>
      </c>
      <c r="M244" s="101"/>
      <c r="N244" s="147" t="s">
        <v>51</v>
      </c>
      <c r="O244" s="201"/>
      <c r="P244" s="433"/>
      <c r="Q244" s="201"/>
    </row>
    <row r="245" s="1" customFormat="1" ht="24" hidden="1" spans="1:17">
      <c r="A245" s="94"/>
      <c r="B245" s="77"/>
      <c r="C245" s="106" t="s">
        <v>496</v>
      </c>
      <c r="D245" s="77" t="s">
        <v>497</v>
      </c>
      <c r="E245" s="77"/>
      <c r="F245" s="99"/>
      <c r="G245" s="415" t="s">
        <v>498</v>
      </c>
      <c r="H245" s="93" t="s">
        <v>68</v>
      </c>
      <c r="I245" s="415">
        <v>2</v>
      </c>
      <c r="J245" s="139">
        <v>3</v>
      </c>
      <c r="K245" s="274">
        <v>42465</v>
      </c>
      <c r="L245" s="274">
        <v>42467</v>
      </c>
      <c r="M245" s="150"/>
      <c r="N245" s="201" t="s">
        <v>165</v>
      </c>
      <c r="O245" s="139" t="s">
        <v>499</v>
      </c>
      <c r="P245" s="434"/>
      <c r="Q245" s="201"/>
    </row>
    <row r="246" s="1" customFormat="1" hidden="1" spans="1:17">
      <c r="A246" s="399"/>
      <c r="B246" s="109"/>
      <c r="C246" s="77" t="s">
        <v>500</v>
      </c>
      <c r="D246" s="77"/>
      <c r="E246" s="77"/>
      <c r="F246" s="99"/>
      <c r="G246" s="77" t="s">
        <v>500</v>
      </c>
      <c r="H246" s="93" t="s">
        <v>113</v>
      </c>
      <c r="I246" s="415">
        <v>2</v>
      </c>
      <c r="J246" s="139">
        <v>0</v>
      </c>
      <c r="K246" s="139"/>
      <c r="L246" s="139"/>
      <c r="M246" s="150"/>
      <c r="N246" s="201" t="s">
        <v>165</v>
      </c>
      <c r="O246" s="139" t="s">
        <v>501</v>
      </c>
      <c r="P246" s="434"/>
      <c r="Q246" s="201"/>
    </row>
    <row r="247" s="1" customFormat="1" hidden="1" spans="1:17">
      <c r="A247" s="94"/>
      <c r="B247" s="77"/>
      <c r="C247" s="106" t="s">
        <v>502</v>
      </c>
      <c r="D247" s="77" t="s">
        <v>497</v>
      </c>
      <c r="E247" s="77"/>
      <c r="F247" s="99"/>
      <c r="G247" s="77" t="s">
        <v>502</v>
      </c>
      <c r="H247" s="93" t="s">
        <v>68</v>
      </c>
      <c r="I247" s="415">
        <v>2</v>
      </c>
      <c r="J247" s="139">
        <v>4</v>
      </c>
      <c r="K247" s="274">
        <v>42499</v>
      </c>
      <c r="L247" s="274">
        <v>42502</v>
      </c>
      <c r="M247" s="150"/>
      <c r="N247" s="275" t="s">
        <v>87</v>
      </c>
      <c r="O247" s="139"/>
      <c r="P247" s="434"/>
      <c r="Q247" s="201"/>
    </row>
    <row r="248" s="1" customFormat="1" ht="24" hidden="1" spans="1:17">
      <c r="A248" s="94"/>
      <c r="B248" s="77" t="s">
        <v>503</v>
      </c>
      <c r="C248" s="416" t="s">
        <v>504</v>
      </c>
      <c r="D248" s="77" t="s">
        <v>23</v>
      </c>
      <c r="E248" s="77"/>
      <c r="F248" s="99"/>
      <c r="G248" s="415" t="s">
        <v>505</v>
      </c>
      <c r="H248" s="93" t="s">
        <v>68</v>
      </c>
      <c r="I248" s="415">
        <v>2</v>
      </c>
      <c r="J248" s="139">
        <v>2</v>
      </c>
      <c r="K248" s="274">
        <v>42487</v>
      </c>
      <c r="L248" s="274">
        <v>42488</v>
      </c>
      <c r="M248" s="150"/>
      <c r="N248" s="201" t="s">
        <v>165</v>
      </c>
      <c r="O248" s="139"/>
      <c r="P248" s="434"/>
      <c r="Q248" s="201"/>
    </row>
    <row r="249" s="1" customFormat="1" ht="24" hidden="1" spans="1:17">
      <c r="A249" s="94"/>
      <c r="B249" s="77"/>
      <c r="C249" s="416" t="s">
        <v>506</v>
      </c>
      <c r="D249" s="77" t="s">
        <v>23</v>
      </c>
      <c r="E249" s="77"/>
      <c r="F249" s="99"/>
      <c r="G249" s="415" t="s">
        <v>507</v>
      </c>
      <c r="H249" s="93" t="s">
        <v>68</v>
      </c>
      <c r="I249" s="415">
        <v>2</v>
      </c>
      <c r="J249" s="139">
        <v>3</v>
      </c>
      <c r="K249" s="274">
        <v>42489</v>
      </c>
      <c r="L249" s="274">
        <v>42493</v>
      </c>
      <c r="M249" s="150"/>
      <c r="N249" s="201" t="s">
        <v>165</v>
      </c>
      <c r="O249" s="139"/>
      <c r="P249" s="434"/>
      <c r="Q249" s="201"/>
    </row>
    <row r="250" s="1" customFormat="1" ht="24" hidden="1" spans="1:17">
      <c r="A250" s="94"/>
      <c r="B250" s="77"/>
      <c r="C250" s="106" t="s">
        <v>508</v>
      </c>
      <c r="D250" s="77"/>
      <c r="E250" s="77"/>
      <c r="F250" s="99"/>
      <c r="G250" s="415" t="s">
        <v>509</v>
      </c>
      <c r="H250" s="93" t="s">
        <v>68</v>
      </c>
      <c r="I250" s="415">
        <v>2</v>
      </c>
      <c r="J250" s="139">
        <v>3</v>
      </c>
      <c r="K250" s="274">
        <v>42494</v>
      </c>
      <c r="L250" s="274">
        <v>42496</v>
      </c>
      <c r="M250" s="150"/>
      <c r="N250" s="201" t="s">
        <v>165</v>
      </c>
      <c r="O250" s="139"/>
      <c r="P250" s="434"/>
      <c r="Q250" s="201"/>
    </row>
    <row r="251" s="1" customFormat="1" hidden="1" spans="1:17">
      <c r="A251" s="94"/>
      <c r="B251" s="77" t="s">
        <v>510</v>
      </c>
      <c r="C251" s="106" t="s">
        <v>511</v>
      </c>
      <c r="D251" s="77"/>
      <c r="E251" s="77"/>
      <c r="F251" s="99"/>
      <c r="G251" s="415" t="s">
        <v>363</v>
      </c>
      <c r="H251" s="93" t="s">
        <v>68</v>
      </c>
      <c r="I251" s="415">
        <v>2</v>
      </c>
      <c r="J251" s="139">
        <v>5</v>
      </c>
      <c r="K251" s="274">
        <v>42468</v>
      </c>
      <c r="L251" s="274">
        <v>42474</v>
      </c>
      <c r="M251" s="150"/>
      <c r="N251" s="201" t="s">
        <v>165</v>
      </c>
      <c r="O251" s="139"/>
      <c r="P251" s="434"/>
      <c r="Q251" s="201"/>
    </row>
    <row r="252" s="1" customFormat="1" hidden="1" spans="1:17">
      <c r="A252" s="94"/>
      <c r="B252" s="77"/>
      <c r="C252" s="106"/>
      <c r="D252" s="77"/>
      <c r="E252" s="77"/>
      <c r="F252" s="99"/>
      <c r="G252" s="415" t="s">
        <v>512</v>
      </c>
      <c r="H252" s="93" t="s">
        <v>68</v>
      </c>
      <c r="I252" s="415">
        <v>2</v>
      </c>
      <c r="J252" s="139">
        <v>1</v>
      </c>
      <c r="K252" s="274">
        <v>42475</v>
      </c>
      <c r="L252" s="274">
        <v>42475</v>
      </c>
      <c r="M252" s="150"/>
      <c r="N252" s="201" t="s">
        <v>165</v>
      </c>
      <c r="O252" s="139"/>
      <c r="P252" s="434"/>
      <c r="Q252" s="201"/>
    </row>
    <row r="253" s="1" customFormat="1" hidden="1" spans="1:17">
      <c r="A253" s="94"/>
      <c r="B253" s="77"/>
      <c r="C253" s="106" t="s">
        <v>513</v>
      </c>
      <c r="D253" s="77"/>
      <c r="E253" s="77"/>
      <c r="F253" s="99"/>
      <c r="G253" s="415" t="s">
        <v>514</v>
      </c>
      <c r="H253" s="93" t="s">
        <v>68</v>
      </c>
      <c r="I253" s="415">
        <v>2</v>
      </c>
      <c r="J253" s="139">
        <v>2</v>
      </c>
      <c r="K253" s="274">
        <v>42478</v>
      </c>
      <c r="L253" s="274">
        <v>42479</v>
      </c>
      <c r="M253" s="150"/>
      <c r="N253" s="201" t="s">
        <v>165</v>
      </c>
      <c r="O253" s="139"/>
      <c r="P253" s="434"/>
      <c r="Q253" s="201"/>
    </row>
    <row r="254" s="1" customFormat="1" ht="24" hidden="1" spans="1:17">
      <c r="A254" s="94"/>
      <c r="B254" s="77"/>
      <c r="C254" s="106"/>
      <c r="D254" s="77"/>
      <c r="E254" s="77"/>
      <c r="F254" s="99"/>
      <c r="G254" s="415" t="s">
        <v>515</v>
      </c>
      <c r="H254" s="93" t="s">
        <v>68</v>
      </c>
      <c r="I254" s="415">
        <v>2</v>
      </c>
      <c r="J254" s="139">
        <v>3</v>
      </c>
      <c r="K254" s="274">
        <v>42480</v>
      </c>
      <c r="L254" s="274">
        <v>42482</v>
      </c>
      <c r="M254" s="150"/>
      <c r="N254" s="201" t="s">
        <v>165</v>
      </c>
      <c r="O254" s="139"/>
      <c r="P254" s="434"/>
      <c r="Q254" s="201"/>
    </row>
    <row r="255" s="1" customFormat="1" ht="24" hidden="1" spans="1:17">
      <c r="A255" s="94"/>
      <c r="B255" s="77"/>
      <c r="C255" s="106"/>
      <c r="D255" s="77"/>
      <c r="E255" s="77"/>
      <c r="F255" s="99"/>
      <c r="G255" s="415" t="s">
        <v>516</v>
      </c>
      <c r="H255" s="93" t="s">
        <v>68</v>
      </c>
      <c r="I255" s="415">
        <v>2</v>
      </c>
      <c r="J255" s="139">
        <v>2</v>
      </c>
      <c r="K255" s="274">
        <v>42485</v>
      </c>
      <c r="L255" s="274">
        <v>42486</v>
      </c>
      <c r="M255" s="150"/>
      <c r="N255" s="201" t="s">
        <v>165</v>
      </c>
      <c r="O255" s="139"/>
      <c r="P255" s="434"/>
      <c r="Q255" s="201"/>
    </row>
    <row r="256" s="1" customFormat="1" ht="24" hidden="1" spans="1:17">
      <c r="A256" s="94"/>
      <c r="B256" s="77"/>
      <c r="C256" s="148" t="s">
        <v>517</v>
      </c>
      <c r="D256" s="77"/>
      <c r="E256" s="77"/>
      <c r="F256" s="99"/>
      <c r="G256" s="415" t="s">
        <v>518</v>
      </c>
      <c r="H256" s="93" t="s">
        <v>68</v>
      </c>
      <c r="I256" s="415">
        <v>2</v>
      </c>
      <c r="J256" s="139">
        <v>1</v>
      </c>
      <c r="K256" s="274">
        <v>42494</v>
      </c>
      <c r="L256" s="274">
        <v>42494</v>
      </c>
      <c r="M256" s="150"/>
      <c r="N256" s="147" t="s">
        <v>51</v>
      </c>
      <c r="O256" s="139"/>
      <c r="P256" s="434"/>
      <c r="Q256" s="201"/>
    </row>
    <row r="257" s="1" customFormat="1" ht="24" hidden="1" spans="1:17">
      <c r="A257" s="94"/>
      <c r="B257" s="77"/>
      <c r="C257" s="148"/>
      <c r="D257" s="77"/>
      <c r="E257" s="77"/>
      <c r="F257" s="99"/>
      <c r="G257" s="415" t="s">
        <v>519</v>
      </c>
      <c r="H257" s="93" t="s">
        <v>68</v>
      </c>
      <c r="I257" s="415">
        <v>2</v>
      </c>
      <c r="J257" s="139">
        <v>1</v>
      </c>
      <c r="K257" s="274">
        <v>42495</v>
      </c>
      <c r="L257" s="274">
        <v>42495</v>
      </c>
      <c r="M257" s="150"/>
      <c r="N257" s="147" t="s">
        <v>51</v>
      </c>
      <c r="O257" s="139"/>
      <c r="P257" s="434"/>
      <c r="Q257" s="201"/>
    </row>
    <row r="258" s="1" customFormat="1" ht="24" hidden="1" spans="1:17">
      <c r="A258" s="94"/>
      <c r="B258" s="77"/>
      <c r="C258" s="148"/>
      <c r="D258" s="77"/>
      <c r="E258" s="77"/>
      <c r="F258" s="99"/>
      <c r="G258" s="415" t="s">
        <v>520</v>
      </c>
      <c r="H258" s="93" t="s">
        <v>68</v>
      </c>
      <c r="I258" s="415">
        <v>2</v>
      </c>
      <c r="J258" s="139">
        <v>1</v>
      </c>
      <c r="K258" s="274">
        <v>42496</v>
      </c>
      <c r="L258" s="274">
        <v>42496</v>
      </c>
      <c r="M258" s="150"/>
      <c r="N258" s="147" t="s">
        <v>51</v>
      </c>
      <c r="O258" s="139"/>
      <c r="P258" s="434"/>
      <c r="Q258" s="201"/>
    </row>
    <row r="259" s="1" customFormat="1" ht="48" hidden="1" spans="1:17">
      <c r="A259" s="94"/>
      <c r="B259" s="77"/>
      <c r="C259" s="148" t="s">
        <v>521</v>
      </c>
      <c r="D259" s="77"/>
      <c r="E259" s="77"/>
      <c r="F259" s="99"/>
      <c r="G259" s="86" t="s">
        <v>521</v>
      </c>
      <c r="H259" s="93" t="s">
        <v>68</v>
      </c>
      <c r="I259" s="415">
        <v>2</v>
      </c>
      <c r="J259" s="139">
        <v>2</v>
      </c>
      <c r="K259" s="274">
        <v>42493</v>
      </c>
      <c r="L259" s="274">
        <v>42494</v>
      </c>
      <c r="M259" s="150"/>
      <c r="N259" s="276" t="s">
        <v>34</v>
      </c>
      <c r="O259" s="415" t="s">
        <v>522</v>
      </c>
      <c r="P259" s="434"/>
      <c r="Q259" s="201"/>
    </row>
    <row r="260" s="1" customFormat="1" ht="24" hidden="1" spans="1:17">
      <c r="A260" s="94"/>
      <c r="B260" s="77"/>
      <c r="C260" s="438" t="s">
        <v>523</v>
      </c>
      <c r="D260" s="77"/>
      <c r="E260" s="77"/>
      <c r="F260" s="99"/>
      <c r="G260" s="415" t="s">
        <v>524</v>
      </c>
      <c r="H260" s="93" t="s">
        <v>68</v>
      </c>
      <c r="I260" s="415">
        <v>2</v>
      </c>
      <c r="J260" s="139">
        <v>4</v>
      </c>
      <c r="K260" s="274">
        <v>42493</v>
      </c>
      <c r="L260" s="274">
        <v>42496</v>
      </c>
      <c r="M260" s="150"/>
      <c r="N260" s="275" t="s">
        <v>87</v>
      </c>
      <c r="O260" s="139"/>
      <c r="P260" s="434"/>
      <c r="Q260" s="201"/>
    </row>
    <row r="261" hidden="1" spans="1:17">
      <c r="A261" s="399" t="s">
        <v>525</v>
      </c>
      <c r="B261" s="82" t="s">
        <v>526</v>
      </c>
      <c r="C261" s="82" t="s">
        <v>526</v>
      </c>
      <c r="D261" s="93" t="s">
        <v>210</v>
      </c>
      <c r="E261" s="252"/>
      <c r="F261" s="439"/>
      <c r="G261" s="82" t="s">
        <v>526</v>
      </c>
      <c r="H261" s="400" t="s">
        <v>68</v>
      </c>
      <c r="I261" s="400">
        <v>2.5</v>
      </c>
      <c r="J261" s="252">
        <v>3</v>
      </c>
      <c r="K261" s="252"/>
      <c r="L261" s="355"/>
      <c r="M261" s="449"/>
      <c r="N261" s="355"/>
      <c r="O261" s="355"/>
      <c r="P261" s="450"/>
      <c r="Q261" s="355"/>
    </row>
    <row r="262" hidden="1" spans="1:17">
      <c r="A262" s="399"/>
      <c r="B262" s="86" t="s">
        <v>527</v>
      </c>
      <c r="C262" s="86" t="s">
        <v>527</v>
      </c>
      <c r="D262" s="440"/>
      <c r="E262" s="77"/>
      <c r="F262" s="439"/>
      <c r="G262" s="86" t="s">
        <v>527</v>
      </c>
      <c r="H262" s="77" t="s">
        <v>113</v>
      </c>
      <c r="I262" s="94">
        <v>2</v>
      </c>
      <c r="J262" s="77"/>
      <c r="K262" s="77"/>
      <c r="L262" s="139"/>
      <c r="M262" s="449"/>
      <c r="N262" s="139"/>
      <c r="O262" s="139" t="s">
        <v>528</v>
      </c>
      <c r="P262" s="434"/>
      <c r="Q262" s="139"/>
    </row>
    <row r="263" hidden="1" spans="1:17">
      <c r="A263" s="399"/>
      <c r="B263" s="86" t="s">
        <v>529</v>
      </c>
      <c r="C263" s="86" t="s">
        <v>529</v>
      </c>
      <c r="D263" s="93" t="s">
        <v>210</v>
      </c>
      <c r="E263" s="77"/>
      <c r="F263" s="439"/>
      <c r="G263" s="86" t="s">
        <v>529</v>
      </c>
      <c r="H263" s="77" t="s">
        <v>68</v>
      </c>
      <c r="I263" s="400">
        <v>2.5</v>
      </c>
      <c r="J263" s="77">
        <v>5</v>
      </c>
      <c r="K263" s="77"/>
      <c r="L263" s="139"/>
      <c r="M263" s="449"/>
      <c r="N263" s="139"/>
      <c r="O263" s="139"/>
      <c r="P263" s="434"/>
      <c r="Q263" s="139"/>
    </row>
    <row r="264" hidden="1" spans="1:17">
      <c r="A264" s="399"/>
      <c r="B264" s="86" t="s">
        <v>530</v>
      </c>
      <c r="C264" s="86" t="s">
        <v>530</v>
      </c>
      <c r="D264" s="93" t="s">
        <v>210</v>
      </c>
      <c r="E264" s="77"/>
      <c r="F264" s="439"/>
      <c r="G264" s="86" t="s">
        <v>530</v>
      </c>
      <c r="H264" s="77" t="s">
        <v>68</v>
      </c>
      <c r="I264" s="94">
        <v>9</v>
      </c>
      <c r="J264" s="77"/>
      <c r="K264" s="440"/>
      <c r="L264" s="451"/>
      <c r="M264" s="449"/>
      <c r="N264" s="451"/>
      <c r="O264" s="451"/>
      <c r="P264" s="452"/>
      <c r="Q264" s="451"/>
    </row>
    <row r="265" hidden="1" spans="1:17">
      <c r="A265" s="399"/>
      <c r="B265" s="86" t="s">
        <v>531</v>
      </c>
      <c r="C265" s="86" t="s">
        <v>531</v>
      </c>
      <c r="D265" s="93" t="s">
        <v>210</v>
      </c>
      <c r="E265" s="77"/>
      <c r="F265" s="439"/>
      <c r="G265" s="86" t="s">
        <v>531</v>
      </c>
      <c r="H265" s="77" t="s">
        <v>68</v>
      </c>
      <c r="I265" s="400">
        <v>2.5</v>
      </c>
      <c r="J265" s="77">
        <v>2</v>
      </c>
      <c r="K265" s="77"/>
      <c r="L265" s="77"/>
      <c r="M265" s="449"/>
      <c r="N265" s="77"/>
      <c r="O265" s="77"/>
      <c r="P265" s="77"/>
      <c r="Q265" s="77"/>
    </row>
    <row r="266" hidden="1" spans="1:17">
      <c r="A266" s="399"/>
      <c r="B266" s="86" t="s">
        <v>532</v>
      </c>
      <c r="C266" s="86" t="s">
        <v>532</v>
      </c>
      <c r="D266" s="93" t="s">
        <v>210</v>
      </c>
      <c r="E266" s="77"/>
      <c r="F266" s="439"/>
      <c r="G266" s="86" t="s">
        <v>532</v>
      </c>
      <c r="H266" s="77" t="s">
        <v>68</v>
      </c>
      <c r="I266" s="400">
        <v>2.5</v>
      </c>
      <c r="J266" s="77">
        <v>2</v>
      </c>
      <c r="K266" s="77"/>
      <c r="L266" s="139"/>
      <c r="M266" s="449"/>
      <c r="N266" s="139"/>
      <c r="O266" s="139"/>
      <c r="P266" s="434"/>
      <c r="Q266" s="139"/>
    </row>
    <row r="267" hidden="1" spans="1:17">
      <c r="A267" s="399"/>
      <c r="B267" s="86" t="s">
        <v>533</v>
      </c>
      <c r="C267" s="86" t="s">
        <v>533</v>
      </c>
      <c r="D267" s="93" t="s">
        <v>210</v>
      </c>
      <c r="E267" s="77"/>
      <c r="F267" s="439"/>
      <c r="G267" s="86" t="s">
        <v>533</v>
      </c>
      <c r="H267" s="77" t="s">
        <v>68</v>
      </c>
      <c r="I267" s="94">
        <v>9</v>
      </c>
      <c r="J267" s="77"/>
      <c r="K267" s="440"/>
      <c r="L267" s="451"/>
      <c r="M267" s="449"/>
      <c r="N267" s="451"/>
      <c r="O267" s="451"/>
      <c r="P267" s="452"/>
      <c r="Q267" s="451"/>
    </row>
    <row r="268" hidden="1" spans="1:17">
      <c r="A268" s="399"/>
      <c r="B268" s="86" t="s">
        <v>534</v>
      </c>
      <c r="C268" s="86" t="s">
        <v>534</v>
      </c>
      <c r="D268" s="93" t="s">
        <v>210</v>
      </c>
      <c r="E268" s="77"/>
      <c r="F268" s="439"/>
      <c r="G268" s="86" t="s">
        <v>534</v>
      </c>
      <c r="H268" s="77" t="s">
        <v>68</v>
      </c>
      <c r="I268" s="94">
        <v>3</v>
      </c>
      <c r="J268" s="77">
        <v>3</v>
      </c>
      <c r="K268" s="440"/>
      <c r="L268" s="451"/>
      <c r="M268" s="449"/>
      <c r="N268" s="451"/>
      <c r="O268" s="451"/>
      <c r="P268" s="452"/>
      <c r="Q268" s="451"/>
    </row>
    <row r="269" hidden="1" spans="1:17">
      <c r="A269" s="400"/>
      <c r="B269" s="86" t="s">
        <v>535</v>
      </c>
      <c r="C269" s="86" t="s">
        <v>535</v>
      </c>
      <c r="D269" s="93" t="s">
        <v>210</v>
      </c>
      <c r="E269" s="77"/>
      <c r="F269" s="439"/>
      <c r="G269" s="86" t="s">
        <v>535</v>
      </c>
      <c r="H269" s="77" t="s">
        <v>68</v>
      </c>
      <c r="I269" s="94">
        <v>9</v>
      </c>
      <c r="J269" s="77"/>
      <c r="K269" s="440"/>
      <c r="L269" s="451"/>
      <c r="M269" s="449"/>
      <c r="N269" s="451"/>
      <c r="O269" s="451"/>
      <c r="P269" s="452"/>
      <c r="Q269" s="451"/>
    </row>
    <row r="270" ht="120" hidden="1" spans="1:17">
      <c r="A270" s="399" t="s">
        <v>536</v>
      </c>
      <c r="B270" s="441" t="s">
        <v>537</v>
      </c>
      <c r="C270" s="86"/>
      <c r="D270" s="93" t="s">
        <v>210</v>
      </c>
      <c r="E270" s="77" t="s">
        <v>45</v>
      </c>
      <c r="F270" s="439"/>
      <c r="G270" s="86" t="s">
        <v>538</v>
      </c>
      <c r="H270" s="94" t="s">
        <v>68</v>
      </c>
      <c r="I270" s="400">
        <v>2.5</v>
      </c>
      <c r="J270" s="77">
        <v>11</v>
      </c>
      <c r="K270" s="77"/>
      <c r="L270" s="139"/>
      <c r="M270" s="449"/>
      <c r="N270" s="139"/>
      <c r="O270" s="453" t="s">
        <v>539</v>
      </c>
      <c r="P270" s="434"/>
      <c r="Q270" s="139"/>
    </row>
    <row r="271" ht="168" hidden="1" spans="1:17">
      <c r="A271" s="399"/>
      <c r="B271" s="441"/>
      <c r="C271" s="86" t="s">
        <v>540</v>
      </c>
      <c r="D271" s="93" t="s">
        <v>210</v>
      </c>
      <c r="E271" s="77"/>
      <c r="F271" s="442"/>
      <c r="G271" s="86" t="s">
        <v>540</v>
      </c>
      <c r="H271" s="94" t="s">
        <v>68</v>
      </c>
      <c r="I271" s="400">
        <v>2.5</v>
      </c>
      <c r="J271" s="77">
        <v>16</v>
      </c>
      <c r="K271" s="77"/>
      <c r="L271" s="139"/>
      <c r="M271" s="454"/>
      <c r="N271" s="139"/>
      <c r="O271" s="453" t="s">
        <v>541</v>
      </c>
      <c r="P271" s="434"/>
      <c r="Q271" s="139"/>
    </row>
    <row r="272" hidden="1" spans="1:17">
      <c r="A272" s="399"/>
      <c r="B272" s="441"/>
      <c r="C272" s="86" t="s">
        <v>542</v>
      </c>
      <c r="D272" s="93" t="s">
        <v>210</v>
      </c>
      <c r="E272" s="77"/>
      <c r="F272" s="442"/>
      <c r="G272" s="86" t="s">
        <v>542</v>
      </c>
      <c r="H272" s="77" t="s">
        <v>68</v>
      </c>
      <c r="I272" s="400">
        <v>2.5</v>
      </c>
      <c r="J272" s="77">
        <v>3</v>
      </c>
      <c r="K272" s="77"/>
      <c r="L272" s="77"/>
      <c r="M272" s="442"/>
      <c r="N272" s="77"/>
      <c r="O272" s="77"/>
      <c r="P272" s="77"/>
      <c r="Q272" s="77"/>
    </row>
    <row r="273" hidden="1" spans="1:17">
      <c r="A273" s="399"/>
      <c r="B273" s="441"/>
      <c r="C273" s="86" t="s">
        <v>543</v>
      </c>
      <c r="D273" s="93" t="s">
        <v>210</v>
      </c>
      <c r="E273" s="77"/>
      <c r="F273" s="442"/>
      <c r="G273" s="86" t="s">
        <v>543</v>
      </c>
      <c r="H273" s="77" t="s">
        <v>68</v>
      </c>
      <c r="I273" s="400">
        <v>2.5</v>
      </c>
      <c r="J273" s="77">
        <v>2</v>
      </c>
      <c r="K273" s="77"/>
      <c r="L273" s="77"/>
      <c r="M273" s="442"/>
      <c r="N273" s="77"/>
      <c r="O273" s="77"/>
      <c r="P273" s="77"/>
      <c r="Q273" s="77"/>
    </row>
    <row r="274" hidden="1" spans="1:17">
      <c r="A274" s="399"/>
      <c r="B274" s="441"/>
      <c r="C274" s="86" t="s">
        <v>544</v>
      </c>
      <c r="D274" s="93" t="s">
        <v>210</v>
      </c>
      <c r="E274" s="77"/>
      <c r="F274" s="442"/>
      <c r="G274" s="86" t="s">
        <v>544</v>
      </c>
      <c r="H274" s="77" t="s">
        <v>68</v>
      </c>
      <c r="I274" s="400">
        <v>2.5</v>
      </c>
      <c r="J274" s="77">
        <v>3</v>
      </c>
      <c r="K274" s="77"/>
      <c r="L274" s="77"/>
      <c r="M274" s="442"/>
      <c r="N274" s="77"/>
      <c r="O274" s="77"/>
      <c r="P274" s="77"/>
      <c r="Q274" s="77"/>
    </row>
    <row r="275" hidden="1" spans="1:17">
      <c r="A275" s="399"/>
      <c r="B275" s="441"/>
      <c r="C275" s="91" t="s">
        <v>545</v>
      </c>
      <c r="D275" s="93" t="s">
        <v>210</v>
      </c>
      <c r="E275" s="77"/>
      <c r="F275" s="442"/>
      <c r="G275" s="86" t="s">
        <v>546</v>
      </c>
      <c r="H275" s="77" t="s">
        <v>68</v>
      </c>
      <c r="I275" s="400">
        <v>2.5</v>
      </c>
      <c r="J275" s="77">
        <v>7</v>
      </c>
      <c r="K275" s="77"/>
      <c r="L275" s="77"/>
      <c r="M275" s="442"/>
      <c r="N275" s="77"/>
      <c r="O275" s="77" t="s">
        <v>547</v>
      </c>
      <c r="P275" s="77"/>
      <c r="Q275" s="77"/>
    </row>
    <row r="276" hidden="1" spans="1:17">
      <c r="A276" s="399"/>
      <c r="B276" s="441"/>
      <c r="C276" s="286"/>
      <c r="D276" s="93" t="s">
        <v>210</v>
      </c>
      <c r="E276" s="77"/>
      <c r="F276" s="442"/>
      <c r="G276" s="86" t="s">
        <v>548</v>
      </c>
      <c r="H276" s="77" t="s">
        <v>68</v>
      </c>
      <c r="I276" s="400">
        <v>2.5</v>
      </c>
      <c r="J276" s="77">
        <v>4</v>
      </c>
      <c r="K276" s="77"/>
      <c r="L276" s="77"/>
      <c r="M276" s="442"/>
      <c r="N276" s="77"/>
      <c r="O276" s="77" t="s">
        <v>547</v>
      </c>
      <c r="P276" s="77"/>
      <c r="Q276" s="77"/>
    </row>
    <row r="277" hidden="1" spans="1:17">
      <c r="A277" s="399"/>
      <c r="B277" s="441"/>
      <c r="C277" s="286"/>
      <c r="D277" s="93" t="s">
        <v>210</v>
      </c>
      <c r="E277" s="77"/>
      <c r="F277" s="442"/>
      <c r="G277" s="86" t="s">
        <v>549</v>
      </c>
      <c r="H277" s="77" t="s">
        <v>68</v>
      </c>
      <c r="I277" s="400">
        <v>2.5</v>
      </c>
      <c r="J277" s="77">
        <v>4</v>
      </c>
      <c r="K277" s="77"/>
      <c r="L277" s="77"/>
      <c r="M277" s="442"/>
      <c r="N277" s="77"/>
      <c r="O277" s="77" t="s">
        <v>550</v>
      </c>
      <c r="P277" s="77"/>
      <c r="Q277" s="77"/>
    </row>
    <row r="278" hidden="1" spans="1:17">
      <c r="A278" s="399"/>
      <c r="B278" s="441"/>
      <c r="C278" s="82"/>
      <c r="D278" s="93" t="s">
        <v>210</v>
      </c>
      <c r="E278" s="77"/>
      <c r="F278" s="442"/>
      <c r="G278" s="86" t="s">
        <v>551</v>
      </c>
      <c r="H278" s="77" t="s">
        <v>68</v>
      </c>
      <c r="I278" s="400">
        <v>2.5</v>
      </c>
      <c r="J278" s="77">
        <v>8</v>
      </c>
      <c r="K278" s="77"/>
      <c r="L278" s="77"/>
      <c r="M278" s="442"/>
      <c r="N278" s="77"/>
      <c r="O278" s="77"/>
      <c r="P278" s="77"/>
      <c r="Q278" s="77" t="s">
        <v>552</v>
      </c>
    </row>
    <row r="279" hidden="1" spans="1:17">
      <c r="A279" s="399"/>
      <c r="B279" s="441"/>
      <c r="C279" s="139" t="s">
        <v>553</v>
      </c>
      <c r="D279" s="93" t="s">
        <v>210</v>
      </c>
      <c r="E279" s="77"/>
      <c r="F279" s="439"/>
      <c r="G279" s="139" t="s">
        <v>554</v>
      </c>
      <c r="H279" s="77" t="s">
        <v>68</v>
      </c>
      <c r="I279" s="400">
        <v>2.5</v>
      </c>
      <c r="J279" s="77">
        <v>5</v>
      </c>
      <c r="K279" s="77"/>
      <c r="L279" s="139"/>
      <c r="M279" s="449"/>
      <c r="N279" s="139"/>
      <c r="O279" s="139" t="s">
        <v>555</v>
      </c>
      <c r="P279" s="434"/>
      <c r="Q279" s="139"/>
    </row>
    <row r="280" hidden="1" spans="1:17">
      <c r="A280" s="399"/>
      <c r="B280" s="441"/>
      <c r="C280" s="86" t="s">
        <v>556</v>
      </c>
      <c r="D280" s="93" t="s">
        <v>210</v>
      </c>
      <c r="E280" s="77"/>
      <c r="F280" s="439"/>
      <c r="G280" s="86" t="s">
        <v>556</v>
      </c>
      <c r="H280" s="77" t="s">
        <v>68</v>
      </c>
      <c r="I280" s="94">
        <v>9</v>
      </c>
      <c r="J280" s="77">
        <v>5</v>
      </c>
      <c r="K280" s="440"/>
      <c r="L280" s="451"/>
      <c r="M280" s="449"/>
      <c r="N280" s="451"/>
      <c r="O280" s="139" t="s">
        <v>557</v>
      </c>
      <c r="P280" s="452"/>
      <c r="Q280" s="451"/>
    </row>
    <row r="281" hidden="1" spans="1:17">
      <c r="A281" s="399"/>
      <c r="B281" s="441"/>
      <c r="C281" s="86" t="s">
        <v>558</v>
      </c>
      <c r="D281" s="93" t="s">
        <v>210</v>
      </c>
      <c r="E281" s="77"/>
      <c r="F281" s="439"/>
      <c r="G281" s="86" t="s">
        <v>558</v>
      </c>
      <c r="H281" s="77" t="s">
        <v>68</v>
      </c>
      <c r="I281" s="94">
        <v>9</v>
      </c>
      <c r="J281" s="77">
        <v>5</v>
      </c>
      <c r="K281" s="77"/>
      <c r="L281" s="139"/>
      <c r="M281" s="449"/>
      <c r="N281" s="139"/>
      <c r="O281" s="139" t="s">
        <v>557</v>
      </c>
      <c r="P281" s="434"/>
      <c r="Q281" s="139"/>
    </row>
    <row r="282" hidden="1" spans="1:17">
      <c r="A282" s="399"/>
      <c r="B282" s="355"/>
      <c r="C282" s="86" t="s">
        <v>559</v>
      </c>
      <c r="D282" s="93" t="s">
        <v>210</v>
      </c>
      <c r="E282" s="77"/>
      <c r="F282" s="439"/>
      <c r="G282" s="86" t="s">
        <v>559</v>
      </c>
      <c r="H282" s="77" t="s">
        <v>68</v>
      </c>
      <c r="I282" s="94">
        <v>9</v>
      </c>
      <c r="J282" s="77">
        <v>4</v>
      </c>
      <c r="K282" s="440"/>
      <c r="L282" s="451"/>
      <c r="M282" s="449"/>
      <c r="N282" s="451"/>
      <c r="O282" s="451"/>
      <c r="P282" s="452"/>
      <c r="Q282" s="451"/>
    </row>
    <row r="283" hidden="1" spans="1:17">
      <c r="A283" s="399"/>
      <c r="B283" s="265" t="s">
        <v>58</v>
      </c>
      <c r="C283" s="77" t="s">
        <v>560</v>
      </c>
      <c r="D283" s="93" t="s">
        <v>210</v>
      </c>
      <c r="E283" s="77" t="s">
        <v>45</v>
      </c>
      <c r="F283" s="442"/>
      <c r="G283" s="86" t="s">
        <v>561</v>
      </c>
      <c r="H283" s="77" t="s">
        <v>68</v>
      </c>
      <c r="I283" s="400">
        <v>2.5</v>
      </c>
      <c r="J283" s="77">
        <v>2</v>
      </c>
      <c r="K283" s="77"/>
      <c r="L283" s="77"/>
      <c r="M283" s="442"/>
      <c r="N283" s="77"/>
      <c r="O283" s="77" t="s">
        <v>562</v>
      </c>
      <c r="P283" s="77"/>
      <c r="Q283" s="77"/>
    </row>
    <row r="284" hidden="1" spans="1:17">
      <c r="A284" s="399"/>
      <c r="B284" s="109"/>
      <c r="C284" s="77"/>
      <c r="D284" s="93" t="s">
        <v>210</v>
      </c>
      <c r="E284" s="77" t="s">
        <v>45</v>
      </c>
      <c r="F284" s="442"/>
      <c r="G284" s="443" t="s">
        <v>563</v>
      </c>
      <c r="H284" s="77" t="s">
        <v>68</v>
      </c>
      <c r="I284" s="400">
        <v>2.5</v>
      </c>
      <c r="J284" s="77">
        <v>1</v>
      </c>
      <c r="K284" s="77"/>
      <c r="L284" s="77"/>
      <c r="M284" s="442"/>
      <c r="N284" s="77"/>
      <c r="O284" s="77"/>
      <c r="P284" s="77"/>
      <c r="Q284" s="77"/>
    </row>
    <row r="285" hidden="1" spans="1:17">
      <c r="A285" s="399"/>
      <c r="B285" s="109"/>
      <c r="C285" s="77"/>
      <c r="D285" s="93" t="s">
        <v>210</v>
      </c>
      <c r="E285" s="77" t="s">
        <v>45</v>
      </c>
      <c r="F285" s="442"/>
      <c r="G285" s="444" t="s">
        <v>564</v>
      </c>
      <c r="H285" s="445" t="s">
        <v>68</v>
      </c>
      <c r="I285" s="400">
        <v>2.5</v>
      </c>
      <c r="J285" s="445">
        <v>5</v>
      </c>
      <c r="K285" s="445"/>
      <c r="L285" s="445"/>
      <c r="M285" s="442"/>
      <c r="N285" s="445"/>
      <c r="O285" s="445" t="s">
        <v>565</v>
      </c>
      <c r="P285" s="77"/>
      <c r="Q285" s="77"/>
    </row>
    <row r="286" hidden="1" spans="1:17">
      <c r="A286" s="399"/>
      <c r="B286" s="109"/>
      <c r="C286" s="77"/>
      <c r="D286" s="93" t="s">
        <v>210</v>
      </c>
      <c r="E286" s="77"/>
      <c r="F286" s="442"/>
      <c r="G286" s="443" t="s">
        <v>566</v>
      </c>
      <c r="H286" s="77" t="s">
        <v>68</v>
      </c>
      <c r="I286" s="77">
        <v>9</v>
      </c>
      <c r="J286" s="77">
        <v>2</v>
      </c>
      <c r="K286" s="440"/>
      <c r="L286" s="440"/>
      <c r="M286" s="442"/>
      <c r="N286" s="440"/>
      <c r="O286" s="440"/>
      <c r="P286" s="440"/>
      <c r="Q286" s="440"/>
    </row>
    <row r="287" hidden="1" spans="1:17">
      <c r="A287" s="399"/>
      <c r="B287" s="109"/>
      <c r="C287" s="77"/>
      <c r="D287" s="93" t="s">
        <v>210</v>
      </c>
      <c r="E287" s="77" t="s">
        <v>45</v>
      </c>
      <c r="F287" s="442"/>
      <c r="G287" s="443" t="s">
        <v>567</v>
      </c>
      <c r="H287" s="77" t="s">
        <v>68</v>
      </c>
      <c r="I287" s="77">
        <v>4</v>
      </c>
      <c r="J287" s="77">
        <v>2.5</v>
      </c>
      <c r="K287" s="77"/>
      <c r="L287" s="77"/>
      <c r="M287" s="442"/>
      <c r="N287" s="77"/>
      <c r="O287" s="77"/>
      <c r="P287" s="77"/>
      <c r="Q287" s="77"/>
    </row>
    <row r="288" hidden="1" spans="1:17">
      <c r="A288" s="399"/>
      <c r="B288" s="109"/>
      <c r="C288" s="77"/>
      <c r="D288" s="93" t="s">
        <v>210</v>
      </c>
      <c r="E288" s="77" t="s">
        <v>45</v>
      </c>
      <c r="F288" s="442"/>
      <c r="G288" s="443" t="s">
        <v>568</v>
      </c>
      <c r="H288" s="77" t="s">
        <v>68</v>
      </c>
      <c r="I288" s="77">
        <v>3</v>
      </c>
      <c r="J288" s="77">
        <v>3</v>
      </c>
      <c r="K288" s="440"/>
      <c r="L288" s="440"/>
      <c r="M288" s="442"/>
      <c r="N288" s="440"/>
      <c r="O288" s="440" t="s">
        <v>569</v>
      </c>
      <c r="P288" s="440"/>
      <c r="Q288" s="440"/>
    </row>
    <row r="289" hidden="1" spans="1:17">
      <c r="A289" s="399"/>
      <c r="B289" s="109"/>
      <c r="C289" s="77"/>
      <c r="D289" s="93" t="s">
        <v>210</v>
      </c>
      <c r="E289" s="77" t="s">
        <v>45</v>
      </c>
      <c r="F289" s="442"/>
      <c r="G289" s="443" t="s">
        <v>570</v>
      </c>
      <c r="H289" s="77" t="s">
        <v>68</v>
      </c>
      <c r="I289" s="400">
        <v>2.5</v>
      </c>
      <c r="J289" s="77">
        <v>2</v>
      </c>
      <c r="K289" s="77"/>
      <c r="L289" s="77"/>
      <c r="M289" s="442"/>
      <c r="N289" s="77"/>
      <c r="O289" s="77"/>
      <c r="P289" s="77"/>
      <c r="Q289" s="77"/>
    </row>
    <row r="290" hidden="1" spans="1:17">
      <c r="A290" s="399"/>
      <c r="B290" s="109"/>
      <c r="C290" s="86" t="s">
        <v>571</v>
      </c>
      <c r="D290" s="93" t="s">
        <v>210</v>
      </c>
      <c r="E290" s="77"/>
      <c r="F290" s="446"/>
      <c r="G290" s="86" t="s">
        <v>572</v>
      </c>
      <c r="H290" s="77" t="s">
        <v>68</v>
      </c>
      <c r="I290" s="400">
        <v>2.5</v>
      </c>
      <c r="J290" s="77">
        <v>5</v>
      </c>
      <c r="K290" s="77"/>
      <c r="L290" s="139"/>
      <c r="M290" s="455"/>
      <c r="N290" s="139"/>
      <c r="O290" s="139"/>
      <c r="P290" s="434"/>
      <c r="Q290" s="139"/>
    </row>
    <row r="291" hidden="1" spans="1:17">
      <c r="A291" s="399"/>
      <c r="B291" s="109"/>
      <c r="C291" s="86" t="s">
        <v>573</v>
      </c>
      <c r="D291" s="93" t="s">
        <v>210</v>
      </c>
      <c r="E291" s="77"/>
      <c r="F291" s="446"/>
      <c r="G291" s="86" t="s">
        <v>574</v>
      </c>
      <c r="H291" s="77" t="s">
        <v>68</v>
      </c>
      <c r="I291" s="94">
        <v>2.5</v>
      </c>
      <c r="J291" s="77">
        <v>5</v>
      </c>
      <c r="K291" s="77"/>
      <c r="L291" s="139"/>
      <c r="M291" s="455"/>
      <c r="N291" s="139"/>
      <c r="O291" s="139"/>
      <c r="P291" s="434"/>
      <c r="Q291" s="139"/>
    </row>
    <row r="292" hidden="1" spans="1:17">
      <c r="A292" s="399"/>
      <c r="B292" s="109"/>
      <c r="C292" s="86" t="s">
        <v>575</v>
      </c>
      <c r="D292" s="93" t="s">
        <v>210</v>
      </c>
      <c r="E292" s="77"/>
      <c r="F292" s="446"/>
      <c r="G292" s="86" t="s">
        <v>576</v>
      </c>
      <c r="H292" s="77" t="s">
        <v>68</v>
      </c>
      <c r="I292" s="400">
        <v>2.5</v>
      </c>
      <c r="J292" s="77">
        <v>4</v>
      </c>
      <c r="K292" s="77"/>
      <c r="L292" s="139"/>
      <c r="M292" s="455"/>
      <c r="N292" s="139"/>
      <c r="O292" s="139"/>
      <c r="P292" s="434"/>
      <c r="Q292" s="139"/>
    </row>
    <row r="293" hidden="1" spans="1:17">
      <c r="A293" s="399"/>
      <c r="B293" s="109"/>
      <c r="C293" s="86" t="s">
        <v>577</v>
      </c>
      <c r="D293" s="93" t="s">
        <v>210</v>
      </c>
      <c r="E293" s="77"/>
      <c r="F293" s="446"/>
      <c r="G293" s="86" t="s">
        <v>578</v>
      </c>
      <c r="H293" s="77" t="s">
        <v>68</v>
      </c>
      <c r="I293" s="94">
        <v>2.5</v>
      </c>
      <c r="J293" s="77">
        <v>3</v>
      </c>
      <c r="K293" s="77"/>
      <c r="L293" s="139"/>
      <c r="M293" s="455"/>
      <c r="N293" s="139"/>
      <c r="O293" s="139"/>
      <c r="P293" s="434"/>
      <c r="Q293" s="139"/>
    </row>
    <row r="294" hidden="1" spans="1:17">
      <c r="A294" s="399"/>
      <c r="B294" s="109"/>
      <c r="C294" s="86" t="s">
        <v>579</v>
      </c>
      <c r="D294" s="93" t="s">
        <v>210</v>
      </c>
      <c r="E294" s="77"/>
      <c r="F294" s="442"/>
      <c r="G294" s="86" t="s">
        <v>580</v>
      </c>
      <c r="H294" s="77" t="s">
        <v>68</v>
      </c>
      <c r="I294" s="94">
        <v>2.5</v>
      </c>
      <c r="J294" s="77">
        <v>2</v>
      </c>
      <c r="K294" s="77"/>
      <c r="L294" s="77"/>
      <c r="M294" s="442"/>
      <c r="N294" s="77"/>
      <c r="O294" s="77" t="s">
        <v>581</v>
      </c>
      <c r="P294" s="77"/>
      <c r="Q294" s="77"/>
    </row>
    <row r="295" hidden="1" spans="1:17">
      <c r="A295" s="399"/>
      <c r="B295" s="109"/>
      <c r="C295" s="86" t="s">
        <v>582</v>
      </c>
      <c r="D295" s="93" t="s">
        <v>210</v>
      </c>
      <c r="E295" s="77" t="s">
        <v>45</v>
      </c>
      <c r="F295" s="442"/>
      <c r="G295" s="86" t="s">
        <v>583</v>
      </c>
      <c r="H295" s="77" t="s">
        <v>68</v>
      </c>
      <c r="I295" s="94">
        <v>2.5</v>
      </c>
      <c r="J295" s="77">
        <v>3</v>
      </c>
      <c r="K295" s="77"/>
      <c r="L295" s="77"/>
      <c r="M295" s="442"/>
      <c r="N295" s="77"/>
      <c r="O295" s="77"/>
      <c r="P295" s="77"/>
      <c r="Q295" s="77"/>
    </row>
    <row r="296" hidden="1" spans="1:17">
      <c r="A296" s="399"/>
      <c r="B296" s="252"/>
      <c r="C296" s="86" t="s">
        <v>584</v>
      </c>
      <c r="D296" s="93" t="s">
        <v>210</v>
      </c>
      <c r="E296" s="77" t="s">
        <v>45</v>
      </c>
      <c r="F296" s="442"/>
      <c r="G296" s="86" t="s">
        <v>585</v>
      </c>
      <c r="H296" s="77" t="s">
        <v>68</v>
      </c>
      <c r="I296" s="94">
        <v>2.5</v>
      </c>
      <c r="J296" s="77">
        <f>3*4</f>
        <v>12</v>
      </c>
      <c r="K296" s="77"/>
      <c r="L296" s="77"/>
      <c r="M296" s="442"/>
      <c r="N296" s="77"/>
      <c r="O296" s="77" t="s">
        <v>586</v>
      </c>
      <c r="P296" s="77"/>
      <c r="Q296" s="77"/>
    </row>
    <row r="297" hidden="1" spans="1:17">
      <c r="A297" s="399"/>
      <c r="B297" s="265" t="s">
        <v>587</v>
      </c>
      <c r="C297" s="86" t="s">
        <v>588</v>
      </c>
      <c r="D297" s="93" t="s">
        <v>210</v>
      </c>
      <c r="E297" s="77" t="s">
        <v>45</v>
      </c>
      <c r="F297" s="442"/>
      <c r="G297" s="444" t="s">
        <v>589</v>
      </c>
      <c r="H297" s="445" t="s">
        <v>68</v>
      </c>
      <c r="I297" s="94">
        <v>2.5</v>
      </c>
      <c r="J297" s="445">
        <v>10</v>
      </c>
      <c r="K297" s="445"/>
      <c r="L297" s="445"/>
      <c r="M297" s="442"/>
      <c r="N297" s="445"/>
      <c r="O297" s="445" t="s">
        <v>590</v>
      </c>
      <c r="P297" s="77"/>
      <c r="Q297" s="77"/>
    </row>
    <row r="298" hidden="1" spans="1:17">
      <c r="A298" s="399"/>
      <c r="B298" s="109"/>
      <c r="C298" s="86" t="s">
        <v>591</v>
      </c>
      <c r="D298" s="93" t="s">
        <v>210</v>
      </c>
      <c r="E298" s="77"/>
      <c r="F298" s="442"/>
      <c r="G298" s="443" t="s">
        <v>591</v>
      </c>
      <c r="H298" s="77" t="s">
        <v>68</v>
      </c>
      <c r="I298" s="77">
        <v>9</v>
      </c>
      <c r="J298" s="77"/>
      <c r="K298" s="440"/>
      <c r="L298" s="440"/>
      <c r="M298" s="442"/>
      <c r="N298" s="440"/>
      <c r="O298" s="440" t="s">
        <v>592</v>
      </c>
      <c r="P298" s="440"/>
      <c r="Q298" s="440"/>
    </row>
    <row r="299" ht="12.75" hidden="1" spans="1:17">
      <c r="A299" s="399"/>
      <c r="B299" s="109"/>
      <c r="C299" s="86" t="s">
        <v>593</v>
      </c>
      <c r="D299" s="93" t="s">
        <v>210</v>
      </c>
      <c r="E299" s="77" t="s">
        <v>45</v>
      </c>
      <c r="F299" s="442"/>
      <c r="G299" s="444" t="s">
        <v>594</v>
      </c>
      <c r="H299" s="445" t="s">
        <v>68</v>
      </c>
      <c r="I299" s="94">
        <v>2.5</v>
      </c>
      <c r="J299" s="445">
        <v>3</v>
      </c>
      <c r="K299" s="445"/>
      <c r="L299" s="445"/>
      <c r="M299" s="442"/>
      <c r="N299" s="445"/>
      <c r="O299" s="445" t="s">
        <v>595</v>
      </c>
      <c r="P299" s="77"/>
      <c r="Q299" s="77"/>
    </row>
    <row r="300" hidden="1" spans="1:17">
      <c r="A300" s="399"/>
      <c r="B300" s="109"/>
      <c r="C300" s="86"/>
      <c r="D300" s="93" t="s">
        <v>210</v>
      </c>
      <c r="E300" s="77" t="s">
        <v>45</v>
      </c>
      <c r="F300" s="442"/>
      <c r="G300" s="444" t="s">
        <v>596</v>
      </c>
      <c r="H300" s="445" t="s">
        <v>68</v>
      </c>
      <c r="I300" s="94">
        <v>2.5</v>
      </c>
      <c r="J300" s="445">
        <v>2</v>
      </c>
      <c r="K300" s="445"/>
      <c r="L300" s="445"/>
      <c r="M300" s="442"/>
      <c r="N300" s="445"/>
      <c r="O300" s="445" t="s">
        <v>597</v>
      </c>
      <c r="P300" s="77"/>
      <c r="Q300" s="77"/>
    </row>
    <row r="301" hidden="1" spans="1:17">
      <c r="A301" s="399"/>
      <c r="B301" s="109"/>
      <c r="C301" s="86"/>
      <c r="D301" s="93" t="s">
        <v>210</v>
      </c>
      <c r="E301" s="77" t="s">
        <v>45</v>
      </c>
      <c r="F301" s="442"/>
      <c r="G301" s="443" t="s">
        <v>598</v>
      </c>
      <c r="H301" s="77" t="s">
        <v>68</v>
      </c>
      <c r="I301" s="94">
        <v>2.5</v>
      </c>
      <c r="J301" s="77">
        <v>1</v>
      </c>
      <c r="K301" s="77"/>
      <c r="L301" s="77"/>
      <c r="M301" s="442"/>
      <c r="N301" s="77"/>
      <c r="O301" s="77"/>
      <c r="P301" s="77"/>
      <c r="Q301" s="77"/>
    </row>
    <row r="302" ht="12.75" hidden="1" spans="1:17">
      <c r="A302" s="399"/>
      <c r="B302" s="109"/>
      <c r="C302" s="86"/>
      <c r="D302" s="93" t="s">
        <v>210</v>
      </c>
      <c r="E302" s="77" t="s">
        <v>45</v>
      </c>
      <c r="F302" s="442"/>
      <c r="G302" s="443" t="s">
        <v>599</v>
      </c>
      <c r="H302" s="77" t="s">
        <v>68</v>
      </c>
      <c r="I302" s="94">
        <v>2.5</v>
      </c>
      <c r="J302" s="77">
        <v>2</v>
      </c>
      <c r="K302" s="77"/>
      <c r="L302" s="77"/>
      <c r="M302" s="442"/>
      <c r="N302" s="77"/>
      <c r="O302" s="77"/>
      <c r="P302" s="77"/>
      <c r="Q302" s="77"/>
    </row>
    <row r="303" hidden="1" spans="1:17">
      <c r="A303" s="399"/>
      <c r="B303" s="109"/>
      <c r="C303" s="86"/>
      <c r="D303" s="93" t="s">
        <v>210</v>
      </c>
      <c r="E303" s="77" t="s">
        <v>45</v>
      </c>
      <c r="F303" s="442"/>
      <c r="G303" s="443" t="s">
        <v>600</v>
      </c>
      <c r="H303" s="77" t="s">
        <v>68</v>
      </c>
      <c r="I303" s="94">
        <v>2.5</v>
      </c>
      <c r="J303" s="77">
        <v>2</v>
      </c>
      <c r="K303" s="77"/>
      <c r="L303" s="77"/>
      <c r="M303" s="442"/>
      <c r="N303" s="77"/>
      <c r="O303" s="77" t="s">
        <v>601</v>
      </c>
      <c r="P303" s="77"/>
      <c r="Q303" s="77"/>
    </row>
    <row r="304" hidden="1" spans="1:17">
      <c r="A304" s="399"/>
      <c r="B304" s="109"/>
      <c r="C304" s="86"/>
      <c r="D304" s="93" t="s">
        <v>210</v>
      </c>
      <c r="E304" s="77" t="s">
        <v>45</v>
      </c>
      <c r="F304" s="442"/>
      <c r="G304" s="443" t="s">
        <v>602</v>
      </c>
      <c r="H304" s="77" t="s">
        <v>68</v>
      </c>
      <c r="I304" s="94">
        <v>2.5</v>
      </c>
      <c r="J304" s="77">
        <v>2</v>
      </c>
      <c r="K304" s="77"/>
      <c r="L304" s="77"/>
      <c r="M304" s="442"/>
      <c r="N304" s="77"/>
      <c r="O304" s="77" t="s">
        <v>603</v>
      </c>
      <c r="P304" s="77"/>
      <c r="Q304" s="77"/>
    </row>
    <row r="305" hidden="1" spans="1:17">
      <c r="A305" s="399"/>
      <c r="B305" s="109"/>
      <c r="C305" s="86"/>
      <c r="D305" s="93" t="s">
        <v>210</v>
      </c>
      <c r="E305" s="77" t="s">
        <v>45</v>
      </c>
      <c r="F305" s="442"/>
      <c r="G305" s="443" t="s">
        <v>604</v>
      </c>
      <c r="H305" s="77" t="s">
        <v>68</v>
      </c>
      <c r="I305" s="94">
        <v>2.5</v>
      </c>
      <c r="J305" s="77">
        <v>1</v>
      </c>
      <c r="K305" s="77"/>
      <c r="L305" s="77"/>
      <c r="M305" s="442"/>
      <c r="N305" s="77"/>
      <c r="O305" s="77" t="s">
        <v>605</v>
      </c>
      <c r="P305" s="77"/>
      <c r="Q305" s="77"/>
    </row>
    <row r="306" ht="12.75" hidden="1" spans="1:17">
      <c r="A306" s="399"/>
      <c r="B306" s="109"/>
      <c r="C306" s="86"/>
      <c r="D306" s="93" t="s">
        <v>210</v>
      </c>
      <c r="E306" s="77" t="s">
        <v>45</v>
      </c>
      <c r="F306" s="442"/>
      <c r="G306" s="444" t="s">
        <v>606</v>
      </c>
      <c r="H306" s="445" t="s">
        <v>68</v>
      </c>
      <c r="I306" s="94">
        <v>2.5</v>
      </c>
      <c r="J306" s="445">
        <v>2</v>
      </c>
      <c r="K306" s="445"/>
      <c r="L306" s="445"/>
      <c r="M306" s="442"/>
      <c r="N306" s="445"/>
      <c r="O306" s="445" t="s">
        <v>607</v>
      </c>
      <c r="P306" s="77"/>
      <c r="Q306" s="77"/>
    </row>
    <row r="307" hidden="1" spans="1:17">
      <c r="A307" s="399"/>
      <c r="B307" s="252"/>
      <c r="C307" s="86" t="s">
        <v>608</v>
      </c>
      <c r="D307" s="93" t="s">
        <v>210</v>
      </c>
      <c r="E307" s="77" t="s">
        <v>45</v>
      </c>
      <c r="F307" s="442"/>
      <c r="G307" s="86" t="s">
        <v>609</v>
      </c>
      <c r="H307" s="77" t="s">
        <v>68</v>
      </c>
      <c r="I307" s="94">
        <v>2.5</v>
      </c>
      <c r="J307" s="77">
        <v>2</v>
      </c>
      <c r="K307" s="440"/>
      <c r="L307" s="440"/>
      <c r="M307" s="442"/>
      <c r="N307" s="440"/>
      <c r="O307" s="440" t="s">
        <v>610</v>
      </c>
      <c r="P307" s="440"/>
      <c r="Q307" s="440"/>
    </row>
    <row r="308" hidden="1" spans="1:17">
      <c r="A308" s="399"/>
      <c r="B308" s="109"/>
      <c r="C308" s="86" t="s">
        <v>611</v>
      </c>
      <c r="D308" s="93" t="s">
        <v>210</v>
      </c>
      <c r="E308" s="77" t="s">
        <v>45</v>
      </c>
      <c r="F308" s="442"/>
      <c r="G308" s="86" t="s">
        <v>611</v>
      </c>
      <c r="H308" s="77" t="s">
        <v>68</v>
      </c>
      <c r="I308" s="94">
        <v>2.5</v>
      </c>
      <c r="J308" s="77">
        <v>2</v>
      </c>
      <c r="K308" s="440"/>
      <c r="L308" s="440"/>
      <c r="M308" s="442"/>
      <c r="N308" s="440"/>
      <c r="O308" s="440"/>
      <c r="P308" s="440"/>
      <c r="Q308" s="440"/>
    </row>
    <row r="309" hidden="1" spans="1:17">
      <c r="A309" s="399"/>
      <c r="B309" s="265" t="s">
        <v>612</v>
      </c>
      <c r="C309" s="86" t="s">
        <v>613</v>
      </c>
      <c r="D309" s="93" t="s">
        <v>210</v>
      </c>
      <c r="E309" s="77"/>
      <c r="F309" s="442"/>
      <c r="G309" s="86" t="s">
        <v>613</v>
      </c>
      <c r="H309" s="77" t="s">
        <v>68</v>
      </c>
      <c r="I309" s="94">
        <v>2.5</v>
      </c>
      <c r="J309" s="445">
        <v>3</v>
      </c>
      <c r="K309" s="77"/>
      <c r="L309" s="77"/>
      <c r="M309" s="442"/>
      <c r="N309" s="77"/>
      <c r="O309" s="77" t="s">
        <v>614</v>
      </c>
      <c r="P309" s="77"/>
      <c r="Q309" s="77"/>
    </row>
    <row r="310" ht="60" hidden="1" spans="1:17">
      <c r="A310" s="399"/>
      <c r="B310" s="109"/>
      <c r="C310" s="86" t="s">
        <v>615</v>
      </c>
      <c r="D310" s="93" t="s">
        <v>210</v>
      </c>
      <c r="E310" s="77"/>
      <c r="F310" s="442"/>
      <c r="G310" s="86" t="s">
        <v>616</v>
      </c>
      <c r="H310" s="77" t="s">
        <v>68</v>
      </c>
      <c r="I310" s="94">
        <v>2.5</v>
      </c>
      <c r="J310" s="445">
        <v>8</v>
      </c>
      <c r="K310" s="77"/>
      <c r="L310" s="77"/>
      <c r="M310" s="442"/>
      <c r="N310" s="77"/>
      <c r="O310" s="94" t="s">
        <v>617</v>
      </c>
      <c r="P310" s="77"/>
      <c r="Q310" s="77"/>
    </row>
    <row r="311" ht="24" hidden="1" spans="1:17">
      <c r="A311" s="399"/>
      <c r="B311" s="109"/>
      <c r="C311" s="86" t="s">
        <v>618</v>
      </c>
      <c r="D311" s="93" t="s">
        <v>210</v>
      </c>
      <c r="E311" s="77"/>
      <c r="F311" s="442"/>
      <c r="G311" s="86" t="s">
        <v>618</v>
      </c>
      <c r="H311" s="77" t="s">
        <v>68</v>
      </c>
      <c r="I311" s="94">
        <v>2.5</v>
      </c>
      <c r="J311" s="445">
        <v>8</v>
      </c>
      <c r="K311" s="77"/>
      <c r="L311" s="77"/>
      <c r="M311" s="442"/>
      <c r="N311" s="77"/>
      <c r="O311" s="94" t="s">
        <v>619</v>
      </c>
      <c r="P311" s="77"/>
      <c r="Q311" s="77"/>
    </row>
    <row r="312" hidden="1" spans="1:17">
      <c r="A312" s="399"/>
      <c r="B312" s="109"/>
      <c r="C312" s="86" t="s">
        <v>620</v>
      </c>
      <c r="D312" s="440"/>
      <c r="E312" s="77"/>
      <c r="F312" s="442"/>
      <c r="G312" s="444" t="s">
        <v>620</v>
      </c>
      <c r="H312" s="445" t="s">
        <v>113</v>
      </c>
      <c r="I312" s="445">
        <v>2</v>
      </c>
      <c r="J312" s="445"/>
      <c r="K312" s="445"/>
      <c r="L312" s="445"/>
      <c r="M312" s="442"/>
      <c r="N312" s="445"/>
      <c r="O312" s="445" t="s">
        <v>621</v>
      </c>
      <c r="P312" s="77"/>
      <c r="Q312" s="77"/>
    </row>
    <row r="313" hidden="1" spans="1:17">
      <c r="A313" s="399"/>
      <c r="B313" s="109"/>
      <c r="C313" s="86" t="s">
        <v>622</v>
      </c>
      <c r="D313" s="93" t="s">
        <v>210</v>
      </c>
      <c r="E313" s="77"/>
      <c r="F313" s="442"/>
      <c r="G313" s="86" t="s">
        <v>623</v>
      </c>
      <c r="H313" s="77" t="s">
        <v>68</v>
      </c>
      <c r="I313" s="94">
        <v>2.5</v>
      </c>
      <c r="J313" s="77">
        <v>3</v>
      </c>
      <c r="K313" s="77"/>
      <c r="L313" s="77"/>
      <c r="M313" s="442"/>
      <c r="N313" s="77"/>
      <c r="O313" s="77"/>
      <c r="P313" s="77"/>
      <c r="Q313" s="77"/>
    </row>
    <row r="314" hidden="1" spans="1:17">
      <c r="A314" s="399"/>
      <c r="B314" s="109"/>
      <c r="C314" s="86" t="s">
        <v>624</v>
      </c>
      <c r="D314" s="93" t="s">
        <v>210</v>
      </c>
      <c r="E314" s="77"/>
      <c r="F314" s="442"/>
      <c r="G314" s="86" t="s">
        <v>625</v>
      </c>
      <c r="H314" s="77" t="s">
        <v>68</v>
      </c>
      <c r="I314" s="94">
        <v>2.5</v>
      </c>
      <c r="J314" s="77">
        <v>2</v>
      </c>
      <c r="K314" s="77"/>
      <c r="L314" s="77"/>
      <c r="M314" s="442"/>
      <c r="N314" s="77"/>
      <c r="O314" s="77"/>
      <c r="P314" s="77"/>
      <c r="Q314" s="77"/>
    </row>
    <row r="315" hidden="1" spans="1:17">
      <c r="A315" s="399"/>
      <c r="B315" s="109"/>
      <c r="C315" s="86" t="s">
        <v>626</v>
      </c>
      <c r="D315" s="440"/>
      <c r="E315" s="77"/>
      <c r="F315" s="442"/>
      <c r="G315" s="86" t="s">
        <v>626</v>
      </c>
      <c r="H315" s="77" t="s">
        <v>113</v>
      </c>
      <c r="I315" s="77">
        <v>2</v>
      </c>
      <c r="J315" s="77"/>
      <c r="K315" s="77"/>
      <c r="L315" s="77"/>
      <c r="M315" s="442"/>
      <c r="N315" s="77"/>
      <c r="O315" s="77"/>
      <c r="P315" s="77"/>
      <c r="Q315" s="77"/>
    </row>
    <row r="316" hidden="1" spans="1:17">
      <c r="A316" s="399"/>
      <c r="B316" s="109"/>
      <c r="C316" s="86" t="s">
        <v>627</v>
      </c>
      <c r="D316" s="93" t="s">
        <v>210</v>
      </c>
      <c r="E316" s="77"/>
      <c r="F316" s="442"/>
      <c r="G316" s="86" t="s">
        <v>628</v>
      </c>
      <c r="H316" s="77" t="s">
        <v>68</v>
      </c>
      <c r="I316" s="94">
        <v>2.5</v>
      </c>
      <c r="J316" s="77">
        <v>5</v>
      </c>
      <c r="K316" s="77"/>
      <c r="L316" s="77"/>
      <c r="M316" s="442"/>
      <c r="N316" s="77"/>
      <c r="O316" s="77"/>
      <c r="P316" s="77"/>
      <c r="Q316" s="77"/>
    </row>
    <row r="317" hidden="1" spans="1:17">
      <c r="A317" s="399"/>
      <c r="B317" s="109"/>
      <c r="C317" s="86" t="s">
        <v>629</v>
      </c>
      <c r="D317" s="93" t="s">
        <v>210</v>
      </c>
      <c r="E317" s="77"/>
      <c r="F317" s="442"/>
      <c r="G317" s="91" t="s">
        <v>629</v>
      </c>
      <c r="H317" s="265" t="s">
        <v>68</v>
      </c>
      <c r="I317" s="94">
        <v>2.5</v>
      </c>
      <c r="J317" s="77">
        <v>2</v>
      </c>
      <c r="K317" s="77"/>
      <c r="L317" s="77"/>
      <c r="M317" s="442"/>
      <c r="N317" s="77"/>
      <c r="O317" s="77"/>
      <c r="P317" s="77"/>
      <c r="Q317" s="77"/>
    </row>
    <row r="318" hidden="1" spans="1:17">
      <c r="A318" s="399"/>
      <c r="B318" s="109"/>
      <c r="C318" s="447" t="s">
        <v>630</v>
      </c>
      <c r="D318" s="93" t="s">
        <v>210</v>
      </c>
      <c r="E318" s="106"/>
      <c r="F318" s="442"/>
      <c r="G318" s="443" t="s">
        <v>631</v>
      </c>
      <c r="H318" s="77" t="s">
        <v>68</v>
      </c>
      <c r="I318" s="94">
        <v>2.5</v>
      </c>
      <c r="J318" s="106">
        <v>1.5</v>
      </c>
      <c r="K318" s="77"/>
      <c r="L318" s="77"/>
      <c r="M318" s="442"/>
      <c r="N318" s="77"/>
      <c r="O318" s="77"/>
      <c r="P318" s="77"/>
      <c r="Q318" s="77"/>
    </row>
    <row r="319" hidden="1" spans="1:17">
      <c r="A319" s="399"/>
      <c r="B319" s="109"/>
      <c r="C319" s="448"/>
      <c r="D319" s="93" t="s">
        <v>210</v>
      </c>
      <c r="E319" s="106"/>
      <c r="F319" s="442"/>
      <c r="G319" s="443" t="s">
        <v>632</v>
      </c>
      <c r="H319" s="77" t="s">
        <v>68</v>
      </c>
      <c r="I319" s="94">
        <v>2.5</v>
      </c>
      <c r="J319" s="106">
        <v>1.5</v>
      </c>
      <c r="K319" s="77"/>
      <c r="L319" s="77"/>
      <c r="M319" s="442"/>
      <c r="N319" s="77"/>
      <c r="O319" s="77"/>
      <c r="P319" s="77"/>
      <c r="Q319" s="77"/>
    </row>
    <row r="320" hidden="1" spans="1:17">
      <c r="A320" s="399"/>
      <c r="B320" s="109"/>
      <c r="C320" s="86" t="s">
        <v>633</v>
      </c>
      <c r="D320" s="93" t="s">
        <v>210</v>
      </c>
      <c r="E320" s="77"/>
      <c r="F320" s="442"/>
      <c r="G320" s="82" t="s">
        <v>633</v>
      </c>
      <c r="H320" s="252" t="s">
        <v>68</v>
      </c>
      <c r="I320" s="252">
        <v>9</v>
      </c>
      <c r="J320" s="77">
        <v>12</v>
      </c>
      <c r="K320" s="440"/>
      <c r="L320" s="440"/>
      <c r="M320" s="442"/>
      <c r="N320" s="440"/>
      <c r="O320" s="77" t="s">
        <v>634</v>
      </c>
      <c r="P320" s="440"/>
      <c r="Q320" s="440"/>
    </row>
    <row r="321" hidden="1" spans="1:17">
      <c r="A321" s="399"/>
      <c r="B321" s="109"/>
      <c r="C321" s="86" t="s">
        <v>635</v>
      </c>
      <c r="D321" s="93" t="s">
        <v>210</v>
      </c>
      <c r="E321" s="77"/>
      <c r="F321" s="439"/>
      <c r="G321" s="86" t="s">
        <v>635</v>
      </c>
      <c r="H321" s="77" t="s">
        <v>68</v>
      </c>
      <c r="I321" s="94">
        <v>3</v>
      </c>
      <c r="J321" s="77">
        <v>2</v>
      </c>
      <c r="K321" s="440"/>
      <c r="L321" s="451"/>
      <c r="M321" s="449"/>
      <c r="N321" s="451"/>
      <c r="O321" s="451"/>
      <c r="P321" s="452"/>
      <c r="Q321" s="451"/>
    </row>
    <row r="322" hidden="1" spans="1:17">
      <c r="A322" s="399"/>
      <c r="B322" s="109"/>
      <c r="C322" s="86" t="s">
        <v>636</v>
      </c>
      <c r="D322" s="93" t="s">
        <v>210</v>
      </c>
      <c r="E322" s="77"/>
      <c r="F322" s="439"/>
      <c r="G322" s="86" t="s">
        <v>636</v>
      </c>
      <c r="H322" s="77" t="s">
        <v>68</v>
      </c>
      <c r="I322" s="94">
        <v>4</v>
      </c>
      <c r="J322" s="77">
        <v>4</v>
      </c>
      <c r="K322" s="440"/>
      <c r="L322" s="451"/>
      <c r="M322" s="449"/>
      <c r="N322" s="451"/>
      <c r="O322" s="451"/>
      <c r="P322" s="452"/>
      <c r="Q322" s="451"/>
    </row>
    <row r="323" hidden="1" spans="1:17">
      <c r="A323" s="399"/>
      <c r="B323" s="252"/>
      <c r="C323" s="139" t="s">
        <v>637</v>
      </c>
      <c r="D323" s="93" t="s">
        <v>210</v>
      </c>
      <c r="E323" s="77"/>
      <c r="F323" s="439"/>
      <c r="G323" s="139" t="s">
        <v>638</v>
      </c>
      <c r="H323" s="77" t="s">
        <v>68</v>
      </c>
      <c r="I323" s="94">
        <v>2.5</v>
      </c>
      <c r="J323" s="77">
        <v>3.5</v>
      </c>
      <c r="K323" s="77"/>
      <c r="L323" s="139"/>
      <c r="M323" s="449"/>
      <c r="N323" s="139"/>
      <c r="O323" s="139"/>
      <c r="P323" s="434"/>
      <c r="Q323" s="139"/>
    </row>
    <row r="324" hidden="1" spans="1:17">
      <c r="A324" s="399"/>
      <c r="B324" s="265" t="s">
        <v>398</v>
      </c>
      <c r="C324" s="139" t="s">
        <v>639</v>
      </c>
      <c r="D324" s="93" t="s">
        <v>210</v>
      </c>
      <c r="E324" s="77"/>
      <c r="F324" s="439"/>
      <c r="G324" s="139" t="s">
        <v>639</v>
      </c>
      <c r="H324" s="77" t="s">
        <v>68</v>
      </c>
      <c r="I324" s="94">
        <v>2.5</v>
      </c>
      <c r="J324" s="77">
        <v>3</v>
      </c>
      <c r="K324" s="77"/>
      <c r="L324" s="139"/>
      <c r="M324" s="449"/>
      <c r="N324" s="139"/>
      <c r="O324" s="139" t="s">
        <v>640</v>
      </c>
      <c r="P324" s="434"/>
      <c r="Q324" s="139"/>
    </row>
    <row r="325" hidden="1" spans="1:17">
      <c r="A325" s="399"/>
      <c r="B325" s="109"/>
      <c r="C325" s="86" t="s">
        <v>641</v>
      </c>
      <c r="D325" s="440"/>
      <c r="E325" s="77"/>
      <c r="F325" s="442"/>
      <c r="G325" s="86" t="s">
        <v>641</v>
      </c>
      <c r="H325" s="77" t="s">
        <v>113</v>
      </c>
      <c r="I325" s="77">
        <v>2</v>
      </c>
      <c r="J325" s="77"/>
      <c r="K325" s="77"/>
      <c r="L325" s="77"/>
      <c r="M325" s="442"/>
      <c r="N325" s="77"/>
      <c r="O325" s="77"/>
      <c r="P325" s="77"/>
      <c r="Q325" s="77"/>
    </row>
    <row r="326" hidden="1" spans="1:17">
      <c r="A326" s="399"/>
      <c r="B326" s="109"/>
      <c r="C326" s="86" t="s">
        <v>642</v>
      </c>
      <c r="D326" s="440"/>
      <c r="E326" s="77"/>
      <c r="F326" s="442"/>
      <c r="G326" s="86" t="s">
        <v>642</v>
      </c>
      <c r="H326" s="77" t="s">
        <v>113</v>
      </c>
      <c r="I326" s="77">
        <v>2</v>
      </c>
      <c r="J326" s="77"/>
      <c r="K326" s="77"/>
      <c r="L326" s="77"/>
      <c r="M326" s="442"/>
      <c r="N326" s="77"/>
      <c r="O326" s="77"/>
      <c r="P326" s="77"/>
      <c r="Q326" s="77"/>
    </row>
    <row r="327" hidden="1" spans="1:17">
      <c r="A327" s="399"/>
      <c r="B327" s="109"/>
      <c r="C327" s="139" t="s">
        <v>643</v>
      </c>
      <c r="D327" s="93" t="s">
        <v>210</v>
      </c>
      <c r="E327" s="77"/>
      <c r="F327" s="439"/>
      <c r="G327" s="139" t="s">
        <v>643</v>
      </c>
      <c r="H327" s="77" t="s">
        <v>68</v>
      </c>
      <c r="I327" s="94">
        <v>9</v>
      </c>
      <c r="J327" s="77">
        <v>4</v>
      </c>
      <c r="K327" s="440"/>
      <c r="L327" s="451"/>
      <c r="M327" s="449"/>
      <c r="N327" s="451"/>
      <c r="O327" s="451"/>
      <c r="P327" s="452"/>
      <c r="Q327" s="451"/>
    </row>
    <row r="328" hidden="1" spans="1:17">
      <c r="A328" s="399"/>
      <c r="B328" s="109"/>
      <c r="C328" s="86" t="s">
        <v>644</v>
      </c>
      <c r="D328" s="93" t="s">
        <v>210</v>
      </c>
      <c r="E328" s="77"/>
      <c r="F328" s="442"/>
      <c r="G328" s="86" t="s">
        <v>645</v>
      </c>
      <c r="H328" s="77" t="s">
        <v>68</v>
      </c>
      <c r="I328" s="94">
        <v>2.5</v>
      </c>
      <c r="J328" s="77">
        <v>1.5</v>
      </c>
      <c r="K328" s="77"/>
      <c r="L328" s="77"/>
      <c r="M328" s="442"/>
      <c r="N328" s="77"/>
      <c r="O328" s="77"/>
      <c r="P328" s="77"/>
      <c r="Q328" s="77"/>
    </row>
    <row r="329" hidden="1" spans="1:17">
      <c r="A329" s="399"/>
      <c r="B329" s="109"/>
      <c r="C329" s="86" t="s">
        <v>646</v>
      </c>
      <c r="D329" s="93" t="s">
        <v>210</v>
      </c>
      <c r="E329" s="77"/>
      <c r="F329" s="439"/>
      <c r="G329" s="86" t="s">
        <v>647</v>
      </c>
      <c r="H329" s="77" t="s">
        <v>68</v>
      </c>
      <c r="I329" s="94">
        <v>9</v>
      </c>
      <c r="J329" s="77">
        <v>10</v>
      </c>
      <c r="K329" s="77"/>
      <c r="L329" s="139"/>
      <c r="M329" s="449"/>
      <c r="N329" s="139"/>
      <c r="O329" s="139"/>
      <c r="P329" s="434"/>
      <c r="Q329" s="139"/>
    </row>
    <row r="330" hidden="1" spans="1:17">
      <c r="A330" s="399"/>
      <c r="B330" s="109"/>
      <c r="C330" s="86" t="s">
        <v>648</v>
      </c>
      <c r="D330" s="93" t="s">
        <v>210</v>
      </c>
      <c r="E330" s="77"/>
      <c r="F330" s="439"/>
      <c r="G330" s="86" t="s">
        <v>649</v>
      </c>
      <c r="H330" s="77" t="s">
        <v>68</v>
      </c>
      <c r="I330" s="94">
        <v>2.5</v>
      </c>
      <c r="J330" s="77">
        <v>5</v>
      </c>
      <c r="K330" s="77"/>
      <c r="L330" s="139"/>
      <c r="M330" s="449"/>
      <c r="N330" s="139"/>
      <c r="O330" s="139"/>
      <c r="P330" s="434"/>
      <c r="Q330" s="139"/>
    </row>
    <row r="331" hidden="1" spans="1:17">
      <c r="A331" s="399"/>
      <c r="B331" s="109"/>
      <c r="C331" s="86" t="s">
        <v>650</v>
      </c>
      <c r="D331" s="93" t="s">
        <v>210</v>
      </c>
      <c r="E331" s="77"/>
      <c r="F331" s="439"/>
      <c r="G331" s="86" t="s">
        <v>650</v>
      </c>
      <c r="H331" s="77" t="s">
        <v>68</v>
      </c>
      <c r="I331" s="94">
        <v>2.5</v>
      </c>
      <c r="J331" s="77">
        <v>2</v>
      </c>
      <c r="K331" s="77"/>
      <c r="L331" s="139"/>
      <c r="M331" s="449"/>
      <c r="N331" s="139"/>
      <c r="O331" s="139"/>
      <c r="P331" s="434"/>
      <c r="Q331" s="139"/>
    </row>
    <row r="332" hidden="1" spans="1:17">
      <c r="A332" s="399"/>
      <c r="B332" s="252"/>
      <c r="C332" s="86" t="s">
        <v>651</v>
      </c>
      <c r="D332" s="93" t="s">
        <v>210</v>
      </c>
      <c r="E332" s="77"/>
      <c r="F332" s="439"/>
      <c r="G332" s="86" t="s">
        <v>652</v>
      </c>
      <c r="H332" s="77" t="s">
        <v>68</v>
      </c>
      <c r="I332" s="94">
        <v>2.5</v>
      </c>
      <c r="J332" s="77">
        <v>3</v>
      </c>
      <c r="K332" s="77"/>
      <c r="L332" s="139"/>
      <c r="M332" s="449"/>
      <c r="N332" s="139"/>
      <c r="O332" s="139" t="s">
        <v>653</v>
      </c>
      <c r="P332" s="434"/>
      <c r="Q332" s="139"/>
    </row>
    <row r="333" hidden="1" spans="1:17">
      <c r="A333" s="399"/>
      <c r="B333" s="265" t="s">
        <v>654</v>
      </c>
      <c r="C333" s="86" t="s">
        <v>655</v>
      </c>
      <c r="D333" s="93" t="s">
        <v>210</v>
      </c>
      <c r="E333" s="77"/>
      <c r="F333" s="446"/>
      <c r="G333" s="86" t="s">
        <v>656</v>
      </c>
      <c r="H333" s="77" t="s">
        <v>68</v>
      </c>
      <c r="I333" s="94">
        <v>2.5</v>
      </c>
      <c r="J333" s="77">
        <v>4</v>
      </c>
      <c r="K333" s="77"/>
      <c r="L333" s="139"/>
      <c r="M333" s="455"/>
      <c r="N333" s="139"/>
      <c r="O333" s="139"/>
      <c r="P333" s="434"/>
      <c r="Q333" s="139"/>
    </row>
    <row r="334" hidden="1" spans="1:17">
      <c r="A334" s="399"/>
      <c r="B334" s="109"/>
      <c r="C334" s="86" t="s">
        <v>657</v>
      </c>
      <c r="D334" s="93" t="s">
        <v>210</v>
      </c>
      <c r="E334" s="77"/>
      <c r="F334" s="446"/>
      <c r="G334" s="86" t="s">
        <v>658</v>
      </c>
      <c r="H334" s="77" t="s">
        <v>68</v>
      </c>
      <c r="I334" s="94">
        <v>2.5</v>
      </c>
      <c r="J334" s="77">
        <v>4</v>
      </c>
      <c r="K334" s="77"/>
      <c r="L334" s="139"/>
      <c r="M334" s="455"/>
      <c r="N334" s="139"/>
      <c r="O334" s="139"/>
      <c r="P334" s="434"/>
      <c r="Q334" s="139"/>
    </row>
    <row r="335" hidden="1" spans="1:17">
      <c r="A335" s="399"/>
      <c r="B335" s="109"/>
      <c r="C335" s="86" t="s">
        <v>659</v>
      </c>
      <c r="D335" s="93" t="s">
        <v>210</v>
      </c>
      <c r="E335" s="77"/>
      <c r="F335" s="446"/>
      <c r="G335" s="86" t="s">
        <v>660</v>
      </c>
      <c r="H335" s="77" t="s">
        <v>68</v>
      </c>
      <c r="I335" s="94">
        <v>2.5</v>
      </c>
      <c r="J335" s="77">
        <v>4</v>
      </c>
      <c r="K335" s="77"/>
      <c r="L335" s="139"/>
      <c r="M335" s="455"/>
      <c r="N335" s="139"/>
      <c r="O335" s="139"/>
      <c r="P335" s="434"/>
      <c r="Q335" s="139"/>
    </row>
    <row r="336" hidden="1" spans="1:17">
      <c r="A336" s="399"/>
      <c r="B336" s="109"/>
      <c r="C336" s="86" t="s">
        <v>661</v>
      </c>
      <c r="D336" s="93" t="s">
        <v>210</v>
      </c>
      <c r="E336" s="77"/>
      <c r="F336" s="446"/>
      <c r="G336" s="86" t="s">
        <v>662</v>
      </c>
      <c r="H336" s="77" t="s">
        <v>68</v>
      </c>
      <c r="I336" s="94">
        <v>2.5</v>
      </c>
      <c r="J336" s="77">
        <v>4</v>
      </c>
      <c r="K336" s="77"/>
      <c r="L336" s="139"/>
      <c r="M336" s="455"/>
      <c r="N336" s="139"/>
      <c r="O336" s="139"/>
      <c r="P336" s="434"/>
      <c r="Q336" s="139"/>
    </row>
    <row r="337" hidden="1" spans="1:17">
      <c r="A337" s="399"/>
      <c r="B337" s="109"/>
      <c r="C337" s="86" t="s">
        <v>663</v>
      </c>
      <c r="D337" s="93" t="s">
        <v>210</v>
      </c>
      <c r="E337" s="77"/>
      <c r="F337" s="446"/>
      <c r="G337" s="86" t="s">
        <v>664</v>
      </c>
      <c r="H337" s="77" t="s">
        <v>68</v>
      </c>
      <c r="I337" s="94">
        <v>2.5</v>
      </c>
      <c r="J337" s="77">
        <v>4</v>
      </c>
      <c r="K337" s="77"/>
      <c r="L337" s="139"/>
      <c r="M337" s="455"/>
      <c r="N337" s="139"/>
      <c r="O337" s="139"/>
      <c r="P337" s="434"/>
      <c r="Q337" s="139"/>
    </row>
    <row r="338" hidden="1" spans="1:17">
      <c r="A338" s="399"/>
      <c r="B338" s="109"/>
      <c r="C338" s="86" t="s">
        <v>665</v>
      </c>
      <c r="D338" s="93" t="s">
        <v>210</v>
      </c>
      <c r="E338" s="77"/>
      <c r="F338" s="446"/>
      <c r="G338" s="86" t="s">
        <v>665</v>
      </c>
      <c r="H338" s="77" t="s">
        <v>68</v>
      </c>
      <c r="I338" s="94">
        <v>3</v>
      </c>
      <c r="J338" s="77">
        <v>3</v>
      </c>
      <c r="K338" s="440"/>
      <c r="L338" s="451"/>
      <c r="M338" s="455"/>
      <c r="N338" s="451"/>
      <c r="O338" s="451"/>
      <c r="P338" s="452"/>
      <c r="Q338" s="451"/>
    </row>
    <row r="339" hidden="1" spans="1:17">
      <c r="A339" s="399"/>
      <c r="B339" s="109"/>
      <c r="C339" s="86" t="s">
        <v>666</v>
      </c>
      <c r="D339" s="93" t="s">
        <v>210</v>
      </c>
      <c r="E339" s="77"/>
      <c r="F339" s="446"/>
      <c r="G339" s="86" t="s">
        <v>666</v>
      </c>
      <c r="H339" s="77" t="s">
        <v>68</v>
      </c>
      <c r="I339" s="94">
        <v>9</v>
      </c>
      <c r="J339" s="77"/>
      <c r="K339" s="440"/>
      <c r="L339" s="451"/>
      <c r="M339" s="455"/>
      <c r="N339" s="451"/>
      <c r="O339" s="451"/>
      <c r="P339" s="452"/>
      <c r="Q339" s="451"/>
    </row>
    <row r="340" ht="12.75" hidden="1" spans="1:17">
      <c r="A340" s="399"/>
      <c r="B340" s="109"/>
      <c r="C340" s="86" t="s">
        <v>667</v>
      </c>
      <c r="D340" s="93" t="s">
        <v>210</v>
      </c>
      <c r="E340" s="77"/>
      <c r="F340" s="446"/>
      <c r="G340" s="86" t="s">
        <v>667</v>
      </c>
      <c r="H340" s="77" t="s">
        <v>68</v>
      </c>
      <c r="I340" s="94">
        <v>9</v>
      </c>
      <c r="J340" s="77"/>
      <c r="K340" s="440"/>
      <c r="L340" s="451"/>
      <c r="M340" s="455"/>
      <c r="N340" s="451"/>
      <c r="O340" s="451"/>
      <c r="P340" s="452"/>
      <c r="Q340" s="451"/>
    </row>
    <row r="341" ht="12.75" hidden="1" spans="1:17">
      <c r="A341" s="399"/>
      <c r="B341" s="109"/>
      <c r="C341" s="86" t="s">
        <v>668</v>
      </c>
      <c r="D341" s="93" t="s">
        <v>210</v>
      </c>
      <c r="E341" s="77"/>
      <c r="F341" s="446"/>
      <c r="G341" s="86" t="s">
        <v>668</v>
      </c>
      <c r="H341" s="77" t="s">
        <v>68</v>
      </c>
      <c r="I341" s="94">
        <v>9</v>
      </c>
      <c r="J341" s="77"/>
      <c r="K341" s="440"/>
      <c r="L341" s="451"/>
      <c r="M341" s="455"/>
      <c r="N341" s="451"/>
      <c r="O341" s="451"/>
      <c r="P341" s="452"/>
      <c r="Q341" s="451"/>
    </row>
    <row r="342" hidden="1" spans="1:17">
      <c r="A342" s="399"/>
      <c r="B342" s="109"/>
      <c r="C342" s="86" t="s">
        <v>669</v>
      </c>
      <c r="D342" s="93" t="s">
        <v>210</v>
      </c>
      <c r="E342" s="77"/>
      <c r="F342" s="446"/>
      <c r="G342" s="86" t="s">
        <v>669</v>
      </c>
      <c r="H342" s="77" t="s">
        <v>68</v>
      </c>
      <c r="I342" s="94">
        <v>9</v>
      </c>
      <c r="J342" s="77"/>
      <c r="K342" s="440"/>
      <c r="L342" s="451"/>
      <c r="M342" s="455"/>
      <c r="N342" s="451"/>
      <c r="O342" s="451"/>
      <c r="P342" s="452"/>
      <c r="Q342" s="451"/>
    </row>
    <row r="343" hidden="1" spans="1:17">
      <c r="A343" s="399"/>
      <c r="B343" s="109"/>
      <c r="C343" s="86" t="s">
        <v>670</v>
      </c>
      <c r="D343" s="93" t="s">
        <v>210</v>
      </c>
      <c r="E343" s="77"/>
      <c r="F343" s="446"/>
      <c r="G343" s="86" t="s">
        <v>670</v>
      </c>
      <c r="H343" s="77" t="s">
        <v>68</v>
      </c>
      <c r="I343" s="94">
        <v>9</v>
      </c>
      <c r="J343" s="77"/>
      <c r="K343" s="440"/>
      <c r="L343" s="451"/>
      <c r="M343" s="455"/>
      <c r="N343" s="451"/>
      <c r="O343" s="451"/>
      <c r="P343" s="452"/>
      <c r="Q343" s="451"/>
    </row>
    <row r="344" hidden="1" spans="1:17">
      <c r="A344" s="399"/>
      <c r="B344" s="109"/>
      <c r="C344" s="86" t="s">
        <v>671</v>
      </c>
      <c r="D344" s="93" t="s">
        <v>210</v>
      </c>
      <c r="E344" s="77"/>
      <c r="F344" s="446"/>
      <c r="G344" s="86" t="s">
        <v>671</v>
      </c>
      <c r="H344" s="77" t="s">
        <v>68</v>
      </c>
      <c r="I344" s="94">
        <v>9</v>
      </c>
      <c r="J344" s="77"/>
      <c r="K344" s="440"/>
      <c r="L344" s="451"/>
      <c r="M344" s="455"/>
      <c r="N344" s="451"/>
      <c r="O344" s="451"/>
      <c r="P344" s="452"/>
      <c r="Q344" s="451"/>
    </row>
    <row r="345" hidden="1" spans="1:17">
      <c r="A345" s="400"/>
      <c r="B345" s="252"/>
      <c r="C345" s="86" t="s">
        <v>672</v>
      </c>
      <c r="D345" s="93" t="s">
        <v>210</v>
      </c>
      <c r="E345" s="77"/>
      <c r="F345" s="446"/>
      <c r="G345" s="86" t="s">
        <v>672</v>
      </c>
      <c r="H345" s="77" t="s">
        <v>68</v>
      </c>
      <c r="I345" s="94">
        <v>9</v>
      </c>
      <c r="J345" s="77"/>
      <c r="K345" s="440"/>
      <c r="L345" s="451"/>
      <c r="M345" s="455"/>
      <c r="N345" s="451"/>
      <c r="O345" s="451"/>
      <c r="P345" s="452"/>
      <c r="Q345" s="451"/>
    </row>
    <row r="346" ht="24" hidden="1" spans="1:17">
      <c r="A346" s="90" t="s">
        <v>673</v>
      </c>
      <c r="B346" s="89" t="s">
        <v>674</v>
      </c>
      <c r="C346" s="89" t="s">
        <v>674</v>
      </c>
      <c r="D346" s="89"/>
      <c r="E346" s="265"/>
      <c r="F346" s="118"/>
      <c r="G346" s="456" t="s">
        <v>674</v>
      </c>
      <c r="H346" s="456" t="s">
        <v>68</v>
      </c>
      <c r="I346" s="90">
        <v>3.5</v>
      </c>
      <c r="J346" s="356"/>
      <c r="K346" s="91"/>
      <c r="L346" s="91"/>
      <c r="M346" s="162"/>
      <c r="N346" s="91"/>
      <c r="O346" s="91" t="s">
        <v>675</v>
      </c>
      <c r="P346" s="194"/>
      <c r="Q346" s="91" t="s">
        <v>676</v>
      </c>
    </row>
    <row r="347" s="1" customFormat="1" hidden="1" spans="1:17">
      <c r="A347" s="84" t="s">
        <v>677</v>
      </c>
      <c r="B347" s="457" t="s">
        <v>678</v>
      </c>
      <c r="C347" s="117" t="s">
        <v>678</v>
      </c>
      <c r="D347" s="117" t="s">
        <v>497</v>
      </c>
      <c r="E347" s="457"/>
      <c r="F347" s="118"/>
      <c r="G347" s="262" t="s">
        <v>679</v>
      </c>
      <c r="H347" s="262" t="s">
        <v>68</v>
      </c>
      <c r="I347" s="93">
        <v>3</v>
      </c>
      <c r="J347" s="86">
        <v>5</v>
      </c>
      <c r="K347" s="140">
        <v>42499</v>
      </c>
      <c r="L347" s="140">
        <v>42503</v>
      </c>
      <c r="N347" s="164" t="s">
        <v>290</v>
      </c>
      <c r="O347" s="164"/>
      <c r="P347" s="165"/>
      <c r="Q347" s="164" t="s">
        <v>680</v>
      </c>
    </row>
    <row r="348" s="1" customFormat="1" ht="48" hidden="1" spans="1:17">
      <c r="A348" s="84"/>
      <c r="B348" s="457" t="s">
        <v>681</v>
      </c>
      <c r="C348" s="117" t="s">
        <v>682</v>
      </c>
      <c r="D348" s="117" t="s">
        <v>497</v>
      </c>
      <c r="E348" s="458"/>
      <c r="F348" s="118"/>
      <c r="G348" s="262" t="s">
        <v>683</v>
      </c>
      <c r="H348" s="93" t="s">
        <v>68</v>
      </c>
      <c r="I348" s="93">
        <v>2</v>
      </c>
      <c r="J348" s="86">
        <v>10</v>
      </c>
      <c r="K348" s="146">
        <v>42478</v>
      </c>
      <c r="L348" s="146">
        <v>42489</v>
      </c>
      <c r="M348" s="162"/>
      <c r="N348" s="276" t="s">
        <v>34</v>
      </c>
      <c r="O348" s="164"/>
      <c r="P348" s="165"/>
      <c r="Q348" s="164" t="s">
        <v>676</v>
      </c>
    </row>
    <row r="349" s="1" customFormat="1" hidden="1" spans="1:17">
      <c r="A349" s="84"/>
      <c r="B349" s="457" t="s">
        <v>684</v>
      </c>
      <c r="C349" s="117" t="s">
        <v>684</v>
      </c>
      <c r="D349" s="117" t="s">
        <v>497</v>
      </c>
      <c r="E349" s="457"/>
      <c r="F349" s="118"/>
      <c r="G349" s="117" t="s">
        <v>684</v>
      </c>
      <c r="H349" s="262" t="s">
        <v>68</v>
      </c>
      <c r="I349" s="93">
        <v>3</v>
      </c>
      <c r="J349" s="86">
        <v>5</v>
      </c>
      <c r="K349" s="140">
        <v>42506</v>
      </c>
      <c r="L349" s="140">
        <v>42510</v>
      </c>
      <c r="M349" s="162"/>
      <c r="N349" s="164" t="s">
        <v>87</v>
      </c>
      <c r="O349" s="164"/>
      <c r="P349" s="165"/>
      <c r="Q349" s="164" t="s">
        <v>676</v>
      </c>
    </row>
    <row r="350" s="1" customFormat="1" ht="36" hidden="1" spans="1:17">
      <c r="A350" s="84"/>
      <c r="B350" s="457" t="s">
        <v>685</v>
      </c>
      <c r="C350" s="117" t="s">
        <v>685</v>
      </c>
      <c r="D350" s="117" t="s">
        <v>41</v>
      </c>
      <c r="E350" s="457"/>
      <c r="F350" s="118"/>
      <c r="G350" s="93" t="s">
        <v>686</v>
      </c>
      <c r="H350" s="262" t="s">
        <v>68</v>
      </c>
      <c r="I350" s="93">
        <v>3</v>
      </c>
      <c r="J350" s="86">
        <v>10</v>
      </c>
      <c r="K350" s="140">
        <v>42513</v>
      </c>
      <c r="L350" s="140">
        <v>42517</v>
      </c>
      <c r="M350" s="162"/>
      <c r="N350" s="164" t="s">
        <v>87</v>
      </c>
      <c r="O350" s="164"/>
      <c r="P350" s="165"/>
      <c r="Q350" s="164" t="s">
        <v>680</v>
      </c>
    </row>
    <row r="351" ht="84" hidden="1" spans="1:17">
      <c r="A351" s="93"/>
      <c r="B351" s="103" t="s">
        <v>687</v>
      </c>
      <c r="C351" s="85" t="s">
        <v>688</v>
      </c>
      <c r="D351" s="85" t="s">
        <v>23</v>
      </c>
      <c r="E351" s="219"/>
      <c r="F351" s="118"/>
      <c r="G351" s="96" t="s">
        <v>689</v>
      </c>
      <c r="H351" s="93" t="s">
        <v>68</v>
      </c>
      <c r="I351" s="93">
        <v>2</v>
      </c>
      <c r="J351" s="139">
        <v>5</v>
      </c>
      <c r="K351" s="146">
        <v>42479</v>
      </c>
      <c r="L351" s="146">
        <v>42485</v>
      </c>
      <c r="M351" s="162"/>
      <c r="N351" s="147" t="s">
        <v>69</v>
      </c>
      <c r="O351" s="86"/>
      <c r="P351" s="149"/>
      <c r="Q351" s="86" t="s">
        <v>680</v>
      </c>
    </row>
    <row r="352" ht="48" hidden="1" spans="1:17">
      <c r="A352" s="93"/>
      <c r="B352" s="103"/>
      <c r="C352" s="85" t="s">
        <v>690</v>
      </c>
      <c r="D352" s="85" t="s">
        <v>6</v>
      </c>
      <c r="E352" s="106"/>
      <c r="F352" s="459"/>
      <c r="G352" s="96" t="s">
        <v>691</v>
      </c>
      <c r="H352" s="93" t="s">
        <v>68</v>
      </c>
      <c r="I352" s="93">
        <v>2</v>
      </c>
      <c r="J352" s="139">
        <v>5</v>
      </c>
      <c r="K352" s="146">
        <v>42486</v>
      </c>
      <c r="L352" s="146">
        <v>42493</v>
      </c>
      <c r="M352" s="162"/>
      <c r="N352" s="147" t="s">
        <v>69</v>
      </c>
      <c r="O352" s="86"/>
      <c r="P352" s="149"/>
      <c r="Q352" s="86" t="s">
        <v>680</v>
      </c>
    </row>
    <row r="353" s="1" customFormat="1" hidden="1" spans="1:17">
      <c r="A353" s="84"/>
      <c r="B353" s="103" t="s">
        <v>398</v>
      </c>
      <c r="C353" s="85" t="s">
        <v>692</v>
      </c>
      <c r="D353" s="117" t="s">
        <v>210</v>
      </c>
      <c r="E353" s="458"/>
      <c r="F353" s="118"/>
      <c r="G353" s="262" t="s">
        <v>693</v>
      </c>
      <c r="H353" s="93" t="s">
        <v>68</v>
      </c>
      <c r="I353" s="93">
        <v>2</v>
      </c>
      <c r="J353" s="86">
        <v>3</v>
      </c>
      <c r="K353" s="146">
        <v>42495</v>
      </c>
      <c r="L353" s="146">
        <v>42499</v>
      </c>
      <c r="N353" s="147" t="s">
        <v>34</v>
      </c>
      <c r="O353" s="164"/>
      <c r="P353" s="165"/>
      <c r="Q353" s="164" t="s">
        <v>694</v>
      </c>
    </row>
    <row r="354" ht="36" spans="1:17">
      <c r="A354" s="93"/>
      <c r="B354" s="103" t="s">
        <v>537</v>
      </c>
      <c r="C354" s="85" t="s">
        <v>695</v>
      </c>
      <c r="D354" s="85" t="s">
        <v>23</v>
      </c>
      <c r="E354" s="106" t="s">
        <v>45</v>
      </c>
      <c r="F354" s="118"/>
      <c r="G354" s="96" t="s">
        <v>696</v>
      </c>
      <c r="H354" s="93" t="s">
        <v>24</v>
      </c>
      <c r="I354" s="93">
        <v>1</v>
      </c>
      <c r="J354" s="139">
        <v>2</v>
      </c>
      <c r="K354" s="144"/>
      <c r="L354" s="144"/>
      <c r="N354" s="186" t="s">
        <v>34</v>
      </c>
      <c r="O354" s="86" t="s">
        <v>697</v>
      </c>
      <c r="P354" s="141">
        <v>1</v>
      </c>
      <c r="Q354" s="86" t="s">
        <v>694</v>
      </c>
    </row>
    <row r="355" ht="24" spans="1:17">
      <c r="A355" s="93"/>
      <c r="B355" s="103"/>
      <c r="C355" s="85"/>
      <c r="D355" s="85" t="s">
        <v>23</v>
      </c>
      <c r="E355" s="106" t="s">
        <v>45</v>
      </c>
      <c r="F355" s="118"/>
      <c r="G355" s="96" t="s">
        <v>698</v>
      </c>
      <c r="H355" s="93" t="s">
        <v>24</v>
      </c>
      <c r="I355" s="93">
        <v>1</v>
      </c>
      <c r="J355" s="139">
        <v>3</v>
      </c>
      <c r="K355" s="144"/>
      <c r="L355" s="144"/>
      <c r="N355" s="186" t="s">
        <v>34</v>
      </c>
      <c r="O355" s="86" t="s">
        <v>697</v>
      </c>
      <c r="P355" s="141">
        <v>1</v>
      </c>
      <c r="Q355" s="86" t="s">
        <v>694</v>
      </c>
    </row>
    <row r="356" s="1" customFormat="1" ht="36" hidden="1" spans="1:17">
      <c r="A356" s="84"/>
      <c r="B356" s="177" t="s">
        <v>699</v>
      </c>
      <c r="C356" s="85" t="s">
        <v>699</v>
      </c>
      <c r="D356" s="117" t="s">
        <v>23</v>
      </c>
      <c r="E356" s="460"/>
      <c r="F356" s="66"/>
      <c r="G356" s="262" t="s">
        <v>700</v>
      </c>
      <c r="H356" s="93" t="s">
        <v>68</v>
      </c>
      <c r="I356" s="93">
        <v>2</v>
      </c>
      <c r="J356" s="86">
        <v>1</v>
      </c>
      <c r="K356" s="146">
        <v>42499</v>
      </c>
      <c r="L356" s="146">
        <v>42499</v>
      </c>
      <c r="N356" s="147" t="s">
        <v>51</v>
      </c>
      <c r="O356" s="164"/>
      <c r="P356" s="165"/>
      <c r="Q356" s="164" t="s">
        <v>701</v>
      </c>
    </row>
    <row r="357" s="1" customFormat="1" ht="48" hidden="1" spans="1:17">
      <c r="A357" s="84"/>
      <c r="B357" s="177"/>
      <c r="C357" s="85"/>
      <c r="D357" s="117" t="s">
        <v>23</v>
      </c>
      <c r="E357" s="461"/>
      <c r="F357" s="66"/>
      <c r="G357" s="262" t="s">
        <v>702</v>
      </c>
      <c r="H357" s="93" t="s">
        <v>68</v>
      </c>
      <c r="I357" s="93">
        <v>2</v>
      </c>
      <c r="J357" s="86">
        <v>3</v>
      </c>
      <c r="K357" s="146">
        <v>42500</v>
      </c>
      <c r="L357" s="146">
        <v>42502</v>
      </c>
      <c r="N357" s="147" t="s">
        <v>51</v>
      </c>
      <c r="O357" s="164" t="s">
        <v>703</v>
      </c>
      <c r="P357" s="165"/>
      <c r="Q357" s="164" t="s">
        <v>701</v>
      </c>
    </row>
    <row r="358" s="1" customFormat="1" ht="24" hidden="1" spans="1:17">
      <c r="A358" s="84"/>
      <c r="B358" s="177" t="s">
        <v>704</v>
      </c>
      <c r="C358" s="93" t="s">
        <v>705</v>
      </c>
      <c r="D358" s="117" t="s">
        <v>497</v>
      </c>
      <c r="E358" s="461"/>
      <c r="F358" s="66"/>
      <c r="G358" s="93" t="s">
        <v>705</v>
      </c>
      <c r="H358" s="93" t="s">
        <v>68</v>
      </c>
      <c r="I358" s="93">
        <v>4</v>
      </c>
      <c r="J358" s="86">
        <v>5</v>
      </c>
      <c r="K358" s="140"/>
      <c r="L358" s="140"/>
      <c r="N358" s="276"/>
      <c r="O358" s="164"/>
      <c r="P358" s="165"/>
      <c r="Q358" s="164" t="s">
        <v>552</v>
      </c>
    </row>
    <row r="359" ht="48.75" spans="1:17">
      <c r="A359" s="93"/>
      <c r="B359" s="103" t="s">
        <v>537</v>
      </c>
      <c r="C359" s="85" t="s">
        <v>706</v>
      </c>
      <c r="D359" s="85" t="s">
        <v>23</v>
      </c>
      <c r="E359" s="106" t="s">
        <v>45</v>
      </c>
      <c r="G359" s="462" t="s">
        <v>707</v>
      </c>
      <c r="H359" s="93" t="s">
        <v>24</v>
      </c>
      <c r="I359" s="93">
        <v>1</v>
      </c>
      <c r="J359" s="139">
        <v>1</v>
      </c>
      <c r="K359" s="144"/>
      <c r="L359" s="144"/>
      <c r="N359" s="144" t="s">
        <v>51</v>
      </c>
      <c r="O359" s="86" t="s">
        <v>196</v>
      </c>
      <c r="P359" s="141">
        <v>1</v>
      </c>
      <c r="Q359" s="86" t="s">
        <v>708</v>
      </c>
    </row>
    <row r="360" hidden="1" spans="1:17">
      <c r="A360" s="80"/>
      <c r="B360" s="85" t="s">
        <v>335</v>
      </c>
      <c r="C360" s="85" t="s">
        <v>709</v>
      </c>
      <c r="D360" s="85" t="s">
        <v>6</v>
      </c>
      <c r="G360" s="463" t="s">
        <v>709</v>
      </c>
      <c r="H360" s="463" t="s">
        <v>68</v>
      </c>
      <c r="I360" s="463">
        <v>2</v>
      </c>
      <c r="J360" s="464">
        <v>4</v>
      </c>
      <c r="K360" s="465">
        <v>42482</v>
      </c>
      <c r="L360" s="465">
        <v>42487</v>
      </c>
      <c r="N360" s="466" t="s">
        <v>211</v>
      </c>
      <c r="O360" s="467" t="s">
        <v>710</v>
      </c>
      <c r="P360" s="468"/>
      <c r="Q360" s="467" t="s">
        <v>552</v>
      </c>
    </row>
  </sheetData>
  <autoFilter ref="A4:Q360">
    <filterColumn colId="7">
      <filters>
        <filter val="待测试"/>
        <filter val="未开始"/>
        <filter val="开发中"/>
        <filter val="方案定义中"/>
      </filters>
    </filterColumn>
    <filterColumn colId="8">
      <customFilters>
        <customFilter operator="equal" val="1"/>
      </customFilters>
    </filterColumn>
  </autoFilter>
  <mergeCells count="97">
    <mergeCell ref="A5:A17"/>
    <mergeCell ref="A18:A70"/>
    <mergeCell ref="A71:A158"/>
    <mergeCell ref="A159:A168"/>
    <mergeCell ref="A169:A174"/>
    <mergeCell ref="A175:A197"/>
    <mergeCell ref="A198:A211"/>
    <mergeCell ref="A213:A241"/>
    <mergeCell ref="A242:A243"/>
    <mergeCell ref="A244:A260"/>
    <mergeCell ref="A261:A269"/>
    <mergeCell ref="A270:A345"/>
    <mergeCell ref="A347:A357"/>
    <mergeCell ref="B7:B8"/>
    <mergeCell ref="B12:B13"/>
    <mergeCell ref="B15:B16"/>
    <mergeCell ref="B18:B22"/>
    <mergeCell ref="B23:B24"/>
    <mergeCell ref="B26:B43"/>
    <mergeCell ref="B46:B62"/>
    <mergeCell ref="B63:B67"/>
    <mergeCell ref="B68:B69"/>
    <mergeCell ref="B71:B76"/>
    <mergeCell ref="B77:B91"/>
    <mergeCell ref="B92:B107"/>
    <mergeCell ref="B109:B131"/>
    <mergeCell ref="B132:B133"/>
    <mergeCell ref="B134:B138"/>
    <mergeCell ref="B139:B145"/>
    <mergeCell ref="B146:B149"/>
    <mergeCell ref="B150:B152"/>
    <mergeCell ref="B153:B155"/>
    <mergeCell ref="B157:B158"/>
    <mergeCell ref="B162:B165"/>
    <mergeCell ref="B170:B173"/>
    <mergeCell ref="B175:B177"/>
    <mergeCell ref="B178:B192"/>
    <mergeCell ref="B193:B194"/>
    <mergeCell ref="B199:B201"/>
    <mergeCell ref="B203:B206"/>
    <mergeCell ref="B209:B211"/>
    <mergeCell ref="B213:B224"/>
    <mergeCell ref="B225:B228"/>
    <mergeCell ref="B231:B232"/>
    <mergeCell ref="B233:B234"/>
    <mergeCell ref="B235:B241"/>
    <mergeCell ref="B242:B243"/>
    <mergeCell ref="B244:B247"/>
    <mergeCell ref="B248:B250"/>
    <mergeCell ref="B251:B260"/>
    <mergeCell ref="B270:B282"/>
    <mergeCell ref="B283:B296"/>
    <mergeCell ref="B297:B307"/>
    <mergeCell ref="B309:B323"/>
    <mergeCell ref="B324:B332"/>
    <mergeCell ref="B333:B345"/>
    <mergeCell ref="B351:B352"/>
    <mergeCell ref="B354:B355"/>
    <mergeCell ref="B356:B357"/>
    <mergeCell ref="C12:C13"/>
    <mergeCell ref="C15:C16"/>
    <mergeCell ref="C23:C24"/>
    <mergeCell ref="C26:C30"/>
    <mergeCell ref="C32:C34"/>
    <mergeCell ref="C35:C38"/>
    <mergeCell ref="C39:C40"/>
    <mergeCell ref="C57:C62"/>
    <mergeCell ref="C63:C65"/>
    <mergeCell ref="C71:C76"/>
    <mergeCell ref="C89:C91"/>
    <mergeCell ref="C92:C94"/>
    <mergeCell ref="C95:C97"/>
    <mergeCell ref="C98:C100"/>
    <mergeCell ref="C106:C107"/>
    <mergeCell ref="C109:C110"/>
    <mergeCell ref="C112:C116"/>
    <mergeCell ref="C120:C126"/>
    <mergeCell ref="C134:C138"/>
    <mergeCell ref="C139:C145"/>
    <mergeCell ref="C162:C165"/>
    <mergeCell ref="C170:C172"/>
    <mergeCell ref="C203:C206"/>
    <mergeCell ref="C213:C216"/>
    <mergeCell ref="C218:C224"/>
    <mergeCell ref="C225:C227"/>
    <mergeCell ref="C236:C239"/>
    <mergeCell ref="C240:C241"/>
    <mergeCell ref="C251:C252"/>
    <mergeCell ref="C253:C255"/>
    <mergeCell ref="C256:C258"/>
    <mergeCell ref="C275:C278"/>
    <mergeCell ref="C283:C289"/>
    <mergeCell ref="C299:C306"/>
    <mergeCell ref="C318:C319"/>
    <mergeCell ref="C354:C355"/>
    <mergeCell ref="C356:C357"/>
    <mergeCell ref="O59:O62"/>
  </mergeCells>
  <dataValidations count="3">
    <dataValidation type="list" allowBlank="1" showInputMessage="1" showErrorMessage="1" sqref="H13 H46 H49 H121 H122 H123 H124 H125 H126 H348 H15:H16 H20:H24 H27:H38 H40:H44 H51:H52 H54:H55 H57:H86 H88:H120 H127:H174 H177:H346 H351:H360">
      <formula1>Sheet3!$B$7:$B$19</formula1>
    </dataValidation>
    <dataValidation allowBlank="1" showInputMessage="1" showErrorMessage="1" sqref="I$1:I$1048576"/>
    <dataValidation type="list" allowBlank="1" showInputMessage="1" showErrorMessage="1" sqref="H14 H39 H45 H50 H53 H56 H87 H5:H12 H17:H19 H25:H26 H47:H48 H175:H176">
      <formula1>Sheet3!$B$7:$B$15</formula1>
    </dataValidation>
  </dataValidations>
  <pageMargins left="0.75" right="0.75" top="1" bottom="1" header="0.511805555555556" footer="0.511805555555556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BD19"/>
  <sheetViews>
    <sheetView zoomScale="80" zoomScaleNormal="80" workbookViewId="0">
      <pane xSplit="8" ySplit="5" topLeftCell="I6" activePane="bottomRight" state="frozen"/>
      <selection/>
      <selection pane="topRight"/>
      <selection pane="bottomLeft"/>
      <selection pane="bottomRight" activeCell="Z8" sqref="Q8:Z8"/>
    </sheetView>
  </sheetViews>
  <sheetFormatPr defaultColWidth="9" defaultRowHeight="16.5"/>
  <cols>
    <col min="1" max="1" width="1.25" style="7" customWidth="1"/>
    <col min="2" max="2" width="19.125" style="7" customWidth="1"/>
    <col min="3" max="3" width="30.5" style="7" customWidth="1"/>
    <col min="4" max="7" width="6.5" style="8" customWidth="1"/>
    <col min="8" max="8" width="19.875" style="8" customWidth="1"/>
    <col min="9" max="9" width="2.875" style="8" customWidth="1"/>
    <col min="10" max="10" width="2.875" style="7" customWidth="1"/>
    <col min="11" max="11" width="2.5" style="7" customWidth="1"/>
    <col min="12" max="56" width="2.875" style="7" customWidth="1"/>
    <col min="57" max="135" width="9" style="9"/>
    <col min="136" max="136" width="4.125" style="9" customWidth="1"/>
    <col min="137" max="137" width="40.875" style="9" customWidth="1"/>
    <col min="138" max="138" width="3.375" style="9" customWidth="1"/>
    <col min="139" max="146" width="3.625" style="9" customWidth="1"/>
    <col min="147" max="147" width="3.375" style="9" customWidth="1"/>
    <col min="148" max="148" width="3.625" style="9" customWidth="1"/>
    <col min="149" max="149" width="3.75" style="9" customWidth="1"/>
    <col min="150" max="189" width="3.625" style="9" customWidth="1"/>
    <col min="190" max="391" width="9" style="9"/>
    <col min="392" max="392" width="4.125" style="9" customWidth="1"/>
    <col min="393" max="393" width="40.875" style="9" customWidth="1"/>
    <col min="394" max="394" width="3.375" style="9" customWidth="1"/>
    <col min="395" max="402" width="3.625" style="9" customWidth="1"/>
    <col min="403" max="403" width="3.375" style="9" customWidth="1"/>
    <col min="404" max="404" width="3.625" style="9" customWidth="1"/>
    <col min="405" max="405" width="3.75" style="9" customWidth="1"/>
    <col min="406" max="445" width="3.625" style="9" customWidth="1"/>
    <col min="446" max="647" width="9" style="9"/>
    <col min="648" max="648" width="4.125" style="9" customWidth="1"/>
    <col min="649" max="649" width="40.875" style="9" customWidth="1"/>
    <col min="650" max="650" width="3.375" style="9" customWidth="1"/>
    <col min="651" max="658" width="3.625" style="9" customWidth="1"/>
    <col min="659" max="659" width="3.375" style="9" customWidth="1"/>
    <col min="660" max="660" width="3.625" style="9" customWidth="1"/>
    <col min="661" max="661" width="3.75" style="9" customWidth="1"/>
    <col min="662" max="701" width="3.625" style="9" customWidth="1"/>
    <col min="702" max="903" width="9" style="9"/>
    <col min="904" max="904" width="4.125" style="9" customWidth="1"/>
    <col min="905" max="905" width="40.875" style="9" customWidth="1"/>
    <col min="906" max="906" width="3.375" style="9" customWidth="1"/>
    <col min="907" max="914" width="3.625" style="9" customWidth="1"/>
    <col min="915" max="915" width="3.375" style="9" customWidth="1"/>
    <col min="916" max="916" width="3.625" style="9" customWidth="1"/>
    <col min="917" max="917" width="3.75" style="9" customWidth="1"/>
    <col min="918" max="957" width="3.625" style="9" customWidth="1"/>
    <col min="958" max="1159" width="9" style="9"/>
    <col min="1160" max="1160" width="4.125" style="9" customWidth="1"/>
    <col min="1161" max="1161" width="40.875" style="9" customWidth="1"/>
    <col min="1162" max="1162" width="3.375" style="9" customWidth="1"/>
    <col min="1163" max="1170" width="3.625" style="9" customWidth="1"/>
    <col min="1171" max="1171" width="3.375" style="9" customWidth="1"/>
    <col min="1172" max="1172" width="3.625" style="9" customWidth="1"/>
    <col min="1173" max="1173" width="3.75" style="9" customWidth="1"/>
    <col min="1174" max="1213" width="3.625" style="9" customWidth="1"/>
    <col min="1214" max="1415" width="9" style="9"/>
    <col min="1416" max="1416" width="4.125" style="9" customWidth="1"/>
    <col min="1417" max="1417" width="40.875" style="9" customWidth="1"/>
    <col min="1418" max="1418" width="3.375" style="9" customWidth="1"/>
    <col min="1419" max="1426" width="3.625" style="9" customWidth="1"/>
    <col min="1427" max="1427" width="3.375" style="9" customWidth="1"/>
    <col min="1428" max="1428" width="3.625" style="9" customWidth="1"/>
    <col min="1429" max="1429" width="3.75" style="9" customWidth="1"/>
    <col min="1430" max="1469" width="3.625" style="9" customWidth="1"/>
    <col min="1470" max="1671" width="9" style="9"/>
    <col min="1672" max="1672" width="4.125" style="9" customWidth="1"/>
    <col min="1673" max="1673" width="40.875" style="9" customWidth="1"/>
    <col min="1674" max="1674" width="3.375" style="9" customWidth="1"/>
    <col min="1675" max="1682" width="3.625" style="9" customWidth="1"/>
    <col min="1683" max="1683" width="3.375" style="9" customWidth="1"/>
    <col min="1684" max="1684" width="3.625" style="9" customWidth="1"/>
    <col min="1685" max="1685" width="3.75" style="9" customWidth="1"/>
    <col min="1686" max="1725" width="3.625" style="9" customWidth="1"/>
    <col min="1726" max="1927" width="9" style="9"/>
    <col min="1928" max="1928" width="4.125" style="9" customWidth="1"/>
    <col min="1929" max="1929" width="40.875" style="9" customWidth="1"/>
    <col min="1930" max="1930" width="3.375" style="9" customWidth="1"/>
    <col min="1931" max="1938" width="3.625" style="9" customWidth="1"/>
    <col min="1939" max="1939" width="3.375" style="9" customWidth="1"/>
    <col min="1940" max="1940" width="3.625" style="9" customWidth="1"/>
    <col min="1941" max="1941" width="3.75" style="9" customWidth="1"/>
    <col min="1942" max="1981" width="3.625" style="9" customWidth="1"/>
    <col min="1982" max="2183" width="9" style="9"/>
    <col min="2184" max="2184" width="4.125" style="9" customWidth="1"/>
    <col min="2185" max="2185" width="40.875" style="9" customWidth="1"/>
    <col min="2186" max="2186" width="3.375" style="9" customWidth="1"/>
    <col min="2187" max="2194" width="3.625" style="9" customWidth="1"/>
    <col min="2195" max="2195" width="3.375" style="9" customWidth="1"/>
    <col min="2196" max="2196" width="3.625" style="9" customWidth="1"/>
    <col min="2197" max="2197" width="3.75" style="9" customWidth="1"/>
    <col min="2198" max="2237" width="3.625" style="9" customWidth="1"/>
    <col min="2238" max="2439" width="9" style="9"/>
    <col min="2440" max="2440" width="4.125" style="9" customWidth="1"/>
    <col min="2441" max="2441" width="40.875" style="9" customWidth="1"/>
    <col min="2442" max="2442" width="3.375" style="9" customWidth="1"/>
    <col min="2443" max="2450" width="3.625" style="9" customWidth="1"/>
    <col min="2451" max="2451" width="3.375" style="9" customWidth="1"/>
    <col min="2452" max="2452" width="3.625" style="9" customWidth="1"/>
    <col min="2453" max="2453" width="3.75" style="9" customWidth="1"/>
    <col min="2454" max="2493" width="3.625" style="9" customWidth="1"/>
    <col min="2494" max="2695" width="9" style="9"/>
    <col min="2696" max="2696" width="4.125" style="9" customWidth="1"/>
    <col min="2697" max="2697" width="40.875" style="9" customWidth="1"/>
    <col min="2698" max="2698" width="3.375" style="9" customWidth="1"/>
    <col min="2699" max="2706" width="3.625" style="9" customWidth="1"/>
    <col min="2707" max="2707" width="3.375" style="9" customWidth="1"/>
    <col min="2708" max="2708" width="3.625" style="9" customWidth="1"/>
    <col min="2709" max="2709" width="3.75" style="9" customWidth="1"/>
    <col min="2710" max="2749" width="3.625" style="9" customWidth="1"/>
    <col min="2750" max="2951" width="9" style="9"/>
    <col min="2952" max="2952" width="4.125" style="9" customWidth="1"/>
    <col min="2953" max="2953" width="40.875" style="9" customWidth="1"/>
    <col min="2954" max="2954" width="3.375" style="9" customWidth="1"/>
    <col min="2955" max="2962" width="3.625" style="9" customWidth="1"/>
    <col min="2963" max="2963" width="3.375" style="9" customWidth="1"/>
    <col min="2964" max="2964" width="3.625" style="9" customWidth="1"/>
    <col min="2965" max="2965" width="3.75" style="9" customWidth="1"/>
    <col min="2966" max="3005" width="3.625" style="9" customWidth="1"/>
    <col min="3006" max="3207" width="9" style="9"/>
    <col min="3208" max="3208" width="4.125" style="9" customWidth="1"/>
    <col min="3209" max="3209" width="40.875" style="9" customWidth="1"/>
    <col min="3210" max="3210" width="3.375" style="9" customWidth="1"/>
    <col min="3211" max="3218" width="3.625" style="9" customWidth="1"/>
    <col min="3219" max="3219" width="3.375" style="9" customWidth="1"/>
    <col min="3220" max="3220" width="3.625" style="9" customWidth="1"/>
    <col min="3221" max="3221" width="3.75" style="9" customWidth="1"/>
    <col min="3222" max="3261" width="3.625" style="9" customWidth="1"/>
    <col min="3262" max="3463" width="9" style="9"/>
    <col min="3464" max="3464" width="4.125" style="9" customWidth="1"/>
    <col min="3465" max="3465" width="40.875" style="9" customWidth="1"/>
    <col min="3466" max="3466" width="3.375" style="9" customWidth="1"/>
    <col min="3467" max="3474" width="3.625" style="9" customWidth="1"/>
    <col min="3475" max="3475" width="3.375" style="9" customWidth="1"/>
    <col min="3476" max="3476" width="3.625" style="9" customWidth="1"/>
    <col min="3477" max="3477" width="3.75" style="9" customWidth="1"/>
    <col min="3478" max="3517" width="3.625" style="9" customWidth="1"/>
    <col min="3518" max="3719" width="9" style="9"/>
    <col min="3720" max="3720" width="4.125" style="9" customWidth="1"/>
    <col min="3721" max="3721" width="40.875" style="9" customWidth="1"/>
    <col min="3722" max="3722" width="3.375" style="9" customWidth="1"/>
    <col min="3723" max="3730" width="3.625" style="9" customWidth="1"/>
    <col min="3731" max="3731" width="3.375" style="9" customWidth="1"/>
    <col min="3732" max="3732" width="3.625" style="9" customWidth="1"/>
    <col min="3733" max="3733" width="3.75" style="9" customWidth="1"/>
    <col min="3734" max="3773" width="3.625" style="9" customWidth="1"/>
    <col min="3774" max="3975" width="9" style="9"/>
    <col min="3976" max="3976" width="4.125" style="9" customWidth="1"/>
    <col min="3977" max="3977" width="40.875" style="9" customWidth="1"/>
    <col min="3978" max="3978" width="3.375" style="9" customWidth="1"/>
    <col min="3979" max="3986" width="3.625" style="9" customWidth="1"/>
    <col min="3987" max="3987" width="3.375" style="9" customWidth="1"/>
    <col min="3988" max="3988" width="3.625" style="9" customWidth="1"/>
    <col min="3989" max="3989" width="3.75" style="9" customWidth="1"/>
    <col min="3990" max="4029" width="3.625" style="9" customWidth="1"/>
    <col min="4030" max="4231" width="9" style="9"/>
    <col min="4232" max="4232" width="4.125" style="9" customWidth="1"/>
    <col min="4233" max="4233" width="40.875" style="9" customWidth="1"/>
    <col min="4234" max="4234" width="3.375" style="9" customWidth="1"/>
    <col min="4235" max="4242" width="3.625" style="9" customWidth="1"/>
    <col min="4243" max="4243" width="3.375" style="9" customWidth="1"/>
    <col min="4244" max="4244" width="3.625" style="9" customWidth="1"/>
    <col min="4245" max="4245" width="3.75" style="9" customWidth="1"/>
    <col min="4246" max="4285" width="3.625" style="9" customWidth="1"/>
    <col min="4286" max="4487" width="9" style="9"/>
    <col min="4488" max="4488" width="4.125" style="9" customWidth="1"/>
    <col min="4489" max="4489" width="40.875" style="9" customWidth="1"/>
    <col min="4490" max="4490" width="3.375" style="9" customWidth="1"/>
    <col min="4491" max="4498" width="3.625" style="9" customWidth="1"/>
    <col min="4499" max="4499" width="3.375" style="9" customWidth="1"/>
    <col min="4500" max="4500" width="3.625" style="9" customWidth="1"/>
    <col min="4501" max="4501" width="3.75" style="9" customWidth="1"/>
    <col min="4502" max="4541" width="3.625" style="9" customWidth="1"/>
    <col min="4542" max="4743" width="9" style="9"/>
    <col min="4744" max="4744" width="4.125" style="9" customWidth="1"/>
    <col min="4745" max="4745" width="40.875" style="9" customWidth="1"/>
    <col min="4746" max="4746" width="3.375" style="9" customWidth="1"/>
    <col min="4747" max="4754" width="3.625" style="9" customWidth="1"/>
    <col min="4755" max="4755" width="3.375" style="9" customWidth="1"/>
    <col min="4756" max="4756" width="3.625" style="9" customWidth="1"/>
    <col min="4757" max="4757" width="3.75" style="9" customWidth="1"/>
    <col min="4758" max="4797" width="3.625" style="9" customWidth="1"/>
    <col min="4798" max="4999" width="9" style="9"/>
    <col min="5000" max="5000" width="4.125" style="9" customWidth="1"/>
    <col min="5001" max="5001" width="40.875" style="9" customWidth="1"/>
    <col min="5002" max="5002" width="3.375" style="9" customWidth="1"/>
    <col min="5003" max="5010" width="3.625" style="9" customWidth="1"/>
    <col min="5011" max="5011" width="3.375" style="9" customWidth="1"/>
    <col min="5012" max="5012" width="3.625" style="9" customWidth="1"/>
    <col min="5013" max="5013" width="3.75" style="9" customWidth="1"/>
    <col min="5014" max="5053" width="3.625" style="9" customWidth="1"/>
    <col min="5054" max="5255" width="9" style="9"/>
    <col min="5256" max="5256" width="4.125" style="9" customWidth="1"/>
    <col min="5257" max="5257" width="40.875" style="9" customWidth="1"/>
    <col min="5258" max="5258" width="3.375" style="9" customWidth="1"/>
    <col min="5259" max="5266" width="3.625" style="9" customWidth="1"/>
    <col min="5267" max="5267" width="3.375" style="9" customWidth="1"/>
    <col min="5268" max="5268" width="3.625" style="9" customWidth="1"/>
    <col min="5269" max="5269" width="3.75" style="9" customWidth="1"/>
    <col min="5270" max="5309" width="3.625" style="9" customWidth="1"/>
    <col min="5310" max="5511" width="9" style="9"/>
    <col min="5512" max="5512" width="4.125" style="9" customWidth="1"/>
    <col min="5513" max="5513" width="40.875" style="9" customWidth="1"/>
    <col min="5514" max="5514" width="3.375" style="9" customWidth="1"/>
    <col min="5515" max="5522" width="3.625" style="9" customWidth="1"/>
    <col min="5523" max="5523" width="3.375" style="9" customWidth="1"/>
    <col min="5524" max="5524" width="3.625" style="9" customWidth="1"/>
    <col min="5525" max="5525" width="3.75" style="9" customWidth="1"/>
    <col min="5526" max="5565" width="3.625" style="9" customWidth="1"/>
    <col min="5566" max="5767" width="9" style="9"/>
    <col min="5768" max="5768" width="4.125" style="9" customWidth="1"/>
    <col min="5769" max="5769" width="40.875" style="9" customWidth="1"/>
    <col min="5770" max="5770" width="3.375" style="9" customWidth="1"/>
    <col min="5771" max="5778" width="3.625" style="9" customWidth="1"/>
    <col min="5779" max="5779" width="3.375" style="9" customWidth="1"/>
    <col min="5780" max="5780" width="3.625" style="9" customWidth="1"/>
    <col min="5781" max="5781" width="3.75" style="9" customWidth="1"/>
    <col min="5782" max="5821" width="3.625" style="9" customWidth="1"/>
    <col min="5822" max="6023" width="9" style="9"/>
    <col min="6024" max="6024" width="4.125" style="9" customWidth="1"/>
    <col min="6025" max="6025" width="40.875" style="9" customWidth="1"/>
    <col min="6026" max="6026" width="3.375" style="9" customWidth="1"/>
    <col min="6027" max="6034" width="3.625" style="9" customWidth="1"/>
    <col min="6035" max="6035" width="3.375" style="9" customWidth="1"/>
    <col min="6036" max="6036" width="3.625" style="9" customWidth="1"/>
    <col min="6037" max="6037" width="3.75" style="9" customWidth="1"/>
    <col min="6038" max="6077" width="3.625" style="9" customWidth="1"/>
    <col min="6078" max="6279" width="9" style="9"/>
    <col min="6280" max="6280" width="4.125" style="9" customWidth="1"/>
    <col min="6281" max="6281" width="40.875" style="9" customWidth="1"/>
    <col min="6282" max="6282" width="3.375" style="9" customWidth="1"/>
    <col min="6283" max="6290" width="3.625" style="9" customWidth="1"/>
    <col min="6291" max="6291" width="3.375" style="9" customWidth="1"/>
    <col min="6292" max="6292" width="3.625" style="9" customWidth="1"/>
    <col min="6293" max="6293" width="3.75" style="9" customWidth="1"/>
    <col min="6294" max="6333" width="3.625" style="9" customWidth="1"/>
    <col min="6334" max="6535" width="9" style="9"/>
    <col min="6536" max="6536" width="4.125" style="9" customWidth="1"/>
    <col min="6537" max="6537" width="40.875" style="9" customWidth="1"/>
    <col min="6538" max="6538" width="3.375" style="9" customWidth="1"/>
    <col min="6539" max="6546" width="3.625" style="9" customWidth="1"/>
    <col min="6547" max="6547" width="3.375" style="9" customWidth="1"/>
    <col min="6548" max="6548" width="3.625" style="9" customWidth="1"/>
    <col min="6549" max="6549" width="3.75" style="9" customWidth="1"/>
    <col min="6550" max="6589" width="3.625" style="9" customWidth="1"/>
    <col min="6590" max="6791" width="9" style="9"/>
    <col min="6792" max="6792" width="4.125" style="9" customWidth="1"/>
    <col min="6793" max="6793" width="40.875" style="9" customWidth="1"/>
    <col min="6794" max="6794" width="3.375" style="9" customWidth="1"/>
    <col min="6795" max="6802" width="3.625" style="9" customWidth="1"/>
    <col min="6803" max="6803" width="3.375" style="9" customWidth="1"/>
    <col min="6804" max="6804" width="3.625" style="9" customWidth="1"/>
    <col min="6805" max="6805" width="3.75" style="9" customWidth="1"/>
    <col min="6806" max="6845" width="3.625" style="9" customWidth="1"/>
    <col min="6846" max="7047" width="9" style="9"/>
    <col min="7048" max="7048" width="4.125" style="9" customWidth="1"/>
    <col min="7049" max="7049" width="40.875" style="9" customWidth="1"/>
    <col min="7050" max="7050" width="3.375" style="9" customWidth="1"/>
    <col min="7051" max="7058" width="3.625" style="9" customWidth="1"/>
    <col min="7059" max="7059" width="3.375" style="9" customWidth="1"/>
    <col min="7060" max="7060" width="3.625" style="9" customWidth="1"/>
    <col min="7061" max="7061" width="3.75" style="9" customWidth="1"/>
    <col min="7062" max="7101" width="3.625" style="9" customWidth="1"/>
    <col min="7102" max="7303" width="9" style="9"/>
    <col min="7304" max="7304" width="4.125" style="9" customWidth="1"/>
    <col min="7305" max="7305" width="40.875" style="9" customWidth="1"/>
    <col min="7306" max="7306" width="3.375" style="9" customWidth="1"/>
    <col min="7307" max="7314" width="3.625" style="9" customWidth="1"/>
    <col min="7315" max="7315" width="3.375" style="9" customWidth="1"/>
    <col min="7316" max="7316" width="3.625" style="9" customWidth="1"/>
    <col min="7317" max="7317" width="3.75" style="9" customWidth="1"/>
    <col min="7318" max="7357" width="3.625" style="9" customWidth="1"/>
    <col min="7358" max="7559" width="9" style="9"/>
    <col min="7560" max="7560" width="4.125" style="9" customWidth="1"/>
    <col min="7561" max="7561" width="40.875" style="9" customWidth="1"/>
    <col min="7562" max="7562" width="3.375" style="9" customWidth="1"/>
    <col min="7563" max="7570" width="3.625" style="9" customWidth="1"/>
    <col min="7571" max="7571" width="3.375" style="9" customWidth="1"/>
    <col min="7572" max="7572" width="3.625" style="9" customWidth="1"/>
    <col min="7573" max="7573" width="3.75" style="9" customWidth="1"/>
    <col min="7574" max="7613" width="3.625" style="9" customWidth="1"/>
    <col min="7614" max="7815" width="9" style="9"/>
    <col min="7816" max="7816" width="4.125" style="9" customWidth="1"/>
    <col min="7817" max="7817" width="40.875" style="9" customWidth="1"/>
    <col min="7818" max="7818" width="3.375" style="9" customWidth="1"/>
    <col min="7819" max="7826" width="3.625" style="9" customWidth="1"/>
    <col min="7827" max="7827" width="3.375" style="9" customWidth="1"/>
    <col min="7828" max="7828" width="3.625" style="9" customWidth="1"/>
    <col min="7829" max="7829" width="3.75" style="9" customWidth="1"/>
    <col min="7830" max="7869" width="3.625" style="9" customWidth="1"/>
    <col min="7870" max="8071" width="9" style="9"/>
    <col min="8072" max="8072" width="4.125" style="9" customWidth="1"/>
    <col min="8073" max="8073" width="40.875" style="9" customWidth="1"/>
    <col min="8074" max="8074" width="3.375" style="9" customWidth="1"/>
    <col min="8075" max="8082" width="3.625" style="9" customWidth="1"/>
    <col min="8083" max="8083" width="3.375" style="9" customWidth="1"/>
    <col min="8084" max="8084" width="3.625" style="9" customWidth="1"/>
    <col min="8085" max="8085" width="3.75" style="9" customWidth="1"/>
    <col min="8086" max="8125" width="3.625" style="9" customWidth="1"/>
    <col min="8126" max="8327" width="9" style="9"/>
    <col min="8328" max="8328" width="4.125" style="9" customWidth="1"/>
    <col min="8329" max="8329" width="40.875" style="9" customWidth="1"/>
    <col min="8330" max="8330" width="3.375" style="9" customWidth="1"/>
    <col min="8331" max="8338" width="3.625" style="9" customWidth="1"/>
    <col min="8339" max="8339" width="3.375" style="9" customWidth="1"/>
    <col min="8340" max="8340" width="3.625" style="9" customWidth="1"/>
    <col min="8341" max="8341" width="3.75" style="9" customWidth="1"/>
    <col min="8342" max="8381" width="3.625" style="9" customWidth="1"/>
    <col min="8382" max="8583" width="9" style="9"/>
    <col min="8584" max="8584" width="4.125" style="9" customWidth="1"/>
    <col min="8585" max="8585" width="40.875" style="9" customWidth="1"/>
    <col min="8586" max="8586" width="3.375" style="9" customWidth="1"/>
    <col min="8587" max="8594" width="3.625" style="9" customWidth="1"/>
    <col min="8595" max="8595" width="3.375" style="9" customWidth="1"/>
    <col min="8596" max="8596" width="3.625" style="9" customWidth="1"/>
    <col min="8597" max="8597" width="3.75" style="9" customWidth="1"/>
    <col min="8598" max="8637" width="3.625" style="9" customWidth="1"/>
    <col min="8638" max="8839" width="9" style="9"/>
    <col min="8840" max="8840" width="4.125" style="9" customWidth="1"/>
    <col min="8841" max="8841" width="40.875" style="9" customWidth="1"/>
    <col min="8842" max="8842" width="3.375" style="9" customWidth="1"/>
    <col min="8843" max="8850" width="3.625" style="9" customWidth="1"/>
    <col min="8851" max="8851" width="3.375" style="9" customWidth="1"/>
    <col min="8852" max="8852" width="3.625" style="9" customWidth="1"/>
    <col min="8853" max="8853" width="3.75" style="9" customWidth="1"/>
    <col min="8854" max="8893" width="3.625" style="9" customWidth="1"/>
    <col min="8894" max="9095" width="9" style="9"/>
    <col min="9096" max="9096" width="4.125" style="9" customWidth="1"/>
    <col min="9097" max="9097" width="40.875" style="9" customWidth="1"/>
    <col min="9098" max="9098" width="3.375" style="9" customWidth="1"/>
    <col min="9099" max="9106" width="3.625" style="9" customWidth="1"/>
    <col min="9107" max="9107" width="3.375" style="9" customWidth="1"/>
    <col min="9108" max="9108" width="3.625" style="9" customWidth="1"/>
    <col min="9109" max="9109" width="3.75" style="9" customWidth="1"/>
    <col min="9110" max="9149" width="3.625" style="9" customWidth="1"/>
    <col min="9150" max="9351" width="9" style="9"/>
    <col min="9352" max="9352" width="4.125" style="9" customWidth="1"/>
    <col min="9353" max="9353" width="40.875" style="9" customWidth="1"/>
    <col min="9354" max="9354" width="3.375" style="9" customWidth="1"/>
    <col min="9355" max="9362" width="3.625" style="9" customWidth="1"/>
    <col min="9363" max="9363" width="3.375" style="9" customWidth="1"/>
    <col min="9364" max="9364" width="3.625" style="9" customWidth="1"/>
    <col min="9365" max="9365" width="3.75" style="9" customWidth="1"/>
    <col min="9366" max="9405" width="3.625" style="9" customWidth="1"/>
    <col min="9406" max="9607" width="9" style="9"/>
    <col min="9608" max="9608" width="4.125" style="9" customWidth="1"/>
    <col min="9609" max="9609" width="40.875" style="9" customWidth="1"/>
    <col min="9610" max="9610" width="3.375" style="9" customWidth="1"/>
    <col min="9611" max="9618" width="3.625" style="9" customWidth="1"/>
    <col min="9619" max="9619" width="3.375" style="9" customWidth="1"/>
    <col min="9620" max="9620" width="3.625" style="9" customWidth="1"/>
    <col min="9621" max="9621" width="3.75" style="9" customWidth="1"/>
    <col min="9622" max="9661" width="3.625" style="9" customWidth="1"/>
    <col min="9662" max="9863" width="9" style="9"/>
    <col min="9864" max="9864" width="4.125" style="9" customWidth="1"/>
    <col min="9865" max="9865" width="40.875" style="9" customWidth="1"/>
    <col min="9866" max="9866" width="3.375" style="9" customWidth="1"/>
    <col min="9867" max="9874" width="3.625" style="9" customWidth="1"/>
    <col min="9875" max="9875" width="3.375" style="9" customWidth="1"/>
    <col min="9876" max="9876" width="3.625" style="9" customWidth="1"/>
    <col min="9877" max="9877" width="3.75" style="9" customWidth="1"/>
    <col min="9878" max="9917" width="3.625" style="9" customWidth="1"/>
    <col min="9918" max="10119" width="9" style="9"/>
    <col min="10120" max="10120" width="4.125" style="9" customWidth="1"/>
    <col min="10121" max="10121" width="40.875" style="9" customWidth="1"/>
    <col min="10122" max="10122" width="3.375" style="9" customWidth="1"/>
    <col min="10123" max="10130" width="3.625" style="9" customWidth="1"/>
    <col min="10131" max="10131" width="3.375" style="9" customWidth="1"/>
    <col min="10132" max="10132" width="3.625" style="9" customWidth="1"/>
    <col min="10133" max="10133" width="3.75" style="9" customWidth="1"/>
    <col min="10134" max="10173" width="3.625" style="9" customWidth="1"/>
    <col min="10174" max="10375" width="9" style="9"/>
    <col min="10376" max="10376" width="4.125" style="9" customWidth="1"/>
    <col min="10377" max="10377" width="40.875" style="9" customWidth="1"/>
    <col min="10378" max="10378" width="3.375" style="9" customWidth="1"/>
    <col min="10379" max="10386" width="3.625" style="9" customWidth="1"/>
    <col min="10387" max="10387" width="3.375" style="9" customWidth="1"/>
    <col min="10388" max="10388" width="3.625" style="9" customWidth="1"/>
    <col min="10389" max="10389" width="3.75" style="9" customWidth="1"/>
    <col min="10390" max="10429" width="3.625" style="9" customWidth="1"/>
    <col min="10430" max="10631" width="9" style="9"/>
    <col min="10632" max="10632" width="4.125" style="9" customWidth="1"/>
    <col min="10633" max="10633" width="40.875" style="9" customWidth="1"/>
    <col min="10634" max="10634" width="3.375" style="9" customWidth="1"/>
    <col min="10635" max="10642" width="3.625" style="9" customWidth="1"/>
    <col min="10643" max="10643" width="3.375" style="9" customWidth="1"/>
    <col min="10644" max="10644" width="3.625" style="9" customWidth="1"/>
    <col min="10645" max="10645" width="3.75" style="9" customWidth="1"/>
    <col min="10646" max="10685" width="3.625" style="9" customWidth="1"/>
    <col min="10686" max="10887" width="9" style="9"/>
    <col min="10888" max="10888" width="4.125" style="9" customWidth="1"/>
    <col min="10889" max="10889" width="40.875" style="9" customWidth="1"/>
    <col min="10890" max="10890" width="3.375" style="9" customWidth="1"/>
    <col min="10891" max="10898" width="3.625" style="9" customWidth="1"/>
    <col min="10899" max="10899" width="3.375" style="9" customWidth="1"/>
    <col min="10900" max="10900" width="3.625" style="9" customWidth="1"/>
    <col min="10901" max="10901" width="3.75" style="9" customWidth="1"/>
    <col min="10902" max="10941" width="3.625" style="9" customWidth="1"/>
    <col min="10942" max="11143" width="9" style="9"/>
    <col min="11144" max="11144" width="4.125" style="9" customWidth="1"/>
    <col min="11145" max="11145" width="40.875" style="9" customWidth="1"/>
    <col min="11146" max="11146" width="3.375" style="9" customWidth="1"/>
    <col min="11147" max="11154" width="3.625" style="9" customWidth="1"/>
    <col min="11155" max="11155" width="3.375" style="9" customWidth="1"/>
    <col min="11156" max="11156" width="3.625" style="9" customWidth="1"/>
    <col min="11157" max="11157" width="3.75" style="9" customWidth="1"/>
    <col min="11158" max="11197" width="3.625" style="9" customWidth="1"/>
    <col min="11198" max="11399" width="9" style="9"/>
    <col min="11400" max="11400" width="4.125" style="9" customWidth="1"/>
    <col min="11401" max="11401" width="40.875" style="9" customWidth="1"/>
    <col min="11402" max="11402" width="3.375" style="9" customWidth="1"/>
    <col min="11403" max="11410" width="3.625" style="9" customWidth="1"/>
    <col min="11411" max="11411" width="3.375" style="9" customWidth="1"/>
    <col min="11412" max="11412" width="3.625" style="9" customWidth="1"/>
    <col min="11413" max="11413" width="3.75" style="9" customWidth="1"/>
    <col min="11414" max="11453" width="3.625" style="9" customWidth="1"/>
    <col min="11454" max="11655" width="9" style="9"/>
    <col min="11656" max="11656" width="4.125" style="9" customWidth="1"/>
    <col min="11657" max="11657" width="40.875" style="9" customWidth="1"/>
    <col min="11658" max="11658" width="3.375" style="9" customWidth="1"/>
    <col min="11659" max="11666" width="3.625" style="9" customWidth="1"/>
    <col min="11667" max="11667" width="3.375" style="9" customWidth="1"/>
    <col min="11668" max="11668" width="3.625" style="9" customWidth="1"/>
    <col min="11669" max="11669" width="3.75" style="9" customWidth="1"/>
    <col min="11670" max="11709" width="3.625" style="9" customWidth="1"/>
    <col min="11710" max="11911" width="9" style="9"/>
    <col min="11912" max="11912" width="4.125" style="9" customWidth="1"/>
    <col min="11913" max="11913" width="40.875" style="9" customWidth="1"/>
    <col min="11914" max="11914" width="3.375" style="9" customWidth="1"/>
    <col min="11915" max="11922" width="3.625" style="9" customWidth="1"/>
    <col min="11923" max="11923" width="3.375" style="9" customWidth="1"/>
    <col min="11924" max="11924" width="3.625" style="9" customWidth="1"/>
    <col min="11925" max="11925" width="3.75" style="9" customWidth="1"/>
    <col min="11926" max="11965" width="3.625" style="9" customWidth="1"/>
    <col min="11966" max="12167" width="9" style="9"/>
    <col min="12168" max="12168" width="4.125" style="9" customWidth="1"/>
    <col min="12169" max="12169" width="40.875" style="9" customWidth="1"/>
    <col min="12170" max="12170" width="3.375" style="9" customWidth="1"/>
    <col min="12171" max="12178" width="3.625" style="9" customWidth="1"/>
    <col min="12179" max="12179" width="3.375" style="9" customWidth="1"/>
    <col min="12180" max="12180" width="3.625" style="9" customWidth="1"/>
    <col min="12181" max="12181" width="3.75" style="9" customWidth="1"/>
    <col min="12182" max="12221" width="3.625" style="9" customWidth="1"/>
    <col min="12222" max="12423" width="9" style="9"/>
    <col min="12424" max="12424" width="4.125" style="9" customWidth="1"/>
    <col min="12425" max="12425" width="40.875" style="9" customWidth="1"/>
    <col min="12426" max="12426" width="3.375" style="9" customWidth="1"/>
    <col min="12427" max="12434" width="3.625" style="9" customWidth="1"/>
    <col min="12435" max="12435" width="3.375" style="9" customWidth="1"/>
    <col min="12436" max="12436" width="3.625" style="9" customWidth="1"/>
    <col min="12437" max="12437" width="3.75" style="9" customWidth="1"/>
    <col min="12438" max="12477" width="3.625" style="9" customWidth="1"/>
    <col min="12478" max="12679" width="9" style="9"/>
    <col min="12680" max="12680" width="4.125" style="9" customWidth="1"/>
    <col min="12681" max="12681" width="40.875" style="9" customWidth="1"/>
    <col min="12682" max="12682" width="3.375" style="9" customWidth="1"/>
    <col min="12683" max="12690" width="3.625" style="9" customWidth="1"/>
    <col min="12691" max="12691" width="3.375" style="9" customWidth="1"/>
    <col min="12692" max="12692" width="3.625" style="9" customWidth="1"/>
    <col min="12693" max="12693" width="3.75" style="9" customWidth="1"/>
    <col min="12694" max="12733" width="3.625" style="9" customWidth="1"/>
    <col min="12734" max="12935" width="9" style="9"/>
    <col min="12936" max="12936" width="4.125" style="9" customWidth="1"/>
    <col min="12937" max="12937" width="40.875" style="9" customWidth="1"/>
    <col min="12938" max="12938" width="3.375" style="9" customWidth="1"/>
    <col min="12939" max="12946" width="3.625" style="9" customWidth="1"/>
    <col min="12947" max="12947" width="3.375" style="9" customWidth="1"/>
    <col min="12948" max="12948" width="3.625" style="9" customWidth="1"/>
    <col min="12949" max="12949" width="3.75" style="9" customWidth="1"/>
    <col min="12950" max="12989" width="3.625" style="9" customWidth="1"/>
    <col min="12990" max="13191" width="9" style="9"/>
    <col min="13192" max="13192" width="4.125" style="9" customWidth="1"/>
    <col min="13193" max="13193" width="40.875" style="9" customWidth="1"/>
    <col min="13194" max="13194" width="3.375" style="9" customWidth="1"/>
    <col min="13195" max="13202" width="3.625" style="9" customWidth="1"/>
    <col min="13203" max="13203" width="3.375" style="9" customWidth="1"/>
    <col min="13204" max="13204" width="3.625" style="9" customWidth="1"/>
    <col min="13205" max="13205" width="3.75" style="9" customWidth="1"/>
    <col min="13206" max="13245" width="3.625" style="9" customWidth="1"/>
    <col min="13246" max="13447" width="9" style="9"/>
    <col min="13448" max="13448" width="4.125" style="9" customWidth="1"/>
    <col min="13449" max="13449" width="40.875" style="9" customWidth="1"/>
    <col min="13450" max="13450" width="3.375" style="9" customWidth="1"/>
    <col min="13451" max="13458" width="3.625" style="9" customWidth="1"/>
    <col min="13459" max="13459" width="3.375" style="9" customWidth="1"/>
    <col min="13460" max="13460" width="3.625" style="9" customWidth="1"/>
    <col min="13461" max="13461" width="3.75" style="9" customWidth="1"/>
    <col min="13462" max="13501" width="3.625" style="9" customWidth="1"/>
    <col min="13502" max="13703" width="9" style="9"/>
    <col min="13704" max="13704" width="4.125" style="9" customWidth="1"/>
    <col min="13705" max="13705" width="40.875" style="9" customWidth="1"/>
    <col min="13706" max="13706" width="3.375" style="9" customWidth="1"/>
    <col min="13707" max="13714" width="3.625" style="9" customWidth="1"/>
    <col min="13715" max="13715" width="3.375" style="9" customWidth="1"/>
    <col min="13716" max="13716" width="3.625" style="9" customWidth="1"/>
    <col min="13717" max="13717" width="3.75" style="9" customWidth="1"/>
    <col min="13718" max="13757" width="3.625" style="9" customWidth="1"/>
    <col min="13758" max="13959" width="9" style="9"/>
    <col min="13960" max="13960" width="4.125" style="9" customWidth="1"/>
    <col min="13961" max="13961" width="40.875" style="9" customWidth="1"/>
    <col min="13962" max="13962" width="3.375" style="9" customWidth="1"/>
    <col min="13963" max="13970" width="3.625" style="9" customWidth="1"/>
    <col min="13971" max="13971" width="3.375" style="9" customWidth="1"/>
    <col min="13972" max="13972" width="3.625" style="9" customWidth="1"/>
    <col min="13973" max="13973" width="3.75" style="9" customWidth="1"/>
    <col min="13974" max="14013" width="3.625" style="9" customWidth="1"/>
    <col min="14014" max="14215" width="9" style="9"/>
    <col min="14216" max="14216" width="4.125" style="9" customWidth="1"/>
    <col min="14217" max="14217" width="40.875" style="9" customWidth="1"/>
    <col min="14218" max="14218" width="3.375" style="9" customWidth="1"/>
    <col min="14219" max="14226" width="3.625" style="9" customWidth="1"/>
    <col min="14227" max="14227" width="3.375" style="9" customWidth="1"/>
    <col min="14228" max="14228" width="3.625" style="9" customWidth="1"/>
    <col min="14229" max="14229" width="3.75" style="9" customWidth="1"/>
    <col min="14230" max="14269" width="3.625" style="9" customWidth="1"/>
    <col min="14270" max="14471" width="9" style="9"/>
    <col min="14472" max="14472" width="4.125" style="9" customWidth="1"/>
    <col min="14473" max="14473" width="40.875" style="9" customWidth="1"/>
    <col min="14474" max="14474" width="3.375" style="9" customWidth="1"/>
    <col min="14475" max="14482" width="3.625" style="9" customWidth="1"/>
    <col min="14483" max="14483" width="3.375" style="9" customWidth="1"/>
    <col min="14484" max="14484" width="3.625" style="9" customWidth="1"/>
    <col min="14485" max="14485" width="3.75" style="9" customWidth="1"/>
    <col min="14486" max="14525" width="3.625" style="9" customWidth="1"/>
    <col min="14526" max="14727" width="9" style="9"/>
    <col min="14728" max="14728" width="4.125" style="9" customWidth="1"/>
    <col min="14729" max="14729" width="40.875" style="9" customWidth="1"/>
    <col min="14730" max="14730" width="3.375" style="9" customWidth="1"/>
    <col min="14731" max="14738" width="3.625" style="9" customWidth="1"/>
    <col min="14739" max="14739" width="3.375" style="9" customWidth="1"/>
    <col min="14740" max="14740" width="3.625" style="9" customWidth="1"/>
    <col min="14741" max="14741" width="3.75" style="9" customWidth="1"/>
    <col min="14742" max="14781" width="3.625" style="9" customWidth="1"/>
    <col min="14782" max="14983" width="9" style="9"/>
    <col min="14984" max="14984" width="4.125" style="9" customWidth="1"/>
    <col min="14985" max="14985" width="40.875" style="9" customWidth="1"/>
    <col min="14986" max="14986" width="3.375" style="9" customWidth="1"/>
    <col min="14987" max="14994" width="3.625" style="9" customWidth="1"/>
    <col min="14995" max="14995" width="3.375" style="9" customWidth="1"/>
    <col min="14996" max="14996" width="3.625" style="9" customWidth="1"/>
    <col min="14997" max="14997" width="3.75" style="9" customWidth="1"/>
    <col min="14998" max="15037" width="3.625" style="9" customWidth="1"/>
    <col min="15038" max="15239" width="9" style="9"/>
    <col min="15240" max="15240" width="4.125" style="9" customWidth="1"/>
    <col min="15241" max="15241" width="40.875" style="9" customWidth="1"/>
    <col min="15242" max="15242" width="3.375" style="9" customWidth="1"/>
    <col min="15243" max="15250" width="3.625" style="9" customWidth="1"/>
    <col min="15251" max="15251" width="3.375" style="9" customWidth="1"/>
    <col min="15252" max="15252" width="3.625" style="9" customWidth="1"/>
    <col min="15253" max="15253" width="3.75" style="9" customWidth="1"/>
    <col min="15254" max="15293" width="3.625" style="9" customWidth="1"/>
    <col min="15294" max="15495" width="9" style="9"/>
    <col min="15496" max="15496" width="4.125" style="9" customWidth="1"/>
    <col min="15497" max="15497" width="40.875" style="9" customWidth="1"/>
    <col min="15498" max="15498" width="3.375" style="9" customWidth="1"/>
    <col min="15499" max="15506" width="3.625" style="9" customWidth="1"/>
    <col min="15507" max="15507" width="3.375" style="9" customWidth="1"/>
    <col min="15508" max="15508" width="3.625" style="9" customWidth="1"/>
    <col min="15509" max="15509" width="3.75" style="9" customWidth="1"/>
    <col min="15510" max="15549" width="3.625" style="9" customWidth="1"/>
    <col min="15550" max="15751" width="9" style="9"/>
    <col min="15752" max="15752" width="4.125" style="9" customWidth="1"/>
    <col min="15753" max="15753" width="40.875" style="9" customWidth="1"/>
    <col min="15754" max="15754" width="3.375" style="9" customWidth="1"/>
    <col min="15755" max="15762" width="3.625" style="9" customWidth="1"/>
    <col min="15763" max="15763" width="3.375" style="9" customWidth="1"/>
    <col min="15764" max="15764" width="3.625" style="9" customWidth="1"/>
    <col min="15765" max="15765" width="3.75" style="9" customWidth="1"/>
    <col min="15766" max="15805" width="3.625" style="9" customWidth="1"/>
    <col min="15806" max="16384" width="9" style="9"/>
  </cols>
  <sheetData>
    <row r="1" ht="4.5" customHeight="1"/>
    <row r="2" s="4" customFormat="1" ht="15" customHeight="1" spans="1:56">
      <c r="A2" s="10"/>
      <c r="B2" s="11" t="s">
        <v>711</v>
      </c>
      <c r="C2" s="12" t="s">
        <v>712</v>
      </c>
      <c r="D2" s="13" t="s">
        <v>713</v>
      </c>
      <c r="E2" s="13" t="s">
        <v>714</v>
      </c>
      <c r="F2" s="13" t="s">
        <v>715</v>
      </c>
      <c r="G2" s="13" t="s">
        <v>716</v>
      </c>
      <c r="H2" s="14" t="s">
        <v>717</v>
      </c>
      <c r="I2" s="40" t="s">
        <v>718</v>
      </c>
      <c r="J2" s="41"/>
      <c r="K2" s="41"/>
      <c r="L2" s="42"/>
      <c r="M2" s="43" t="s">
        <v>719</v>
      </c>
      <c r="N2" s="41"/>
      <c r="O2" s="41"/>
      <c r="P2" s="42"/>
      <c r="Q2" s="43" t="s">
        <v>720</v>
      </c>
      <c r="R2" s="41"/>
      <c r="S2" s="41"/>
      <c r="T2" s="41"/>
      <c r="U2" s="42"/>
      <c r="V2" s="43" t="s">
        <v>721</v>
      </c>
      <c r="W2" s="41"/>
      <c r="X2" s="41"/>
      <c r="Y2" s="42"/>
      <c r="Z2" s="43" t="s">
        <v>722</v>
      </c>
      <c r="AA2" s="41"/>
      <c r="AB2" s="41"/>
      <c r="AC2" s="41"/>
      <c r="AD2" s="42"/>
      <c r="AE2" s="43" t="s">
        <v>723</v>
      </c>
      <c r="AF2" s="41"/>
      <c r="AG2" s="41"/>
      <c r="AH2" s="42"/>
      <c r="AI2" s="43" t="s">
        <v>724</v>
      </c>
      <c r="AJ2" s="41"/>
      <c r="AK2" s="41"/>
      <c r="AL2" s="42"/>
      <c r="AM2" s="43" t="s">
        <v>725</v>
      </c>
      <c r="AN2" s="41"/>
      <c r="AO2" s="41"/>
      <c r="AP2" s="41"/>
      <c r="AQ2" s="42"/>
      <c r="AR2" s="43" t="s">
        <v>726</v>
      </c>
      <c r="AS2" s="41"/>
      <c r="AT2" s="41"/>
      <c r="AU2" s="42"/>
      <c r="AV2" s="43" t="s">
        <v>727</v>
      </c>
      <c r="AW2" s="41"/>
      <c r="AX2" s="41"/>
      <c r="AY2" s="42"/>
      <c r="AZ2" s="43" t="s">
        <v>728</v>
      </c>
      <c r="BA2" s="41"/>
      <c r="BB2" s="41"/>
      <c r="BC2" s="41"/>
      <c r="BD2" s="55"/>
    </row>
    <row r="3" s="4" customFormat="1" ht="30" customHeight="1" spans="1:56">
      <c r="A3" s="15"/>
      <c r="B3" s="16"/>
      <c r="C3" s="17"/>
      <c r="D3" s="18"/>
      <c r="E3" s="18"/>
      <c r="F3" s="18"/>
      <c r="G3" s="18"/>
      <c r="H3" s="19"/>
      <c r="I3" s="44" t="s">
        <v>729</v>
      </c>
      <c r="J3" s="45" t="s">
        <v>730</v>
      </c>
      <c r="K3" s="45" t="s">
        <v>731</v>
      </c>
      <c r="L3" s="45" t="s">
        <v>732</v>
      </c>
      <c r="M3" s="45" t="s">
        <v>733</v>
      </c>
      <c r="N3" s="45" t="s">
        <v>734</v>
      </c>
      <c r="O3" s="45" t="s">
        <v>735</v>
      </c>
      <c r="P3" s="45" t="s">
        <v>736</v>
      </c>
      <c r="Q3" s="45" t="s">
        <v>737</v>
      </c>
      <c r="R3" s="45" t="s">
        <v>738</v>
      </c>
      <c r="S3" s="45" t="s">
        <v>739</v>
      </c>
      <c r="T3" s="45" t="s">
        <v>740</v>
      </c>
      <c r="U3" s="45" t="s">
        <v>741</v>
      </c>
      <c r="V3" s="45" t="s">
        <v>742</v>
      </c>
      <c r="W3" s="45" t="s">
        <v>743</v>
      </c>
      <c r="X3" s="45" t="s">
        <v>744</v>
      </c>
      <c r="Y3" s="45" t="s">
        <v>745</v>
      </c>
      <c r="Z3" s="45" t="s">
        <v>746</v>
      </c>
      <c r="AA3" s="45" t="s">
        <v>747</v>
      </c>
      <c r="AB3" s="45" t="s">
        <v>748</v>
      </c>
      <c r="AC3" s="45" t="s">
        <v>749</v>
      </c>
      <c r="AD3" s="45" t="s">
        <v>750</v>
      </c>
      <c r="AE3" s="45" t="s">
        <v>751</v>
      </c>
      <c r="AF3" s="45" t="s">
        <v>752</v>
      </c>
      <c r="AG3" s="45" t="s">
        <v>753</v>
      </c>
      <c r="AH3" s="45" t="s">
        <v>754</v>
      </c>
      <c r="AI3" s="45" t="s">
        <v>755</v>
      </c>
      <c r="AJ3" s="45" t="s">
        <v>756</v>
      </c>
      <c r="AK3" s="45" t="s">
        <v>757</v>
      </c>
      <c r="AL3" s="45" t="s">
        <v>758</v>
      </c>
      <c r="AM3" s="45" t="s">
        <v>759</v>
      </c>
      <c r="AN3" s="45" t="s">
        <v>760</v>
      </c>
      <c r="AO3" s="45" t="s">
        <v>761</v>
      </c>
      <c r="AP3" s="45" t="s">
        <v>762</v>
      </c>
      <c r="AQ3" s="45" t="s">
        <v>763</v>
      </c>
      <c r="AR3" s="45" t="s">
        <v>764</v>
      </c>
      <c r="AS3" s="45" t="s">
        <v>765</v>
      </c>
      <c r="AT3" s="45" t="s">
        <v>766</v>
      </c>
      <c r="AU3" s="45" t="s">
        <v>767</v>
      </c>
      <c r="AV3" s="45" t="s">
        <v>768</v>
      </c>
      <c r="AW3" s="45" t="s">
        <v>769</v>
      </c>
      <c r="AX3" s="45" t="s">
        <v>770</v>
      </c>
      <c r="AY3" s="45" t="s">
        <v>771</v>
      </c>
      <c r="AZ3" s="45" t="s">
        <v>772</v>
      </c>
      <c r="BA3" s="45" t="s">
        <v>773</v>
      </c>
      <c r="BB3" s="45" t="s">
        <v>774</v>
      </c>
      <c r="BC3" s="45" t="s">
        <v>775</v>
      </c>
      <c r="BD3" s="56" t="s">
        <v>776</v>
      </c>
    </row>
    <row r="4" s="4" customFormat="1" ht="30" customHeight="1" spans="2:56">
      <c r="B4" s="16"/>
      <c r="C4" s="17"/>
      <c r="D4" s="18"/>
      <c r="E4" s="18"/>
      <c r="F4" s="18"/>
      <c r="G4" s="18"/>
      <c r="H4" s="19"/>
      <c r="I4" s="46">
        <v>42401</v>
      </c>
      <c r="J4" s="47">
        <v>42408</v>
      </c>
      <c r="K4" s="47">
        <v>42415</v>
      </c>
      <c r="L4" s="47">
        <v>42422</v>
      </c>
      <c r="M4" s="47">
        <v>42429</v>
      </c>
      <c r="N4" s="47">
        <v>42436</v>
      </c>
      <c r="O4" s="47">
        <v>42443</v>
      </c>
      <c r="P4" s="47">
        <v>42450</v>
      </c>
      <c r="Q4" s="47">
        <v>42457</v>
      </c>
      <c r="R4" s="47">
        <v>42464</v>
      </c>
      <c r="S4" s="47">
        <v>42471</v>
      </c>
      <c r="T4" s="47">
        <v>42478</v>
      </c>
      <c r="U4" s="47">
        <v>42485</v>
      </c>
      <c r="V4" s="47">
        <v>42492</v>
      </c>
      <c r="W4" s="47">
        <v>42499</v>
      </c>
      <c r="X4" s="47">
        <v>42506</v>
      </c>
      <c r="Y4" s="47">
        <v>42513</v>
      </c>
      <c r="Z4" s="47">
        <v>42520</v>
      </c>
      <c r="AA4" s="47">
        <v>42527</v>
      </c>
      <c r="AB4" s="47">
        <v>42534</v>
      </c>
      <c r="AC4" s="47">
        <v>42541</v>
      </c>
      <c r="AD4" s="47">
        <v>42548</v>
      </c>
      <c r="AE4" s="47">
        <v>42555</v>
      </c>
      <c r="AF4" s="47">
        <v>42562</v>
      </c>
      <c r="AG4" s="47">
        <v>42569</v>
      </c>
      <c r="AH4" s="47">
        <v>42576</v>
      </c>
      <c r="AI4" s="47">
        <v>42583</v>
      </c>
      <c r="AJ4" s="47">
        <v>42590</v>
      </c>
      <c r="AK4" s="47">
        <v>42597</v>
      </c>
      <c r="AL4" s="47">
        <v>42604</v>
      </c>
      <c r="AM4" s="47">
        <v>42611</v>
      </c>
      <c r="AN4" s="47">
        <v>42618</v>
      </c>
      <c r="AO4" s="47">
        <v>42625</v>
      </c>
      <c r="AP4" s="47">
        <v>42632</v>
      </c>
      <c r="AQ4" s="47">
        <v>42639</v>
      </c>
      <c r="AR4" s="47">
        <v>42646</v>
      </c>
      <c r="AS4" s="47">
        <v>42653</v>
      </c>
      <c r="AT4" s="47">
        <v>42660</v>
      </c>
      <c r="AU4" s="47">
        <v>42667</v>
      </c>
      <c r="AV4" s="47">
        <v>42674</v>
      </c>
      <c r="AW4" s="47">
        <v>42681</v>
      </c>
      <c r="AX4" s="47">
        <v>42688</v>
      </c>
      <c r="AY4" s="47">
        <v>42695</v>
      </c>
      <c r="AZ4" s="47">
        <v>42702</v>
      </c>
      <c r="BA4" s="47">
        <v>42709</v>
      </c>
      <c r="BB4" s="47">
        <v>42716</v>
      </c>
      <c r="BC4" s="47">
        <v>42723</v>
      </c>
      <c r="BD4" s="57">
        <v>42730</v>
      </c>
    </row>
    <row r="5" s="5" customFormat="1" ht="15" customHeight="1" spans="2:56">
      <c r="B5" s="20"/>
      <c r="C5" s="21"/>
      <c r="D5" s="22"/>
      <c r="E5" s="22"/>
      <c r="F5" s="22"/>
      <c r="G5" s="22"/>
      <c r="H5" s="23"/>
      <c r="I5" s="48">
        <v>6</v>
      </c>
      <c r="J5" s="21">
        <v>0</v>
      </c>
      <c r="K5" s="21">
        <v>5</v>
      </c>
      <c r="L5" s="21">
        <v>5</v>
      </c>
      <c r="M5" s="21">
        <v>5</v>
      </c>
      <c r="N5" s="21">
        <v>5</v>
      </c>
      <c r="O5" s="21">
        <v>5</v>
      </c>
      <c r="P5" s="21">
        <v>5</v>
      </c>
      <c r="Q5" s="21">
        <v>5</v>
      </c>
      <c r="R5" s="21">
        <v>4</v>
      </c>
      <c r="S5" s="21">
        <v>5</v>
      </c>
      <c r="T5" s="21">
        <v>5</v>
      </c>
      <c r="U5" s="21">
        <v>5</v>
      </c>
      <c r="V5" s="21">
        <v>4</v>
      </c>
      <c r="W5" s="21">
        <v>5</v>
      </c>
      <c r="X5" s="21">
        <v>5</v>
      </c>
      <c r="Y5" s="21">
        <v>5</v>
      </c>
      <c r="Z5" s="21">
        <v>5</v>
      </c>
      <c r="AA5" s="21">
        <v>4</v>
      </c>
      <c r="AB5" s="21">
        <v>5</v>
      </c>
      <c r="AC5" s="21">
        <v>5</v>
      </c>
      <c r="AD5" s="21">
        <v>5</v>
      </c>
      <c r="AE5" s="21">
        <v>5</v>
      </c>
      <c r="AF5" s="21">
        <v>5</v>
      </c>
      <c r="AG5" s="21">
        <v>5</v>
      </c>
      <c r="AH5" s="21">
        <v>5</v>
      </c>
      <c r="AI5" s="21">
        <v>5</v>
      </c>
      <c r="AJ5" s="21">
        <v>5</v>
      </c>
      <c r="AK5" s="21">
        <v>5</v>
      </c>
      <c r="AL5" s="21">
        <v>5</v>
      </c>
      <c r="AM5" s="21">
        <v>5</v>
      </c>
      <c r="AN5" s="21">
        <v>5</v>
      </c>
      <c r="AO5" s="21">
        <v>4</v>
      </c>
      <c r="AP5" s="21">
        <v>5</v>
      </c>
      <c r="AQ5" s="21">
        <v>5</v>
      </c>
      <c r="AR5" s="21">
        <v>2</v>
      </c>
      <c r="AS5" s="21">
        <v>5</v>
      </c>
      <c r="AT5" s="21">
        <v>5</v>
      </c>
      <c r="AU5" s="21">
        <v>5</v>
      </c>
      <c r="AV5" s="21">
        <v>5</v>
      </c>
      <c r="AW5" s="21">
        <v>5</v>
      </c>
      <c r="AX5" s="21">
        <v>5</v>
      </c>
      <c r="AY5" s="21">
        <v>5</v>
      </c>
      <c r="AZ5" s="21">
        <v>5</v>
      </c>
      <c r="BA5" s="21">
        <v>5</v>
      </c>
      <c r="BB5" s="21">
        <v>5</v>
      </c>
      <c r="BC5" s="21">
        <v>5</v>
      </c>
      <c r="BD5" s="58">
        <v>5</v>
      </c>
    </row>
    <row r="6" s="6" customFormat="1" ht="30" customHeight="1" spans="2:56">
      <c r="B6" s="24"/>
      <c r="C6" s="25"/>
      <c r="D6" s="26"/>
      <c r="E6" s="26"/>
      <c r="F6" s="27"/>
      <c r="G6" s="27"/>
      <c r="H6" s="28"/>
      <c r="I6" s="49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59"/>
    </row>
    <row r="7" s="6" customFormat="1" ht="30" customHeight="1" spans="1:56">
      <c r="A7" s="29"/>
      <c r="B7" s="30" t="s">
        <v>777</v>
      </c>
      <c r="C7" s="31" t="s">
        <v>778</v>
      </c>
      <c r="D7" s="32">
        <v>855</v>
      </c>
      <c r="E7" s="32">
        <v>384</v>
      </c>
      <c r="F7" s="33">
        <v>7</v>
      </c>
      <c r="G7" s="33">
        <f t="shared" ref="G7:G9" si="0">INT(E7/F7)</f>
        <v>54</v>
      </c>
      <c r="H7" s="34"/>
      <c r="I7" s="50">
        <v>7</v>
      </c>
      <c r="J7" s="51">
        <v>7</v>
      </c>
      <c r="K7" s="51">
        <v>7</v>
      </c>
      <c r="L7" s="51">
        <v>7</v>
      </c>
      <c r="M7" s="51">
        <v>7</v>
      </c>
      <c r="N7" s="51">
        <v>7</v>
      </c>
      <c r="O7" s="51">
        <v>7</v>
      </c>
      <c r="P7" s="51">
        <v>7</v>
      </c>
      <c r="Q7" s="51">
        <v>6</v>
      </c>
      <c r="R7" s="51">
        <v>6</v>
      </c>
      <c r="S7" s="51">
        <v>6</v>
      </c>
      <c r="T7" s="51">
        <v>3</v>
      </c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60"/>
    </row>
    <row r="8" s="6" customFormat="1" ht="30" customHeight="1" spans="1:56">
      <c r="A8" s="29"/>
      <c r="B8" s="30" t="s">
        <v>779</v>
      </c>
      <c r="C8" s="31" t="s">
        <v>780</v>
      </c>
      <c r="D8" s="32">
        <v>321</v>
      </c>
      <c r="E8" s="32">
        <v>226</v>
      </c>
      <c r="F8" s="33">
        <v>7</v>
      </c>
      <c r="G8" s="33">
        <f t="shared" si="0"/>
        <v>32</v>
      </c>
      <c r="H8" s="34"/>
      <c r="I8" s="52"/>
      <c r="J8" s="33"/>
      <c r="K8" s="33"/>
      <c r="L8" s="33"/>
      <c r="M8" s="33"/>
      <c r="N8" s="33"/>
      <c r="O8" s="33"/>
      <c r="P8" s="33"/>
      <c r="Q8" s="51">
        <v>1</v>
      </c>
      <c r="R8" s="51">
        <v>1</v>
      </c>
      <c r="S8" s="51">
        <v>1</v>
      </c>
      <c r="T8" s="51">
        <v>4</v>
      </c>
      <c r="U8" s="51">
        <v>7</v>
      </c>
      <c r="V8" s="51">
        <v>7</v>
      </c>
      <c r="W8" s="51">
        <v>7</v>
      </c>
      <c r="X8" s="51">
        <v>7</v>
      </c>
      <c r="Y8" s="51">
        <v>7</v>
      </c>
      <c r="Z8" s="51">
        <v>7</v>
      </c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60"/>
    </row>
    <row r="9" s="6" customFormat="1" ht="30" customHeight="1" spans="1:56">
      <c r="A9" s="29"/>
      <c r="B9" s="30" t="s">
        <v>781</v>
      </c>
      <c r="C9" s="31" t="s">
        <v>782</v>
      </c>
      <c r="D9" s="32">
        <v>220</v>
      </c>
      <c r="E9" s="32">
        <v>220</v>
      </c>
      <c r="F9" s="33">
        <v>6.5</v>
      </c>
      <c r="G9" s="33">
        <f t="shared" si="0"/>
        <v>33</v>
      </c>
      <c r="H9" s="34" t="s">
        <v>783</v>
      </c>
      <c r="I9" s="52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51">
        <v>6.5</v>
      </c>
      <c r="AB9" s="51">
        <v>6.5</v>
      </c>
      <c r="AC9" s="51">
        <v>6.5</v>
      </c>
      <c r="AD9" s="51">
        <v>6.5</v>
      </c>
      <c r="AE9" s="51">
        <v>6.5</v>
      </c>
      <c r="AF9" s="51">
        <v>6.5</v>
      </c>
      <c r="AG9" s="51">
        <v>6.5</v>
      </c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60"/>
    </row>
    <row r="10" s="6" customFormat="1" ht="30" customHeight="1" spans="1:56">
      <c r="A10" s="29"/>
      <c r="B10" s="30" t="s">
        <v>784</v>
      </c>
      <c r="C10" s="31"/>
      <c r="D10" s="32"/>
      <c r="E10" s="32"/>
      <c r="F10" s="33">
        <v>4</v>
      </c>
      <c r="G10" s="33">
        <v>5</v>
      </c>
      <c r="H10" s="34" t="s">
        <v>785</v>
      </c>
      <c r="I10" s="52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51">
        <v>4</v>
      </c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60"/>
    </row>
    <row r="11" s="6" customFormat="1" ht="30" customHeight="1" spans="1:56">
      <c r="A11" s="29"/>
      <c r="B11" s="30" t="s">
        <v>786</v>
      </c>
      <c r="C11" s="31"/>
      <c r="D11" s="32"/>
      <c r="E11" s="32"/>
      <c r="F11" s="33">
        <v>4</v>
      </c>
      <c r="G11" s="33">
        <v>20</v>
      </c>
      <c r="H11" s="34" t="s">
        <v>785</v>
      </c>
      <c r="I11" s="52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51">
        <v>4</v>
      </c>
      <c r="AJ11" s="51">
        <v>4</v>
      </c>
      <c r="AK11" s="51">
        <v>4</v>
      </c>
      <c r="AL11" s="51">
        <v>4</v>
      </c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60"/>
    </row>
    <row r="12" s="6" customFormat="1" ht="30" customHeight="1" spans="1:56">
      <c r="A12" s="29"/>
      <c r="B12" s="30" t="s">
        <v>787</v>
      </c>
      <c r="C12" s="31" t="s">
        <v>788</v>
      </c>
      <c r="D12" s="32">
        <v>112</v>
      </c>
      <c r="E12" s="32">
        <v>98</v>
      </c>
      <c r="F12" s="33">
        <v>3</v>
      </c>
      <c r="G12" s="33">
        <f t="shared" ref="G12:G16" si="1">INT(E12/F12)</f>
        <v>32</v>
      </c>
      <c r="H12" s="34" t="s">
        <v>785</v>
      </c>
      <c r="I12" s="52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51">
        <v>3</v>
      </c>
      <c r="AI12" s="51">
        <v>3</v>
      </c>
      <c r="AJ12" s="51">
        <v>3</v>
      </c>
      <c r="AK12" s="51">
        <v>3</v>
      </c>
      <c r="AL12" s="51">
        <v>3</v>
      </c>
      <c r="AM12" s="51">
        <v>3</v>
      </c>
      <c r="AN12" s="51">
        <v>3</v>
      </c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60"/>
    </row>
    <row r="13" s="6" customFormat="1" ht="30" customHeight="1" spans="1:56">
      <c r="A13" s="29"/>
      <c r="B13" s="30" t="s">
        <v>789</v>
      </c>
      <c r="C13" s="31"/>
      <c r="D13" s="32"/>
      <c r="E13" s="32"/>
      <c r="F13" s="33">
        <v>4</v>
      </c>
      <c r="G13" s="33">
        <v>5</v>
      </c>
      <c r="H13" s="34" t="s">
        <v>790</v>
      </c>
      <c r="I13" s="52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  <c r="AN13" s="33"/>
      <c r="AO13" s="51">
        <v>4</v>
      </c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60"/>
    </row>
    <row r="14" s="6" customFormat="1" ht="30" customHeight="1" spans="1:56">
      <c r="A14" s="29"/>
      <c r="B14" s="30" t="s">
        <v>791</v>
      </c>
      <c r="C14" s="31"/>
      <c r="D14" s="32"/>
      <c r="E14" s="32"/>
      <c r="F14" s="33">
        <v>4</v>
      </c>
      <c r="G14" s="33">
        <v>20</v>
      </c>
      <c r="H14" s="34" t="s">
        <v>790</v>
      </c>
      <c r="I14" s="52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  <c r="AN14" s="33"/>
      <c r="AO14" s="33"/>
      <c r="AP14" s="51">
        <v>4</v>
      </c>
      <c r="AQ14" s="51">
        <v>4</v>
      </c>
      <c r="AR14" s="51">
        <v>4</v>
      </c>
      <c r="AS14" s="51">
        <v>4</v>
      </c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60"/>
    </row>
    <row r="15" s="6" customFormat="1" ht="30" customHeight="1" spans="1:56">
      <c r="A15" s="29"/>
      <c r="B15" s="30" t="s">
        <v>792</v>
      </c>
      <c r="C15" s="31" t="s">
        <v>793</v>
      </c>
      <c r="D15" s="32">
        <v>100</v>
      </c>
      <c r="E15" s="32">
        <v>100</v>
      </c>
      <c r="F15" s="33">
        <v>3</v>
      </c>
      <c r="G15" s="33">
        <f t="shared" si="1"/>
        <v>33</v>
      </c>
      <c r="H15" s="34" t="s">
        <v>794</v>
      </c>
      <c r="I15" s="52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  <c r="AN15" s="33"/>
      <c r="AO15" s="51">
        <v>3</v>
      </c>
      <c r="AP15" s="51">
        <v>3</v>
      </c>
      <c r="AQ15" s="51">
        <v>3</v>
      </c>
      <c r="AR15" s="51">
        <v>3</v>
      </c>
      <c r="AS15" s="51">
        <v>3</v>
      </c>
      <c r="AT15" s="51">
        <v>3</v>
      </c>
      <c r="AU15" s="51">
        <v>3</v>
      </c>
      <c r="AV15" s="33"/>
      <c r="AW15" s="33"/>
      <c r="AX15" s="33"/>
      <c r="AY15" s="33"/>
      <c r="AZ15" s="33"/>
      <c r="BA15" s="33"/>
      <c r="BB15" s="33"/>
      <c r="BC15" s="33"/>
      <c r="BD15" s="60"/>
    </row>
    <row r="16" s="6" customFormat="1" ht="30" customHeight="1" spans="1:56">
      <c r="A16" s="29"/>
      <c r="B16" s="30" t="s">
        <v>795</v>
      </c>
      <c r="C16" s="31" t="s">
        <v>796</v>
      </c>
      <c r="D16" s="32">
        <v>104</v>
      </c>
      <c r="E16" s="32">
        <v>104</v>
      </c>
      <c r="F16" s="33">
        <v>5</v>
      </c>
      <c r="G16" s="33">
        <f t="shared" si="1"/>
        <v>20</v>
      </c>
      <c r="H16" s="34" t="s">
        <v>797</v>
      </c>
      <c r="I16" s="52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  <c r="AN16" s="33"/>
      <c r="AO16" s="33"/>
      <c r="AP16" s="33"/>
      <c r="AQ16" s="33"/>
      <c r="AR16" s="33"/>
      <c r="AS16" s="33"/>
      <c r="AT16" s="33"/>
      <c r="AU16" s="33"/>
      <c r="AV16" s="51">
        <v>5</v>
      </c>
      <c r="AW16" s="51">
        <v>5</v>
      </c>
      <c r="AX16" s="51">
        <v>5</v>
      </c>
      <c r="AY16" s="51">
        <v>5</v>
      </c>
      <c r="AZ16" s="33"/>
      <c r="BA16" s="33"/>
      <c r="BB16" s="33"/>
      <c r="BC16" s="33"/>
      <c r="BD16" s="60"/>
    </row>
    <row r="17" s="6" customFormat="1" ht="30" customHeight="1" spans="1:56">
      <c r="A17" s="29"/>
      <c r="B17" s="30" t="s">
        <v>798</v>
      </c>
      <c r="C17" s="31" t="s">
        <v>799</v>
      </c>
      <c r="D17" s="32" t="s">
        <v>800</v>
      </c>
      <c r="E17" s="32"/>
      <c r="F17" s="33"/>
      <c r="G17" s="33"/>
      <c r="H17" s="34" t="s">
        <v>801</v>
      </c>
      <c r="I17" s="52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60"/>
    </row>
    <row r="18" s="6" customFormat="1" ht="30" customHeight="1" spans="1:56">
      <c r="A18" s="29"/>
      <c r="B18" s="30" t="s">
        <v>802</v>
      </c>
      <c r="C18" s="31" t="s">
        <v>803</v>
      </c>
      <c r="D18" s="32" t="s">
        <v>800</v>
      </c>
      <c r="E18" s="32"/>
      <c r="F18" s="33"/>
      <c r="G18" s="33"/>
      <c r="H18" s="34"/>
      <c r="I18" s="52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60"/>
    </row>
    <row r="19" ht="30" customHeight="1" spans="2:56">
      <c r="B19" s="35"/>
      <c r="C19" s="36"/>
      <c r="D19" s="37"/>
      <c r="E19" s="37"/>
      <c r="F19" s="38"/>
      <c r="G19" s="38"/>
      <c r="H19" s="39"/>
      <c r="I19" s="53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61"/>
    </row>
  </sheetData>
  <mergeCells count="18">
    <mergeCell ref="I2:L2"/>
    <mergeCell ref="M2:P2"/>
    <mergeCell ref="Q2:U2"/>
    <mergeCell ref="V2:Y2"/>
    <mergeCell ref="Z2:AD2"/>
    <mergeCell ref="AE2:AH2"/>
    <mergeCell ref="AI2:AL2"/>
    <mergeCell ref="AM2:AQ2"/>
    <mergeCell ref="AR2:AU2"/>
    <mergeCell ref="AV2:AY2"/>
    <mergeCell ref="AZ2:BD2"/>
    <mergeCell ref="B2:B5"/>
    <mergeCell ref="C2:C5"/>
    <mergeCell ref="D2:D5"/>
    <mergeCell ref="E2:E5"/>
    <mergeCell ref="F2:F5"/>
    <mergeCell ref="G2:G5"/>
    <mergeCell ref="H2:H5"/>
  </mergeCells>
  <pageMargins left="0.699305555555556" right="0.699305555555556" top="0.75" bottom="0.75" header="0.3" footer="0.3"/>
  <pageSetup paperSize="9" scale="57" fitToHeight="0" orientation="landscape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pageSetUpPr fitToPage="1"/>
  </sheetPr>
  <dimension ref="A1:BD19"/>
  <sheetViews>
    <sheetView zoomScale="80" zoomScaleNormal="80" workbookViewId="0">
      <pane xSplit="8" ySplit="5" topLeftCell="I6" activePane="bottomRight" state="frozen"/>
      <selection/>
      <selection pane="topRight"/>
      <selection pane="bottomLeft"/>
      <selection pane="bottomRight" activeCell="E8" sqref="E8"/>
    </sheetView>
  </sheetViews>
  <sheetFormatPr defaultColWidth="9" defaultRowHeight="16.5"/>
  <cols>
    <col min="1" max="1" width="1.25" style="7" customWidth="1"/>
    <col min="2" max="2" width="19.125" style="7" customWidth="1"/>
    <col min="3" max="3" width="30.5" style="7" customWidth="1"/>
    <col min="4" max="7" width="6.5" style="8" customWidth="1"/>
    <col min="8" max="8" width="19.875" style="8" customWidth="1"/>
    <col min="9" max="9" width="2.875" style="8" customWidth="1"/>
    <col min="10" max="10" width="2.875" style="7" customWidth="1"/>
    <col min="11" max="11" width="2.5" style="7" customWidth="1"/>
    <col min="12" max="56" width="2.875" style="7" customWidth="1"/>
    <col min="57" max="135" width="9" style="9"/>
    <col min="136" max="136" width="4.125" style="9" customWidth="1"/>
    <col min="137" max="137" width="40.875" style="9" customWidth="1"/>
    <col min="138" max="138" width="3.375" style="9" customWidth="1"/>
    <col min="139" max="146" width="3.625" style="9" customWidth="1"/>
    <col min="147" max="147" width="3.375" style="9" customWidth="1"/>
    <col min="148" max="148" width="3.625" style="9" customWidth="1"/>
    <col min="149" max="149" width="3.75" style="9" customWidth="1"/>
    <col min="150" max="189" width="3.625" style="9" customWidth="1"/>
    <col min="190" max="391" width="9" style="9"/>
    <col min="392" max="392" width="4.125" style="9" customWidth="1"/>
    <col min="393" max="393" width="40.875" style="9" customWidth="1"/>
    <col min="394" max="394" width="3.375" style="9" customWidth="1"/>
    <col min="395" max="402" width="3.625" style="9" customWidth="1"/>
    <col min="403" max="403" width="3.375" style="9" customWidth="1"/>
    <col min="404" max="404" width="3.625" style="9" customWidth="1"/>
    <col min="405" max="405" width="3.75" style="9" customWidth="1"/>
    <col min="406" max="445" width="3.625" style="9" customWidth="1"/>
    <col min="446" max="647" width="9" style="9"/>
    <col min="648" max="648" width="4.125" style="9" customWidth="1"/>
    <col min="649" max="649" width="40.875" style="9" customWidth="1"/>
    <col min="650" max="650" width="3.375" style="9" customWidth="1"/>
    <col min="651" max="658" width="3.625" style="9" customWidth="1"/>
    <col min="659" max="659" width="3.375" style="9" customWidth="1"/>
    <col min="660" max="660" width="3.625" style="9" customWidth="1"/>
    <col min="661" max="661" width="3.75" style="9" customWidth="1"/>
    <col min="662" max="701" width="3.625" style="9" customWidth="1"/>
    <col min="702" max="903" width="9" style="9"/>
    <col min="904" max="904" width="4.125" style="9" customWidth="1"/>
    <col min="905" max="905" width="40.875" style="9" customWidth="1"/>
    <col min="906" max="906" width="3.375" style="9" customWidth="1"/>
    <col min="907" max="914" width="3.625" style="9" customWidth="1"/>
    <col min="915" max="915" width="3.375" style="9" customWidth="1"/>
    <col min="916" max="916" width="3.625" style="9" customWidth="1"/>
    <col min="917" max="917" width="3.75" style="9" customWidth="1"/>
    <col min="918" max="957" width="3.625" style="9" customWidth="1"/>
    <col min="958" max="1159" width="9" style="9"/>
    <col min="1160" max="1160" width="4.125" style="9" customWidth="1"/>
    <col min="1161" max="1161" width="40.875" style="9" customWidth="1"/>
    <col min="1162" max="1162" width="3.375" style="9" customWidth="1"/>
    <col min="1163" max="1170" width="3.625" style="9" customWidth="1"/>
    <col min="1171" max="1171" width="3.375" style="9" customWidth="1"/>
    <col min="1172" max="1172" width="3.625" style="9" customWidth="1"/>
    <col min="1173" max="1173" width="3.75" style="9" customWidth="1"/>
    <col min="1174" max="1213" width="3.625" style="9" customWidth="1"/>
    <col min="1214" max="1415" width="9" style="9"/>
    <col min="1416" max="1416" width="4.125" style="9" customWidth="1"/>
    <col min="1417" max="1417" width="40.875" style="9" customWidth="1"/>
    <col min="1418" max="1418" width="3.375" style="9" customWidth="1"/>
    <col min="1419" max="1426" width="3.625" style="9" customWidth="1"/>
    <col min="1427" max="1427" width="3.375" style="9" customWidth="1"/>
    <col min="1428" max="1428" width="3.625" style="9" customWidth="1"/>
    <col min="1429" max="1429" width="3.75" style="9" customWidth="1"/>
    <col min="1430" max="1469" width="3.625" style="9" customWidth="1"/>
    <col min="1470" max="1671" width="9" style="9"/>
    <col min="1672" max="1672" width="4.125" style="9" customWidth="1"/>
    <col min="1673" max="1673" width="40.875" style="9" customWidth="1"/>
    <col min="1674" max="1674" width="3.375" style="9" customWidth="1"/>
    <col min="1675" max="1682" width="3.625" style="9" customWidth="1"/>
    <col min="1683" max="1683" width="3.375" style="9" customWidth="1"/>
    <col min="1684" max="1684" width="3.625" style="9" customWidth="1"/>
    <col min="1685" max="1685" width="3.75" style="9" customWidth="1"/>
    <col min="1686" max="1725" width="3.625" style="9" customWidth="1"/>
    <col min="1726" max="1927" width="9" style="9"/>
    <col min="1928" max="1928" width="4.125" style="9" customWidth="1"/>
    <col min="1929" max="1929" width="40.875" style="9" customWidth="1"/>
    <col min="1930" max="1930" width="3.375" style="9" customWidth="1"/>
    <col min="1931" max="1938" width="3.625" style="9" customWidth="1"/>
    <col min="1939" max="1939" width="3.375" style="9" customWidth="1"/>
    <col min="1940" max="1940" width="3.625" style="9" customWidth="1"/>
    <col min="1941" max="1941" width="3.75" style="9" customWidth="1"/>
    <col min="1942" max="1981" width="3.625" style="9" customWidth="1"/>
    <col min="1982" max="2183" width="9" style="9"/>
    <col min="2184" max="2184" width="4.125" style="9" customWidth="1"/>
    <col min="2185" max="2185" width="40.875" style="9" customWidth="1"/>
    <col min="2186" max="2186" width="3.375" style="9" customWidth="1"/>
    <col min="2187" max="2194" width="3.625" style="9" customWidth="1"/>
    <col min="2195" max="2195" width="3.375" style="9" customWidth="1"/>
    <col min="2196" max="2196" width="3.625" style="9" customWidth="1"/>
    <col min="2197" max="2197" width="3.75" style="9" customWidth="1"/>
    <col min="2198" max="2237" width="3.625" style="9" customWidth="1"/>
    <col min="2238" max="2439" width="9" style="9"/>
    <col min="2440" max="2440" width="4.125" style="9" customWidth="1"/>
    <col min="2441" max="2441" width="40.875" style="9" customWidth="1"/>
    <col min="2442" max="2442" width="3.375" style="9" customWidth="1"/>
    <col min="2443" max="2450" width="3.625" style="9" customWidth="1"/>
    <col min="2451" max="2451" width="3.375" style="9" customWidth="1"/>
    <col min="2452" max="2452" width="3.625" style="9" customWidth="1"/>
    <col min="2453" max="2453" width="3.75" style="9" customWidth="1"/>
    <col min="2454" max="2493" width="3.625" style="9" customWidth="1"/>
    <col min="2494" max="2695" width="9" style="9"/>
    <col min="2696" max="2696" width="4.125" style="9" customWidth="1"/>
    <col min="2697" max="2697" width="40.875" style="9" customWidth="1"/>
    <col min="2698" max="2698" width="3.375" style="9" customWidth="1"/>
    <col min="2699" max="2706" width="3.625" style="9" customWidth="1"/>
    <col min="2707" max="2707" width="3.375" style="9" customWidth="1"/>
    <col min="2708" max="2708" width="3.625" style="9" customWidth="1"/>
    <col min="2709" max="2709" width="3.75" style="9" customWidth="1"/>
    <col min="2710" max="2749" width="3.625" style="9" customWidth="1"/>
    <col min="2750" max="2951" width="9" style="9"/>
    <col min="2952" max="2952" width="4.125" style="9" customWidth="1"/>
    <col min="2953" max="2953" width="40.875" style="9" customWidth="1"/>
    <col min="2954" max="2954" width="3.375" style="9" customWidth="1"/>
    <col min="2955" max="2962" width="3.625" style="9" customWidth="1"/>
    <col min="2963" max="2963" width="3.375" style="9" customWidth="1"/>
    <col min="2964" max="2964" width="3.625" style="9" customWidth="1"/>
    <col min="2965" max="2965" width="3.75" style="9" customWidth="1"/>
    <col min="2966" max="3005" width="3.625" style="9" customWidth="1"/>
    <col min="3006" max="3207" width="9" style="9"/>
    <col min="3208" max="3208" width="4.125" style="9" customWidth="1"/>
    <col min="3209" max="3209" width="40.875" style="9" customWidth="1"/>
    <col min="3210" max="3210" width="3.375" style="9" customWidth="1"/>
    <col min="3211" max="3218" width="3.625" style="9" customWidth="1"/>
    <col min="3219" max="3219" width="3.375" style="9" customWidth="1"/>
    <col min="3220" max="3220" width="3.625" style="9" customWidth="1"/>
    <col min="3221" max="3221" width="3.75" style="9" customWidth="1"/>
    <col min="3222" max="3261" width="3.625" style="9" customWidth="1"/>
    <col min="3262" max="3463" width="9" style="9"/>
    <col min="3464" max="3464" width="4.125" style="9" customWidth="1"/>
    <col min="3465" max="3465" width="40.875" style="9" customWidth="1"/>
    <col min="3466" max="3466" width="3.375" style="9" customWidth="1"/>
    <col min="3467" max="3474" width="3.625" style="9" customWidth="1"/>
    <col min="3475" max="3475" width="3.375" style="9" customWidth="1"/>
    <col min="3476" max="3476" width="3.625" style="9" customWidth="1"/>
    <col min="3477" max="3477" width="3.75" style="9" customWidth="1"/>
    <col min="3478" max="3517" width="3.625" style="9" customWidth="1"/>
    <col min="3518" max="3719" width="9" style="9"/>
    <col min="3720" max="3720" width="4.125" style="9" customWidth="1"/>
    <col min="3721" max="3721" width="40.875" style="9" customWidth="1"/>
    <col min="3722" max="3722" width="3.375" style="9" customWidth="1"/>
    <col min="3723" max="3730" width="3.625" style="9" customWidth="1"/>
    <col min="3731" max="3731" width="3.375" style="9" customWidth="1"/>
    <col min="3732" max="3732" width="3.625" style="9" customWidth="1"/>
    <col min="3733" max="3733" width="3.75" style="9" customWidth="1"/>
    <col min="3734" max="3773" width="3.625" style="9" customWidth="1"/>
    <col min="3774" max="3975" width="9" style="9"/>
    <col min="3976" max="3976" width="4.125" style="9" customWidth="1"/>
    <col min="3977" max="3977" width="40.875" style="9" customWidth="1"/>
    <col min="3978" max="3978" width="3.375" style="9" customWidth="1"/>
    <col min="3979" max="3986" width="3.625" style="9" customWidth="1"/>
    <col min="3987" max="3987" width="3.375" style="9" customWidth="1"/>
    <col min="3988" max="3988" width="3.625" style="9" customWidth="1"/>
    <col min="3989" max="3989" width="3.75" style="9" customWidth="1"/>
    <col min="3990" max="4029" width="3.625" style="9" customWidth="1"/>
    <col min="4030" max="4231" width="9" style="9"/>
    <col min="4232" max="4232" width="4.125" style="9" customWidth="1"/>
    <col min="4233" max="4233" width="40.875" style="9" customWidth="1"/>
    <col min="4234" max="4234" width="3.375" style="9" customWidth="1"/>
    <col min="4235" max="4242" width="3.625" style="9" customWidth="1"/>
    <col min="4243" max="4243" width="3.375" style="9" customWidth="1"/>
    <col min="4244" max="4244" width="3.625" style="9" customWidth="1"/>
    <col min="4245" max="4245" width="3.75" style="9" customWidth="1"/>
    <col min="4246" max="4285" width="3.625" style="9" customWidth="1"/>
    <col min="4286" max="4487" width="9" style="9"/>
    <col min="4488" max="4488" width="4.125" style="9" customWidth="1"/>
    <col min="4489" max="4489" width="40.875" style="9" customWidth="1"/>
    <col min="4490" max="4490" width="3.375" style="9" customWidth="1"/>
    <col min="4491" max="4498" width="3.625" style="9" customWidth="1"/>
    <col min="4499" max="4499" width="3.375" style="9" customWidth="1"/>
    <col min="4500" max="4500" width="3.625" style="9" customWidth="1"/>
    <col min="4501" max="4501" width="3.75" style="9" customWidth="1"/>
    <col min="4502" max="4541" width="3.625" style="9" customWidth="1"/>
    <col min="4542" max="4743" width="9" style="9"/>
    <col min="4744" max="4744" width="4.125" style="9" customWidth="1"/>
    <col min="4745" max="4745" width="40.875" style="9" customWidth="1"/>
    <col min="4746" max="4746" width="3.375" style="9" customWidth="1"/>
    <col min="4747" max="4754" width="3.625" style="9" customWidth="1"/>
    <col min="4755" max="4755" width="3.375" style="9" customWidth="1"/>
    <col min="4756" max="4756" width="3.625" style="9" customWidth="1"/>
    <col min="4757" max="4757" width="3.75" style="9" customWidth="1"/>
    <col min="4758" max="4797" width="3.625" style="9" customWidth="1"/>
    <col min="4798" max="4999" width="9" style="9"/>
    <col min="5000" max="5000" width="4.125" style="9" customWidth="1"/>
    <col min="5001" max="5001" width="40.875" style="9" customWidth="1"/>
    <col min="5002" max="5002" width="3.375" style="9" customWidth="1"/>
    <col min="5003" max="5010" width="3.625" style="9" customWidth="1"/>
    <col min="5011" max="5011" width="3.375" style="9" customWidth="1"/>
    <col min="5012" max="5012" width="3.625" style="9" customWidth="1"/>
    <col min="5013" max="5013" width="3.75" style="9" customWidth="1"/>
    <col min="5014" max="5053" width="3.625" style="9" customWidth="1"/>
    <col min="5054" max="5255" width="9" style="9"/>
    <col min="5256" max="5256" width="4.125" style="9" customWidth="1"/>
    <col min="5257" max="5257" width="40.875" style="9" customWidth="1"/>
    <col min="5258" max="5258" width="3.375" style="9" customWidth="1"/>
    <col min="5259" max="5266" width="3.625" style="9" customWidth="1"/>
    <col min="5267" max="5267" width="3.375" style="9" customWidth="1"/>
    <col min="5268" max="5268" width="3.625" style="9" customWidth="1"/>
    <col min="5269" max="5269" width="3.75" style="9" customWidth="1"/>
    <col min="5270" max="5309" width="3.625" style="9" customWidth="1"/>
    <col min="5310" max="5511" width="9" style="9"/>
    <col min="5512" max="5512" width="4.125" style="9" customWidth="1"/>
    <col min="5513" max="5513" width="40.875" style="9" customWidth="1"/>
    <col min="5514" max="5514" width="3.375" style="9" customWidth="1"/>
    <col min="5515" max="5522" width="3.625" style="9" customWidth="1"/>
    <col min="5523" max="5523" width="3.375" style="9" customWidth="1"/>
    <col min="5524" max="5524" width="3.625" style="9" customWidth="1"/>
    <col min="5525" max="5525" width="3.75" style="9" customWidth="1"/>
    <col min="5526" max="5565" width="3.625" style="9" customWidth="1"/>
    <col min="5566" max="5767" width="9" style="9"/>
    <col min="5768" max="5768" width="4.125" style="9" customWidth="1"/>
    <col min="5769" max="5769" width="40.875" style="9" customWidth="1"/>
    <col min="5770" max="5770" width="3.375" style="9" customWidth="1"/>
    <col min="5771" max="5778" width="3.625" style="9" customWidth="1"/>
    <col min="5779" max="5779" width="3.375" style="9" customWidth="1"/>
    <col min="5780" max="5780" width="3.625" style="9" customWidth="1"/>
    <col min="5781" max="5781" width="3.75" style="9" customWidth="1"/>
    <col min="5782" max="5821" width="3.625" style="9" customWidth="1"/>
    <col min="5822" max="6023" width="9" style="9"/>
    <col min="6024" max="6024" width="4.125" style="9" customWidth="1"/>
    <col min="6025" max="6025" width="40.875" style="9" customWidth="1"/>
    <col min="6026" max="6026" width="3.375" style="9" customWidth="1"/>
    <col min="6027" max="6034" width="3.625" style="9" customWidth="1"/>
    <col min="6035" max="6035" width="3.375" style="9" customWidth="1"/>
    <col min="6036" max="6036" width="3.625" style="9" customWidth="1"/>
    <col min="6037" max="6037" width="3.75" style="9" customWidth="1"/>
    <col min="6038" max="6077" width="3.625" style="9" customWidth="1"/>
    <col min="6078" max="6279" width="9" style="9"/>
    <col min="6280" max="6280" width="4.125" style="9" customWidth="1"/>
    <col min="6281" max="6281" width="40.875" style="9" customWidth="1"/>
    <col min="6282" max="6282" width="3.375" style="9" customWidth="1"/>
    <col min="6283" max="6290" width="3.625" style="9" customWidth="1"/>
    <col min="6291" max="6291" width="3.375" style="9" customWidth="1"/>
    <col min="6292" max="6292" width="3.625" style="9" customWidth="1"/>
    <col min="6293" max="6293" width="3.75" style="9" customWidth="1"/>
    <col min="6294" max="6333" width="3.625" style="9" customWidth="1"/>
    <col min="6334" max="6535" width="9" style="9"/>
    <col min="6536" max="6536" width="4.125" style="9" customWidth="1"/>
    <col min="6537" max="6537" width="40.875" style="9" customWidth="1"/>
    <col min="6538" max="6538" width="3.375" style="9" customWidth="1"/>
    <col min="6539" max="6546" width="3.625" style="9" customWidth="1"/>
    <col min="6547" max="6547" width="3.375" style="9" customWidth="1"/>
    <col min="6548" max="6548" width="3.625" style="9" customWidth="1"/>
    <col min="6549" max="6549" width="3.75" style="9" customWidth="1"/>
    <col min="6550" max="6589" width="3.625" style="9" customWidth="1"/>
    <col min="6590" max="6791" width="9" style="9"/>
    <col min="6792" max="6792" width="4.125" style="9" customWidth="1"/>
    <col min="6793" max="6793" width="40.875" style="9" customWidth="1"/>
    <col min="6794" max="6794" width="3.375" style="9" customWidth="1"/>
    <col min="6795" max="6802" width="3.625" style="9" customWidth="1"/>
    <col min="6803" max="6803" width="3.375" style="9" customWidth="1"/>
    <col min="6804" max="6804" width="3.625" style="9" customWidth="1"/>
    <col min="6805" max="6805" width="3.75" style="9" customWidth="1"/>
    <col min="6806" max="6845" width="3.625" style="9" customWidth="1"/>
    <col min="6846" max="7047" width="9" style="9"/>
    <col min="7048" max="7048" width="4.125" style="9" customWidth="1"/>
    <col min="7049" max="7049" width="40.875" style="9" customWidth="1"/>
    <col min="7050" max="7050" width="3.375" style="9" customWidth="1"/>
    <col min="7051" max="7058" width="3.625" style="9" customWidth="1"/>
    <col min="7059" max="7059" width="3.375" style="9" customWidth="1"/>
    <col min="7060" max="7060" width="3.625" style="9" customWidth="1"/>
    <col min="7061" max="7061" width="3.75" style="9" customWidth="1"/>
    <col min="7062" max="7101" width="3.625" style="9" customWidth="1"/>
    <col min="7102" max="7303" width="9" style="9"/>
    <col min="7304" max="7304" width="4.125" style="9" customWidth="1"/>
    <col min="7305" max="7305" width="40.875" style="9" customWidth="1"/>
    <col min="7306" max="7306" width="3.375" style="9" customWidth="1"/>
    <col min="7307" max="7314" width="3.625" style="9" customWidth="1"/>
    <col min="7315" max="7315" width="3.375" style="9" customWidth="1"/>
    <col min="7316" max="7316" width="3.625" style="9" customWidth="1"/>
    <col min="7317" max="7317" width="3.75" style="9" customWidth="1"/>
    <col min="7318" max="7357" width="3.625" style="9" customWidth="1"/>
    <col min="7358" max="7559" width="9" style="9"/>
    <col min="7560" max="7560" width="4.125" style="9" customWidth="1"/>
    <col min="7561" max="7561" width="40.875" style="9" customWidth="1"/>
    <col min="7562" max="7562" width="3.375" style="9" customWidth="1"/>
    <col min="7563" max="7570" width="3.625" style="9" customWidth="1"/>
    <col min="7571" max="7571" width="3.375" style="9" customWidth="1"/>
    <col min="7572" max="7572" width="3.625" style="9" customWidth="1"/>
    <col min="7573" max="7573" width="3.75" style="9" customWidth="1"/>
    <col min="7574" max="7613" width="3.625" style="9" customWidth="1"/>
    <col min="7614" max="7815" width="9" style="9"/>
    <col min="7816" max="7816" width="4.125" style="9" customWidth="1"/>
    <col min="7817" max="7817" width="40.875" style="9" customWidth="1"/>
    <col min="7818" max="7818" width="3.375" style="9" customWidth="1"/>
    <col min="7819" max="7826" width="3.625" style="9" customWidth="1"/>
    <col min="7827" max="7827" width="3.375" style="9" customWidth="1"/>
    <col min="7828" max="7828" width="3.625" style="9" customWidth="1"/>
    <col min="7829" max="7829" width="3.75" style="9" customWidth="1"/>
    <col min="7830" max="7869" width="3.625" style="9" customWidth="1"/>
    <col min="7870" max="8071" width="9" style="9"/>
    <col min="8072" max="8072" width="4.125" style="9" customWidth="1"/>
    <col min="8073" max="8073" width="40.875" style="9" customWidth="1"/>
    <col min="8074" max="8074" width="3.375" style="9" customWidth="1"/>
    <col min="8075" max="8082" width="3.625" style="9" customWidth="1"/>
    <col min="8083" max="8083" width="3.375" style="9" customWidth="1"/>
    <col min="8084" max="8084" width="3.625" style="9" customWidth="1"/>
    <col min="8085" max="8085" width="3.75" style="9" customWidth="1"/>
    <col min="8086" max="8125" width="3.625" style="9" customWidth="1"/>
    <col min="8126" max="8327" width="9" style="9"/>
    <col min="8328" max="8328" width="4.125" style="9" customWidth="1"/>
    <col min="8329" max="8329" width="40.875" style="9" customWidth="1"/>
    <col min="8330" max="8330" width="3.375" style="9" customWidth="1"/>
    <col min="8331" max="8338" width="3.625" style="9" customWidth="1"/>
    <col min="8339" max="8339" width="3.375" style="9" customWidth="1"/>
    <col min="8340" max="8340" width="3.625" style="9" customWidth="1"/>
    <col min="8341" max="8341" width="3.75" style="9" customWidth="1"/>
    <col min="8342" max="8381" width="3.625" style="9" customWidth="1"/>
    <col min="8382" max="8583" width="9" style="9"/>
    <col min="8584" max="8584" width="4.125" style="9" customWidth="1"/>
    <col min="8585" max="8585" width="40.875" style="9" customWidth="1"/>
    <col min="8586" max="8586" width="3.375" style="9" customWidth="1"/>
    <col min="8587" max="8594" width="3.625" style="9" customWidth="1"/>
    <col min="8595" max="8595" width="3.375" style="9" customWidth="1"/>
    <col min="8596" max="8596" width="3.625" style="9" customWidth="1"/>
    <col min="8597" max="8597" width="3.75" style="9" customWidth="1"/>
    <col min="8598" max="8637" width="3.625" style="9" customWidth="1"/>
    <col min="8638" max="8839" width="9" style="9"/>
    <col min="8840" max="8840" width="4.125" style="9" customWidth="1"/>
    <col min="8841" max="8841" width="40.875" style="9" customWidth="1"/>
    <col min="8842" max="8842" width="3.375" style="9" customWidth="1"/>
    <col min="8843" max="8850" width="3.625" style="9" customWidth="1"/>
    <col min="8851" max="8851" width="3.375" style="9" customWidth="1"/>
    <col min="8852" max="8852" width="3.625" style="9" customWidth="1"/>
    <col min="8853" max="8853" width="3.75" style="9" customWidth="1"/>
    <col min="8854" max="8893" width="3.625" style="9" customWidth="1"/>
    <col min="8894" max="9095" width="9" style="9"/>
    <col min="9096" max="9096" width="4.125" style="9" customWidth="1"/>
    <col min="9097" max="9097" width="40.875" style="9" customWidth="1"/>
    <col min="9098" max="9098" width="3.375" style="9" customWidth="1"/>
    <col min="9099" max="9106" width="3.625" style="9" customWidth="1"/>
    <col min="9107" max="9107" width="3.375" style="9" customWidth="1"/>
    <col min="9108" max="9108" width="3.625" style="9" customWidth="1"/>
    <col min="9109" max="9109" width="3.75" style="9" customWidth="1"/>
    <col min="9110" max="9149" width="3.625" style="9" customWidth="1"/>
    <col min="9150" max="9351" width="9" style="9"/>
    <col min="9352" max="9352" width="4.125" style="9" customWidth="1"/>
    <col min="9353" max="9353" width="40.875" style="9" customWidth="1"/>
    <col min="9354" max="9354" width="3.375" style="9" customWidth="1"/>
    <col min="9355" max="9362" width="3.625" style="9" customWidth="1"/>
    <col min="9363" max="9363" width="3.375" style="9" customWidth="1"/>
    <col min="9364" max="9364" width="3.625" style="9" customWidth="1"/>
    <col min="9365" max="9365" width="3.75" style="9" customWidth="1"/>
    <col min="9366" max="9405" width="3.625" style="9" customWidth="1"/>
    <col min="9406" max="9607" width="9" style="9"/>
    <col min="9608" max="9608" width="4.125" style="9" customWidth="1"/>
    <col min="9609" max="9609" width="40.875" style="9" customWidth="1"/>
    <col min="9610" max="9610" width="3.375" style="9" customWidth="1"/>
    <col min="9611" max="9618" width="3.625" style="9" customWidth="1"/>
    <col min="9619" max="9619" width="3.375" style="9" customWidth="1"/>
    <col min="9620" max="9620" width="3.625" style="9" customWidth="1"/>
    <col min="9621" max="9621" width="3.75" style="9" customWidth="1"/>
    <col min="9622" max="9661" width="3.625" style="9" customWidth="1"/>
    <col min="9662" max="9863" width="9" style="9"/>
    <col min="9864" max="9864" width="4.125" style="9" customWidth="1"/>
    <col min="9865" max="9865" width="40.875" style="9" customWidth="1"/>
    <col min="9866" max="9866" width="3.375" style="9" customWidth="1"/>
    <col min="9867" max="9874" width="3.625" style="9" customWidth="1"/>
    <col min="9875" max="9875" width="3.375" style="9" customWidth="1"/>
    <col min="9876" max="9876" width="3.625" style="9" customWidth="1"/>
    <col min="9877" max="9877" width="3.75" style="9" customWidth="1"/>
    <col min="9878" max="9917" width="3.625" style="9" customWidth="1"/>
    <col min="9918" max="10119" width="9" style="9"/>
    <col min="10120" max="10120" width="4.125" style="9" customWidth="1"/>
    <col min="10121" max="10121" width="40.875" style="9" customWidth="1"/>
    <col min="10122" max="10122" width="3.375" style="9" customWidth="1"/>
    <col min="10123" max="10130" width="3.625" style="9" customWidth="1"/>
    <col min="10131" max="10131" width="3.375" style="9" customWidth="1"/>
    <col min="10132" max="10132" width="3.625" style="9" customWidth="1"/>
    <col min="10133" max="10133" width="3.75" style="9" customWidth="1"/>
    <col min="10134" max="10173" width="3.625" style="9" customWidth="1"/>
    <col min="10174" max="10375" width="9" style="9"/>
    <col min="10376" max="10376" width="4.125" style="9" customWidth="1"/>
    <col min="10377" max="10377" width="40.875" style="9" customWidth="1"/>
    <col min="10378" max="10378" width="3.375" style="9" customWidth="1"/>
    <col min="10379" max="10386" width="3.625" style="9" customWidth="1"/>
    <col min="10387" max="10387" width="3.375" style="9" customWidth="1"/>
    <col min="10388" max="10388" width="3.625" style="9" customWidth="1"/>
    <col min="10389" max="10389" width="3.75" style="9" customWidth="1"/>
    <col min="10390" max="10429" width="3.625" style="9" customWidth="1"/>
    <col min="10430" max="10631" width="9" style="9"/>
    <col min="10632" max="10632" width="4.125" style="9" customWidth="1"/>
    <col min="10633" max="10633" width="40.875" style="9" customWidth="1"/>
    <col min="10634" max="10634" width="3.375" style="9" customWidth="1"/>
    <col min="10635" max="10642" width="3.625" style="9" customWidth="1"/>
    <col min="10643" max="10643" width="3.375" style="9" customWidth="1"/>
    <col min="10644" max="10644" width="3.625" style="9" customWidth="1"/>
    <col min="10645" max="10645" width="3.75" style="9" customWidth="1"/>
    <col min="10646" max="10685" width="3.625" style="9" customWidth="1"/>
    <col min="10686" max="10887" width="9" style="9"/>
    <col min="10888" max="10888" width="4.125" style="9" customWidth="1"/>
    <col min="10889" max="10889" width="40.875" style="9" customWidth="1"/>
    <col min="10890" max="10890" width="3.375" style="9" customWidth="1"/>
    <col min="10891" max="10898" width="3.625" style="9" customWidth="1"/>
    <col min="10899" max="10899" width="3.375" style="9" customWidth="1"/>
    <col min="10900" max="10900" width="3.625" style="9" customWidth="1"/>
    <col min="10901" max="10901" width="3.75" style="9" customWidth="1"/>
    <col min="10902" max="10941" width="3.625" style="9" customWidth="1"/>
    <col min="10942" max="11143" width="9" style="9"/>
    <col min="11144" max="11144" width="4.125" style="9" customWidth="1"/>
    <col min="11145" max="11145" width="40.875" style="9" customWidth="1"/>
    <col min="11146" max="11146" width="3.375" style="9" customWidth="1"/>
    <col min="11147" max="11154" width="3.625" style="9" customWidth="1"/>
    <col min="11155" max="11155" width="3.375" style="9" customWidth="1"/>
    <col min="11156" max="11156" width="3.625" style="9" customWidth="1"/>
    <col min="11157" max="11157" width="3.75" style="9" customWidth="1"/>
    <col min="11158" max="11197" width="3.625" style="9" customWidth="1"/>
    <col min="11198" max="11399" width="9" style="9"/>
    <col min="11400" max="11400" width="4.125" style="9" customWidth="1"/>
    <col min="11401" max="11401" width="40.875" style="9" customWidth="1"/>
    <col min="11402" max="11402" width="3.375" style="9" customWidth="1"/>
    <col min="11403" max="11410" width="3.625" style="9" customWidth="1"/>
    <col min="11411" max="11411" width="3.375" style="9" customWidth="1"/>
    <col min="11412" max="11412" width="3.625" style="9" customWidth="1"/>
    <col min="11413" max="11413" width="3.75" style="9" customWidth="1"/>
    <col min="11414" max="11453" width="3.625" style="9" customWidth="1"/>
    <col min="11454" max="11655" width="9" style="9"/>
    <col min="11656" max="11656" width="4.125" style="9" customWidth="1"/>
    <col min="11657" max="11657" width="40.875" style="9" customWidth="1"/>
    <col min="11658" max="11658" width="3.375" style="9" customWidth="1"/>
    <col min="11659" max="11666" width="3.625" style="9" customWidth="1"/>
    <col min="11667" max="11667" width="3.375" style="9" customWidth="1"/>
    <col min="11668" max="11668" width="3.625" style="9" customWidth="1"/>
    <col min="11669" max="11669" width="3.75" style="9" customWidth="1"/>
    <col min="11670" max="11709" width="3.625" style="9" customWidth="1"/>
    <col min="11710" max="11911" width="9" style="9"/>
    <col min="11912" max="11912" width="4.125" style="9" customWidth="1"/>
    <col min="11913" max="11913" width="40.875" style="9" customWidth="1"/>
    <col min="11914" max="11914" width="3.375" style="9" customWidth="1"/>
    <col min="11915" max="11922" width="3.625" style="9" customWidth="1"/>
    <col min="11923" max="11923" width="3.375" style="9" customWidth="1"/>
    <col min="11924" max="11924" width="3.625" style="9" customWidth="1"/>
    <col min="11925" max="11925" width="3.75" style="9" customWidth="1"/>
    <col min="11926" max="11965" width="3.625" style="9" customWidth="1"/>
    <col min="11966" max="12167" width="9" style="9"/>
    <col min="12168" max="12168" width="4.125" style="9" customWidth="1"/>
    <col min="12169" max="12169" width="40.875" style="9" customWidth="1"/>
    <col min="12170" max="12170" width="3.375" style="9" customWidth="1"/>
    <col min="12171" max="12178" width="3.625" style="9" customWidth="1"/>
    <col min="12179" max="12179" width="3.375" style="9" customWidth="1"/>
    <col min="12180" max="12180" width="3.625" style="9" customWidth="1"/>
    <col min="12181" max="12181" width="3.75" style="9" customWidth="1"/>
    <col min="12182" max="12221" width="3.625" style="9" customWidth="1"/>
    <col min="12222" max="12423" width="9" style="9"/>
    <col min="12424" max="12424" width="4.125" style="9" customWidth="1"/>
    <col min="12425" max="12425" width="40.875" style="9" customWidth="1"/>
    <col min="12426" max="12426" width="3.375" style="9" customWidth="1"/>
    <col min="12427" max="12434" width="3.625" style="9" customWidth="1"/>
    <col min="12435" max="12435" width="3.375" style="9" customWidth="1"/>
    <col min="12436" max="12436" width="3.625" style="9" customWidth="1"/>
    <col min="12437" max="12437" width="3.75" style="9" customWidth="1"/>
    <col min="12438" max="12477" width="3.625" style="9" customWidth="1"/>
    <col min="12478" max="12679" width="9" style="9"/>
    <col min="12680" max="12680" width="4.125" style="9" customWidth="1"/>
    <col min="12681" max="12681" width="40.875" style="9" customWidth="1"/>
    <col min="12682" max="12682" width="3.375" style="9" customWidth="1"/>
    <col min="12683" max="12690" width="3.625" style="9" customWidth="1"/>
    <col min="12691" max="12691" width="3.375" style="9" customWidth="1"/>
    <col min="12692" max="12692" width="3.625" style="9" customWidth="1"/>
    <col min="12693" max="12693" width="3.75" style="9" customWidth="1"/>
    <col min="12694" max="12733" width="3.625" style="9" customWidth="1"/>
    <col min="12734" max="12935" width="9" style="9"/>
    <col min="12936" max="12936" width="4.125" style="9" customWidth="1"/>
    <col min="12937" max="12937" width="40.875" style="9" customWidth="1"/>
    <col min="12938" max="12938" width="3.375" style="9" customWidth="1"/>
    <col min="12939" max="12946" width="3.625" style="9" customWidth="1"/>
    <col min="12947" max="12947" width="3.375" style="9" customWidth="1"/>
    <col min="12948" max="12948" width="3.625" style="9" customWidth="1"/>
    <col min="12949" max="12949" width="3.75" style="9" customWidth="1"/>
    <col min="12950" max="12989" width="3.625" style="9" customWidth="1"/>
    <col min="12990" max="13191" width="9" style="9"/>
    <col min="13192" max="13192" width="4.125" style="9" customWidth="1"/>
    <col min="13193" max="13193" width="40.875" style="9" customWidth="1"/>
    <col min="13194" max="13194" width="3.375" style="9" customWidth="1"/>
    <col min="13195" max="13202" width="3.625" style="9" customWidth="1"/>
    <col min="13203" max="13203" width="3.375" style="9" customWidth="1"/>
    <col min="13204" max="13204" width="3.625" style="9" customWidth="1"/>
    <col min="13205" max="13205" width="3.75" style="9" customWidth="1"/>
    <col min="13206" max="13245" width="3.625" style="9" customWidth="1"/>
    <col min="13246" max="13447" width="9" style="9"/>
    <col min="13448" max="13448" width="4.125" style="9" customWidth="1"/>
    <col min="13449" max="13449" width="40.875" style="9" customWidth="1"/>
    <col min="13450" max="13450" width="3.375" style="9" customWidth="1"/>
    <col min="13451" max="13458" width="3.625" style="9" customWidth="1"/>
    <col min="13459" max="13459" width="3.375" style="9" customWidth="1"/>
    <col min="13460" max="13460" width="3.625" style="9" customWidth="1"/>
    <col min="13461" max="13461" width="3.75" style="9" customWidth="1"/>
    <col min="13462" max="13501" width="3.625" style="9" customWidth="1"/>
    <col min="13502" max="13703" width="9" style="9"/>
    <col min="13704" max="13704" width="4.125" style="9" customWidth="1"/>
    <col min="13705" max="13705" width="40.875" style="9" customWidth="1"/>
    <col min="13706" max="13706" width="3.375" style="9" customWidth="1"/>
    <col min="13707" max="13714" width="3.625" style="9" customWidth="1"/>
    <col min="13715" max="13715" width="3.375" style="9" customWidth="1"/>
    <col min="13716" max="13716" width="3.625" style="9" customWidth="1"/>
    <col min="13717" max="13717" width="3.75" style="9" customWidth="1"/>
    <col min="13718" max="13757" width="3.625" style="9" customWidth="1"/>
    <col min="13758" max="13959" width="9" style="9"/>
    <col min="13960" max="13960" width="4.125" style="9" customWidth="1"/>
    <col min="13961" max="13961" width="40.875" style="9" customWidth="1"/>
    <col min="13962" max="13962" width="3.375" style="9" customWidth="1"/>
    <col min="13963" max="13970" width="3.625" style="9" customWidth="1"/>
    <col min="13971" max="13971" width="3.375" style="9" customWidth="1"/>
    <col min="13972" max="13972" width="3.625" style="9" customWidth="1"/>
    <col min="13973" max="13973" width="3.75" style="9" customWidth="1"/>
    <col min="13974" max="14013" width="3.625" style="9" customWidth="1"/>
    <col min="14014" max="14215" width="9" style="9"/>
    <col min="14216" max="14216" width="4.125" style="9" customWidth="1"/>
    <col min="14217" max="14217" width="40.875" style="9" customWidth="1"/>
    <col min="14218" max="14218" width="3.375" style="9" customWidth="1"/>
    <col min="14219" max="14226" width="3.625" style="9" customWidth="1"/>
    <col min="14227" max="14227" width="3.375" style="9" customWidth="1"/>
    <col min="14228" max="14228" width="3.625" style="9" customWidth="1"/>
    <col min="14229" max="14229" width="3.75" style="9" customWidth="1"/>
    <col min="14230" max="14269" width="3.625" style="9" customWidth="1"/>
    <col min="14270" max="14471" width="9" style="9"/>
    <col min="14472" max="14472" width="4.125" style="9" customWidth="1"/>
    <col min="14473" max="14473" width="40.875" style="9" customWidth="1"/>
    <col min="14474" max="14474" width="3.375" style="9" customWidth="1"/>
    <col min="14475" max="14482" width="3.625" style="9" customWidth="1"/>
    <col min="14483" max="14483" width="3.375" style="9" customWidth="1"/>
    <col min="14484" max="14484" width="3.625" style="9" customWidth="1"/>
    <col min="14485" max="14485" width="3.75" style="9" customWidth="1"/>
    <col min="14486" max="14525" width="3.625" style="9" customWidth="1"/>
    <col min="14526" max="14727" width="9" style="9"/>
    <col min="14728" max="14728" width="4.125" style="9" customWidth="1"/>
    <col min="14729" max="14729" width="40.875" style="9" customWidth="1"/>
    <col min="14730" max="14730" width="3.375" style="9" customWidth="1"/>
    <col min="14731" max="14738" width="3.625" style="9" customWidth="1"/>
    <col min="14739" max="14739" width="3.375" style="9" customWidth="1"/>
    <col min="14740" max="14740" width="3.625" style="9" customWidth="1"/>
    <col min="14741" max="14741" width="3.75" style="9" customWidth="1"/>
    <col min="14742" max="14781" width="3.625" style="9" customWidth="1"/>
    <col min="14782" max="14983" width="9" style="9"/>
    <col min="14984" max="14984" width="4.125" style="9" customWidth="1"/>
    <col min="14985" max="14985" width="40.875" style="9" customWidth="1"/>
    <col min="14986" max="14986" width="3.375" style="9" customWidth="1"/>
    <col min="14987" max="14994" width="3.625" style="9" customWidth="1"/>
    <col min="14995" max="14995" width="3.375" style="9" customWidth="1"/>
    <col min="14996" max="14996" width="3.625" style="9" customWidth="1"/>
    <col min="14997" max="14997" width="3.75" style="9" customWidth="1"/>
    <col min="14998" max="15037" width="3.625" style="9" customWidth="1"/>
    <col min="15038" max="15239" width="9" style="9"/>
    <col min="15240" max="15240" width="4.125" style="9" customWidth="1"/>
    <col min="15241" max="15241" width="40.875" style="9" customWidth="1"/>
    <col min="15242" max="15242" width="3.375" style="9" customWidth="1"/>
    <col min="15243" max="15250" width="3.625" style="9" customWidth="1"/>
    <col min="15251" max="15251" width="3.375" style="9" customWidth="1"/>
    <col min="15252" max="15252" width="3.625" style="9" customWidth="1"/>
    <col min="15253" max="15253" width="3.75" style="9" customWidth="1"/>
    <col min="15254" max="15293" width="3.625" style="9" customWidth="1"/>
    <col min="15294" max="15495" width="9" style="9"/>
    <col min="15496" max="15496" width="4.125" style="9" customWidth="1"/>
    <col min="15497" max="15497" width="40.875" style="9" customWidth="1"/>
    <col min="15498" max="15498" width="3.375" style="9" customWidth="1"/>
    <col min="15499" max="15506" width="3.625" style="9" customWidth="1"/>
    <col min="15507" max="15507" width="3.375" style="9" customWidth="1"/>
    <col min="15508" max="15508" width="3.625" style="9" customWidth="1"/>
    <col min="15509" max="15509" width="3.75" style="9" customWidth="1"/>
    <col min="15510" max="15549" width="3.625" style="9" customWidth="1"/>
    <col min="15550" max="15751" width="9" style="9"/>
    <col min="15752" max="15752" width="4.125" style="9" customWidth="1"/>
    <col min="15753" max="15753" width="40.875" style="9" customWidth="1"/>
    <col min="15754" max="15754" width="3.375" style="9" customWidth="1"/>
    <col min="15755" max="15762" width="3.625" style="9" customWidth="1"/>
    <col min="15763" max="15763" width="3.375" style="9" customWidth="1"/>
    <col min="15764" max="15764" width="3.625" style="9" customWidth="1"/>
    <col min="15765" max="15765" width="3.75" style="9" customWidth="1"/>
    <col min="15766" max="15805" width="3.625" style="9" customWidth="1"/>
    <col min="15806" max="16384" width="9" style="9"/>
  </cols>
  <sheetData>
    <row r="1" ht="4.5" customHeight="1"/>
    <row r="2" s="4" customFormat="1" ht="15" customHeight="1" spans="1:56">
      <c r="A2" s="10"/>
      <c r="B2" s="11" t="s">
        <v>711</v>
      </c>
      <c r="C2" s="12" t="s">
        <v>712</v>
      </c>
      <c r="D2" s="13" t="s">
        <v>713</v>
      </c>
      <c r="E2" s="13" t="s">
        <v>714</v>
      </c>
      <c r="F2" s="13" t="s">
        <v>715</v>
      </c>
      <c r="G2" s="13" t="s">
        <v>716</v>
      </c>
      <c r="H2" s="14" t="s">
        <v>717</v>
      </c>
      <c r="I2" s="40" t="s">
        <v>718</v>
      </c>
      <c r="J2" s="41"/>
      <c r="K2" s="41"/>
      <c r="L2" s="42"/>
      <c r="M2" s="43" t="s">
        <v>719</v>
      </c>
      <c r="N2" s="41"/>
      <c r="O2" s="41"/>
      <c r="P2" s="42"/>
      <c r="Q2" s="43" t="s">
        <v>720</v>
      </c>
      <c r="R2" s="41"/>
      <c r="S2" s="41"/>
      <c r="T2" s="41"/>
      <c r="U2" s="42"/>
      <c r="V2" s="43" t="s">
        <v>721</v>
      </c>
      <c r="W2" s="41"/>
      <c r="X2" s="41"/>
      <c r="Y2" s="42"/>
      <c r="Z2" s="43" t="s">
        <v>722</v>
      </c>
      <c r="AA2" s="41"/>
      <c r="AB2" s="41"/>
      <c r="AC2" s="41"/>
      <c r="AD2" s="42"/>
      <c r="AE2" s="43" t="s">
        <v>723</v>
      </c>
      <c r="AF2" s="41"/>
      <c r="AG2" s="41"/>
      <c r="AH2" s="42"/>
      <c r="AI2" s="43" t="s">
        <v>724</v>
      </c>
      <c r="AJ2" s="41"/>
      <c r="AK2" s="41"/>
      <c r="AL2" s="42"/>
      <c r="AM2" s="43" t="s">
        <v>725</v>
      </c>
      <c r="AN2" s="41"/>
      <c r="AO2" s="41"/>
      <c r="AP2" s="41"/>
      <c r="AQ2" s="42"/>
      <c r="AR2" s="43" t="s">
        <v>726</v>
      </c>
      <c r="AS2" s="41"/>
      <c r="AT2" s="41"/>
      <c r="AU2" s="42"/>
      <c r="AV2" s="43" t="s">
        <v>727</v>
      </c>
      <c r="AW2" s="41"/>
      <c r="AX2" s="41"/>
      <c r="AY2" s="42"/>
      <c r="AZ2" s="43" t="s">
        <v>728</v>
      </c>
      <c r="BA2" s="41"/>
      <c r="BB2" s="41"/>
      <c r="BC2" s="41"/>
      <c r="BD2" s="55"/>
    </row>
    <row r="3" s="4" customFormat="1" ht="30" customHeight="1" spans="1:56">
      <c r="A3" s="15"/>
      <c r="B3" s="16"/>
      <c r="C3" s="17"/>
      <c r="D3" s="18"/>
      <c r="E3" s="18"/>
      <c r="F3" s="18"/>
      <c r="G3" s="18"/>
      <c r="H3" s="19"/>
      <c r="I3" s="44" t="s">
        <v>729</v>
      </c>
      <c r="J3" s="45" t="s">
        <v>730</v>
      </c>
      <c r="K3" s="45" t="s">
        <v>731</v>
      </c>
      <c r="L3" s="45" t="s">
        <v>732</v>
      </c>
      <c r="M3" s="45" t="s">
        <v>733</v>
      </c>
      <c r="N3" s="45" t="s">
        <v>734</v>
      </c>
      <c r="O3" s="45" t="s">
        <v>735</v>
      </c>
      <c r="P3" s="45" t="s">
        <v>736</v>
      </c>
      <c r="Q3" s="45" t="s">
        <v>737</v>
      </c>
      <c r="R3" s="45" t="s">
        <v>738</v>
      </c>
      <c r="S3" s="45" t="s">
        <v>739</v>
      </c>
      <c r="T3" s="45" t="s">
        <v>740</v>
      </c>
      <c r="U3" s="45" t="s">
        <v>741</v>
      </c>
      <c r="V3" s="45" t="s">
        <v>742</v>
      </c>
      <c r="W3" s="45" t="s">
        <v>743</v>
      </c>
      <c r="X3" s="45" t="s">
        <v>744</v>
      </c>
      <c r="Y3" s="45" t="s">
        <v>745</v>
      </c>
      <c r="Z3" s="45" t="s">
        <v>746</v>
      </c>
      <c r="AA3" s="45" t="s">
        <v>747</v>
      </c>
      <c r="AB3" s="45" t="s">
        <v>748</v>
      </c>
      <c r="AC3" s="45" t="s">
        <v>749</v>
      </c>
      <c r="AD3" s="45" t="s">
        <v>750</v>
      </c>
      <c r="AE3" s="45" t="s">
        <v>751</v>
      </c>
      <c r="AF3" s="45" t="s">
        <v>752</v>
      </c>
      <c r="AG3" s="45" t="s">
        <v>753</v>
      </c>
      <c r="AH3" s="45" t="s">
        <v>754</v>
      </c>
      <c r="AI3" s="45" t="s">
        <v>755</v>
      </c>
      <c r="AJ3" s="45" t="s">
        <v>756</v>
      </c>
      <c r="AK3" s="45" t="s">
        <v>757</v>
      </c>
      <c r="AL3" s="45" t="s">
        <v>758</v>
      </c>
      <c r="AM3" s="45" t="s">
        <v>759</v>
      </c>
      <c r="AN3" s="45" t="s">
        <v>760</v>
      </c>
      <c r="AO3" s="45" t="s">
        <v>761</v>
      </c>
      <c r="AP3" s="45" t="s">
        <v>762</v>
      </c>
      <c r="AQ3" s="45" t="s">
        <v>763</v>
      </c>
      <c r="AR3" s="45" t="s">
        <v>764</v>
      </c>
      <c r="AS3" s="45" t="s">
        <v>765</v>
      </c>
      <c r="AT3" s="45" t="s">
        <v>766</v>
      </c>
      <c r="AU3" s="45" t="s">
        <v>767</v>
      </c>
      <c r="AV3" s="45" t="s">
        <v>768</v>
      </c>
      <c r="AW3" s="45" t="s">
        <v>769</v>
      </c>
      <c r="AX3" s="45" t="s">
        <v>770</v>
      </c>
      <c r="AY3" s="45" t="s">
        <v>771</v>
      </c>
      <c r="AZ3" s="45" t="s">
        <v>772</v>
      </c>
      <c r="BA3" s="45" t="s">
        <v>773</v>
      </c>
      <c r="BB3" s="45" t="s">
        <v>774</v>
      </c>
      <c r="BC3" s="45" t="s">
        <v>775</v>
      </c>
      <c r="BD3" s="56" t="s">
        <v>776</v>
      </c>
    </row>
    <row r="4" s="4" customFormat="1" ht="30" customHeight="1" spans="2:56">
      <c r="B4" s="16"/>
      <c r="C4" s="17"/>
      <c r="D4" s="18"/>
      <c r="E4" s="18"/>
      <c r="F4" s="18"/>
      <c r="G4" s="18"/>
      <c r="H4" s="19"/>
      <c r="I4" s="46">
        <v>42401</v>
      </c>
      <c r="J4" s="47">
        <v>42408</v>
      </c>
      <c r="K4" s="47">
        <v>42415</v>
      </c>
      <c r="L4" s="47">
        <v>42422</v>
      </c>
      <c r="M4" s="47">
        <v>42429</v>
      </c>
      <c r="N4" s="47">
        <v>42436</v>
      </c>
      <c r="O4" s="47">
        <v>42443</v>
      </c>
      <c r="P4" s="47">
        <v>42450</v>
      </c>
      <c r="Q4" s="47">
        <v>42457</v>
      </c>
      <c r="R4" s="47">
        <v>42464</v>
      </c>
      <c r="S4" s="47">
        <v>42471</v>
      </c>
      <c r="T4" s="47">
        <v>42478</v>
      </c>
      <c r="U4" s="47">
        <v>42485</v>
      </c>
      <c r="V4" s="47">
        <v>42492</v>
      </c>
      <c r="W4" s="47">
        <v>42499</v>
      </c>
      <c r="X4" s="47">
        <v>42506</v>
      </c>
      <c r="Y4" s="47">
        <v>42513</v>
      </c>
      <c r="Z4" s="47">
        <v>42520</v>
      </c>
      <c r="AA4" s="47">
        <v>42527</v>
      </c>
      <c r="AB4" s="47">
        <v>42534</v>
      </c>
      <c r="AC4" s="47">
        <v>42541</v>
      </c>
      <c r="AD4" s="47">
        <v>42548</v>
      </c>
      <c r="AE4" s="47">
        <v>42555</v>
      </c>
      <c r="AF4" s="47">
        <v>42562</v>
      </c>
      <c r="AG4" s="47">
        <v>42569</v>
      </c>
      <c r="AH4" s="47">
        <v>42576</v>
      </c>
      <c r="AI4" s="47">
        <v>42583</v>
      </c>
      <c r="AJ4" s="47">
        <v>42590</v>
      </c>
      <c r="AK4" s="47">
        <v>42597</v>
      </c>
      <c r="AL4" s="47">
        <v>42604</v>
      </c>
      <c r="AM4" s="47">
        <v>42611</v>
      </c>
      <c r="AN4" s="47">
        <v>42618</v>
      </c>
      <c r="AO4" s="47">
        <v>42625</v>
      </c>
      <c r="AP4" s="47">
        <v>42632</v>
      </c>
      <c r="AQ4" s="47">
        <v>42639</v>
      </c>
      <c r="AR4" s="47">
        <v>42646</v>
      </c>
      <c r="AS4" s="47">
        <v>42653</v>
      </c>
      <c r="AT4" s="47">
        <v>42660</v>
      </c>
      <c r="AU4" s="47">
        <v>42667</v>
      </c>
      <c r="AV4" s="47">
        <v>42674</v>
      </c>
      <c r="AW4" s="47">
        <v>42681</v>
      </c>
      <c r="AX4" s="47">
        <v>42688</v>
      </c>
      <c r="AY4" s="47">
        <v>42695</v>
      </c>
      <c r="AZ4" s="47">
        <v>42702</v>
      </c>
      <c r="BA4" s="47">
        <v>42709</v>
      </c>
      <c r="BB4" s="47">
        <v>42716</v>
      </c>
      <c r="BC4" s="47">
        <v>42723</v>
      </c>
      <c r="BD4" s="57">
        <v>42730</v>
      </c>
    </row>
    <row r="5" s="5" customFormat="1" ht="15" customHeight="1" spans="2:56">
      <c r="B5" s="20"/>
      <c r="C5" s="21"/>
      <c r="D5" s="22"/>
      <c r="E5" s="22"/>
      <c r="F5" s="22"/>
      <c r="G5" s="22"/>
      <c r="H5" s="23"/>
      <c r="I5" s="48">
        <v>6</v>
      </c>
      <c r="J5" s="21">
        <v>0</v>
      </c>
      <c r="K5" s="21">
        <v>5</v>
      </c>
      <c r="L5" s="21">
        <v>5</v>
      </c>
      <c r="M5" s="21">
        <v>5</v>
      </c>
      <c r="N5" s="21">
        <v>5</v>
      </c>
      <c r="O5" s="21">
        <v>5</v>
      </c>
      <c r="P5" s="21">
        <v>5</v>
      </c>
      <c r="Q5" s="21">
        <v>5</v>
      </c>
      <c r="R5" s="21">
        <v>4</v>
      </c>
      <c r="S5" s="21">
        <v>5</v>
      </c>
      <c r="T5" s="21">
        <v>5</v>
      </c>
      <c r="U5" s="21">
        <v>5</v>
      </c>
      <c r="V5" s="21">
        <v>4</v>
      </c>
      <c r="W5" s="21">
        <v>5</v>
      </c>
      <c r="X5" s="21">
        <v>5</v>
      </c>
      <c r="Y5" s="21">
        <v>5</v>
      </c>
      <c r="Z5" s="21">
        <v>5</v>
      </c>
      <c r="AA5" s="21">
        <v>4</v>
      </c>
      <c r="AB5" s="21">
        <v>5</v>
      </c>
      <c r="AC5" s="21">
        <v>5</v>
      </c>
      <c r="AD5" s="21">
        <v>5</v>
      </c>
      <c r="AE5" s="21">
        <v>5</v>
      </c>
      <c r="AF5" s="21">
        <v>5</v>
      </c>
      <c r="AG5" s="21">
        <v>5</v>
      </c>
      <c r="AH5" s="21">
        <v>5</v>
      </c>
      <c r="AI5" s="21">
        <v>5</v>
      </c>
      <c r="AJ5" s="21">
        <v>5</v>
      </c>
      <c r="AK5" s="21">
        <v>5</v>
      </c>
      <c r="AL5" s="21">
        <v>5</v>
      </c>
      <c r="AM5" s="21">
        <v>5</v>
      </c>
      <c r="AN5" s="21">
        <v>5</v>
      </c>
      <c r="AO5" s="21">
        <v>4</v>
      </c>
      <c r="AP5" s="21">
        <v>5</v>
      </c>
      <c r="AQ5" s="21">
        <v>5</v>
      </c>
      <c r="AR5" s="21">
        <v>2</v>
      </c>
      <c r="AS5" s="21">
        <v>5</v>
      </c>
      <c r="AT5" s="21">
        <v>5</v>
      </c>
      <c r="AU5" s="21">
        <v>5</v>
      </c>
      <c r="AV5" s="21">
        <v>5</v>
      </c>
      <c r="AW5" s="21">
        <v>5</v>
      </c>
      <c r="AX5" s="21">
        <v>5</v>
      </c>
      <c r="AY5" s="21">
        <v>5</v>
      </c>
      <c r="AZ5" s="21">
        <v>5</v>
      </c>
      <c r="BA5" s="21">
        <v>5</v>
      </c>
      <c r="BB5" s="21">
        <v>5</v>
      </c>
      <c r="BC5" s="21">
        <v>5</v>
      </c>
      <c r="BD5" s="58">
        <v>5</v>
      </c>
    </row>
    <row r="6" s="6" customFormat="1" ht="30" customHeight="1" spans="2:56">
      <c r="B6" s="24"/>
      <c r="C6" s="25"/>
      <c r="D6" s="26"/>
      <c r="E6" s="26"/>
      <c r="F6" s="27"/>
      <c r="G6" s="27"/>
      <c r="H6" s="28"/>
      <c r="I6" s="49"/>
      <c r="J6" s="27"/>
      <c r="K6" s="27"/>
      <c r="L6" s="27"/>
      <c r="M6" s="27"/>
      <c r="N6" s="27"/>
      <c r="O6" s="27"/>
      <c r="P6" s="27"/>
      <c r="Q6" s="27"/>
      <c r="R6" s="27"/>
      <c r="S6" s="27"/>
      <c r="T6" s="27"/>
      <c r="U6" s="27"/>
      <c r="V6" s="27"/>
      <c r="W6" s="27"/>
      <c r="X6" s="27"/>
      <c r="Y6" s="27"/>
      <c r="Z6" s="27"/>
      <c r="AA6" s="27"/>
      <c r="AB6" s="27"/>
      <c r="AC6" s="27"/>
      <c r="AD6" s="27"/>
      <c r="AE6" s="27"/>
      <c r="AF6" s="27"/>
      <c r="AG6" s="27"/>
      <c r="AH6" s="27"/>
      <c r="AI6" s="27"/>
      <c r="AJ6" s="27"/>
      <c r="AK6" s="27"/>
      <c r="AL6" s="27"/>
      <c r="AM6" s="27"/>
      <c r="AN6" s="27"/>
      <c r="AO6" s="27"/>
      <c r="AP6" s="27"/>
      <c r="AQ6" s="27"/>
      <c r="AR6" s="27"/>
      <c r="AS6" s="27"/>
      <c r="AT6" s="27"/>
      <c r="AU6" s="27"/>
      <c r="AV6" s="27"/>
      <c r="AW6" s="27"/>
      <c r="AX6" s="27"/>
      <c r="AY6" s="27"/>
      <c r="AZ6" s="27"/>
      <c r="BA6" s="27"/>
      <c r="BB6" s="27"/>
      <c r="BC6" s="27"/>
      <c r="BD6" s="59"/>
    </row>
    <row r="7" s="6" customFormat="1" ht="30" customHeight="1" spans="1:56">
      <c r="A7" s="29"/>
      <c r="B7" s="30" t="s">
        <v>777</v>
      </c>
      <c r="C7" s="31" t="s">
        <v>778</v>
      </c>
      <c r="D7" s="32">
        <v>855</v>
      </c>
      <c r="E7" s="32">
        <v>384</v>
      </c>
      <c r="F7" s="33">
        <v>7</v>
      </c>
      <c r="G7" s="33">
        <f t="shared" ref="G7:G9" si="0">INT(E7/F7)</f>
        <v>54</v>
      </c>
      <c r="H7" s="34"/>
      <c r="I7" s="50">
        <v>7</v>
      </c>
      <c r="J7" s="51">
        <v>7</v>
      </c>
      <c r="K7" s="51">
        <v>7</v>
      </c>
      <c r="L7" s="51">
        <v>7</v>
      </c>
      <c r="M7" s="51">
        <v>7</v>
      </c>
      <c r="N7" s="51">
        <v>7</v>
      </c>
      <c r="O7" s="51">
        <v>7</v>
      </c>
      <c r="P7" s="51">
        <v>7</v>
      </c>
      <c r="Q7" s="51">
        <v>6</v>
      </c>
      <c r="R7" s="51">
        <v>6</v>
      </c>
      <c r="S7" s="51">
        <v>6</v>
      </c>
      <c r="T7" s="51">
        <v>3</v>
      </c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33"/>
      <c r="AZ7" s="33"/>
      <c r="BA7" s="33"/>
      <c r="BB7" s="33"/>
      <c r="BC7" s="33"/>
      <c r="BD7" s="60"/>
    </row>
    <row r="8" s="6" customFormat="1" ht="30" customHeight="1" spans="1:56">
      <c r="A8" s="29"/>
      <c r="B8" s="30" t="s">
        <v>779</v>
      </c>
      <c r="C8" s="31" t="s">
        <v>780</v>
      </c>
      <c r="D8" s="32">
        <v>321</v>
      </c>
      <c r="E8" s="32">
        <v>226</v>
      </c>
      <c r="F8" s="33">
        <v>10</v>
      </c>
      <c r="G8" s="33">
        <f t="shared" si="0"/>
        <v>22</v>
      </c>
      <c r="H8" s="34"/>
      <c r="I8" s="52"/>
      <c r="J8" s="33"/>
      <c r="K8" s="33"/>
      <c r="L8" s="33"/>
      <c r="M8" s="33"/>
      <c r="N8" s="33"/>
      <c r="O8" s="33"/>
      <c r="P8" s="33"/>
      <c r="Q8" s="51">
        <v>4</v>
      </c>
      <c r="R8" s="51">
        <v>4</v>
      </c>
      <c r="S8" s="51">
        <v>4</v>
      </c>
      <c r="T8" s="51">
        <v>7</v>
      </c>
      <c r="U8" s="51">
        <v>10</v>
      </c>
      <c r="V8" s="51">
        <v>10</v>
      </c>
      <c r="W8" s="51">
        <v>10</v>
      </c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  <c r="AN8" s="33"/>
      <c r="AO8" s="33"/>
      <c r="AP8" s="33"/>
      <c r="AQ8" s="33"/>
      <c r="AR8" s="33"/>
      <c r="AS8" s="33"/>
      <c r="AT8" s="33"/>
      <c r="AU8" s="33"/>
      <c r="AV8" s="33"/>
      <c r="AW8" s="33"/>
      <c r="AX8" s="33"/>
      <c r="AY8" s="33"/>
      <c r="AZ8" s="33"/>
      <c r="BA8" s="33"/>
      <c r="BB8" s="33"/>
      <c r="BC8" s="33"/>
      <c r="BD8" s="60"/>
    </row>
    <row r="9" s="6" customFormat="1" ht="30" customHeight="1" spans="1:56">
      <c r="A9" s="29"/>
      <c r="B9" s="30" t="s">
        <v>781</v>
      </c>
      <c r="C9" s="31" t="s">
        <v>782</v>
      </c>
      <c r="D9" s="32">
        <v>220</v>
      </c>
      <c r="E9" s="32">
        <v>220</v>
      </c>
      <c r="F9" s="33">
        <v>9.5</v>
      </c>
      <c r="G9" s="33">
        <f t="shared" si="0"/>
        <v>23</v>
      </c>
      <c r="H9" s="34" t="s">
        <v>783</v>
      </c>
      <c r="I9" s="52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51">
        <v>9.5</v>
      </c>
      <c r="Y9" s="51">
        <v>9.5</v>
      </c>
      <c r="Z9" s="51">
        <v>9.5</v>
      </c>
      <c r="AA9" s="51">
        <v>9.5</v>
      </c>
      <c r="AB9" s="51">
        <v>9.5</v>
      </c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  <c r="AN9" s="33"/>
      <c r="AO9" s="33"/>
      <c r="AP9" s="33"/>
      <c r="AQ9" s="33"/>
      <c r="AR9" s="33"/>
      <c r="AS9" s="33"/>
      <c r="AT9" s="33"/>
      <c r="AU9" s="33"/>
      <c r="AV9" s="33"/>
      <c r="AW9" s="33"/>
      <c r="AX9" s="33"/>
      <c r="AY9" s="33"/>
      <c r="AZ9" s="33"/>
      <c r="BA9" s="33"/>
      <c r="BB9" s="33"/>
      <c r="BC9" s="33"/>
      <c r="BD9" s="60"/>
    </row>
    <row r="10" s="6" customFormat="1" ht="30" customHeight="1" spans="1:56">
      <c r="A10" s="29"/>
      <c r="B10" s="30" t="s">
        <v>784</v>
      </c>
      <c r="C10" s="31"/>
      <c r="D10" s="32"/>
      <c r="E10" s="32"/>
      <c r="F10" s="33">
        <v>6</v>
      </c>
      <c r="G10" s="33">
        <v>5</v>
      </c>
      <c r="H10" s="34" t="s">
        <v>804</v>
      </c>
      <c r="I10" s="52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51">
        <v>6</v>
      </c>
      <c r="AD10" s="33"/>
      <c r="AE10" s="33"/>
      <c r="AF10" s="33"/>
      <c r="AG10" s="33"/>
      <c r="AH10" s="33"/>
      <c r="AI10" s="33"/>
      <c r="AJ10" s="33"/>
      <c r="AK10" s="33"/>
      <c r="AL10" s="33"/>
      <c r="AM10" s="33"/>
      <c r="AN10" s="33"/>
      <c r="AO10" s="33"/>
      <c r="AP10" s="33"/>
      <c r="AQ10" s="33"/>
      <c r="AR10" s="33"/>
      <c r="AS10" s="33"/>
      <c r="AT10" s="33"/>
      <c r="AU10" s="33"/>
      <c r="AV10" s="33"/>
      <c r="AW10" s="33"/>
      <c r="AX10" s="33"/>
      <c r="AY10" s="33"/>
      <c r="AZ10" s="33"/>
      <c r="BA10" s="33"/>
      <c r="BB10" s="33"/>
      <c r="BC10" s="33"/>
      <c r="BD10" s="60"/>
    </row>
    <row r="11" s="6" customFormat="1" ht="30" customHeight="1" spans="1:56">
      <c r="A11" s="29"/>
      <c r="B11" s="30" t="s">
        <v>786</v>
      </c>
      <c r="C11" s="31"/>
      <c r="D11" s="32"/>
      <c r="E11" s="32"/>
      <c r="F11" s="33">
        <v>6</v>
      </c>
      <c r="G11" s="33">
        <v>20</v>
      </c>
      <c r="H11" s="34" t="s">
        <v>804</v>
      </c>
      <c r="I11" s="52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51">
        <v>6</v>
      </c>
      <c r="AE11" s="51">
        <v>6</v>
      </c>
      <c r="AF11" s="51">
        <v>6</v>
      </c>
      <c r="AG11" s="51">
        <v>6</v>
      </c>
      <c r="AH11" s="33"/>
      <c r="AI11" s="33"/>
      <c r="AJ11" s="33"/>
      <c r="AK11" s="33"/>
      <c r="AL11" s="33"/>
      <c r="AM11" s="33"/>
      <c r="AN11" s="33"/>
      <c r="AO11" s="33"/>
      <c r="AP11" s="33"/>
      <c r="AQ11" s="33"/>
      <c r="AR11" s="33"/>
      <c r="AS11" s="33"/>
      <c r="AT11" s="33"/>
      <c r="AU11" s="33"/>
      <c r="AV11" s="33"/>
      <c r="AW11" s="33"/>
      <c r="AX11" s="33"/>
      <c r="AY11" s="33"/>
      <c r="AZ11" s="33"/>
      <c r="BA11" s="33"/>
      <c r="BB11" s="33"/>
      <c r="BC11" s="33"/>
      <c r="BD11" s="60"/>
    </row>
    <row r="12" s="6" customFormat="1" ht="30" customHeight="1" spans="1:56">
      <c r="A12" s="29"/>
      <c r="B12" s="30" t="s">
        <v>787</v>
      </c>
      <c r="C12" s="31" t="s">
        <v>788</v>
      </c>
      <c r="D12" s="32">
        <v>112</v>
      </c>
      <c r="E12" s="32">
        <v>98</v>
      </c>
      <c r="F12" s="33">
        <v>4</v>
      </c>
      <c r="G12" s="33">
        <f t="shared" ref="G12:G16" si="1">INT(E12/F12)</f>
        <v>24</v>
      </c>
      <c r="H12" s="34" t="s">
        <v>804</v>
      </c>
      <c r="I12" s="52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51">
        <v>4</v>
      </c>
      <c r="AD12" s="51">
        <v>4</v>
      </c>
      <c r="AE12" s="51">
        <v>4</v>
      </c>
      <c r="AF12" s="51">
        <v>4</v>
      </c>
      <c r="AG12" s="33"/>
      <c r="AH12" s="33"/>
      <c r="AI12" s="33"/>
      <c r="AJ12" s="33"/>
      <c r="AK12" s="33"/>
      <c r="AL12" s="33"/>
      <c r="AM12" s="33"/>
      <c r="AN12" s="33"/>
      <c r="AO12" s="33"/>
      <c r="AP12" s="33"/>
      <c r="AQ12" s="33"/>
      <c r="AR12" s="33"/>
      <c r="AS12" s="33"/>
      <c r="AT12" s="33"/>
      <c r="AU12" s="33"/>
      <c r="AV12" s="33"/>
      <c r="AW12" s="33"/>
      <c r="AX12" s="33"/>
      <c r="AY12" s="33"/>
      <c r="AZ12" s="33"/>
      <c r="BA12" s="33"/>
      <c r="BB12" s="33"/>
      <c r="BC12" s="33"/>
      <c r="BD12" s="60"/>
    </row>
    <row r="13" s="6" customFormat="1" ht="30" customHeight="1" spans="1:56">
      <c r="A13" s="29"/>
      <c r="B13" s="30" t="s">
        <v>789</v>
      </c>
      <c r="C13" s="31"/>
      <c r="D13" s="32"/>
      <c r="E13" s="32"/>
      <c r="F13" s="33">
        <v>6</v>
      </c>
      <c r="G13" s="33">
        <v>5</v>
      </c>
      <c r="H13" s="34" t="s">
        <v>805</v>
      </c>
      <c r="I13" s="52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51">
        <v>6</v>
      </c>
      <c r="AI13" s="33"/>
      <c r="AJ13" s="33"/>
      <c r="AK13" s="33"/>
      <c r="AL13" s="33"/>
      <c r="AM13" s="33"/>
      <c r="AN13" s="33"/>
      <c r="AO13" s="33"/>
      <c r="AP13" s="33"/>
      <c r="AQ13" s="33"/>
      <c r="AR13" s="33"/>
      <c r="AS13" s="33"/>
      <c r="AT13" s="33"/>
      <c r="AU13" s="33"/>
      <c r="AV13" s="33"/>
      <c r="AW13" s="33"/>
      <c r="AX13" s="33"/>
      <c r="AY13" s="33"/>
      <c r="AZ13" s="33"/>
      <c r="BA13" s="33"/>
      <c r="BB13" s="33"/>
      <c r="BC13" s="33"/>
      <c r="BD13" s="60"/>
    </row>
    <row r="14" s="6" customFormat="1" ht="30" customHeight="1" spans="1:56">
      <c r="A14" s="29"/>
      <c r="B14" s="30" t="s">
        <v>791</v>
      </c>
      <c r="C14" s="31"/>
      <c r="D14" s="32"/>
      <c r="E14" s="32"/>
      <c r="F14" s="33">
        <v>6</v>
      </c>
      <c r="G14" s="33">
        <v>20</v>
      </c>
      <c r="H14" s="34" t="s">
        <v>805</v>
      </c>
      <c r="I14" s="52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51">
        <v>6</v>
      </c>
      <c r="AJ14" s="51">
        <v>6</v>
      </c>
      <c r="AK14" s="51">
        <v>6</v>
      </c>
      <c r="AL14" s="51">
        <v>6</v>
      </c>
      <c r="AM14" s="33"/>
      <c r="AN14" s="33"/>
      <c r="AO14" s="33"/>
      <c r="AP14" s="33"/>
      <c r="AQ14" s="33"/>
      <c r="AR14" s="33"/>
      <c r="AS14" s="33"/>
      <c r="AT14" s="33"/>
      <c r="AU14" s="33"/>
      <c r="AV14" s="33"/>
      <c r="AW14" s="33"/>
      <c r="AX14" s="33"/>
      <c r="AY14" s="33"/>
      <c r="AZ14" s="33"/>
      <c r="BA14" s="33"/>
      <c r="BB14" s="33"/>
      <c r="BC14" s="33"/>
      <c r="BD14" s="60"/>
    </row>
    <row r="15" s="6" customFormat="1" ht="30" customHeight="1" spans="1:56">
      <c r="A15" s="29"/>
      <c r="B15" s="30" t="s">
        <v>792</v>
      </c>
      <c r="C15" s="31" t="s">
        <v>793</v>
      </c>
      <c r="D15" s="32">
        <v>100</v>
      </c>
      <c r="E15" s="32">
        <v>100</v>
      </c>
      <c r="F15" s="33">
        <v>4</v>
      </c>
      <c r="G15" s="33">
        <f t="shared" si="1"/>
        <v>25</v>
      </c>
      <c r="H15" s="34" t="s">
        <v>794</v>
      </c>
      <c r="I15" s="52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51">
        <v>4</v>
      </c>
      <c r="AI15" s="51">
        <v>4</v>
      </c>
      <c r="AJ15" s="51">
        <v>4</v>
      </c>
      <c r="AK15" s="51">
        <v>4</v>
      </c>
      <c r="AL15" s="51">
        <v>4</v>
      </c>
      <c r="AM15" s="33"/>
      <c r="AN15" s="33"/>
      <c r="AO15" s="33"/>
      <c r="AP15" s="33"/>
      <c r="AQ15" s="33"/>
      <c r="AR15" s="33"/>
      <c r="AS15" s="33"/>
      <c r="AT15" s="33"/>
      <c r="AU15" s="33"/>
      <c r="AV15" s="33"/>
      <c r="AW15" s="33"/>
      <c r="AX15" s="33"/>
      <c r="AY15" s="33"/>
      <c r="AZ15" s="33"/>
      <c r="BA15" s="33"/>
      <c r="BB15" s="33"/>
      <c r="BC15" s="33"/>
      <c r="BD15" s="60"/>
    </row>
    <row r="16" s="6" customFormat="1" ht="30" customHeight="1" spans="1:56">
      <c r="A16" s="29"/>
      <c r="B16" s="30" t="s">
        <v>795</v>
      </c>
      <c r="C16" s="31" t="s">
        <v>796</v>
      </c>
      <c r="D16" s="32">
        <v>104</v>
      </c>
      <c r="E16" s="32">
        <v>104</v>
      </c>
      <c r="F16" s="33">
        <v>8</v>
      </c>
      <c r="G16" s="33">
        <f t="shared" si="1"/>
        <v>13</v>
      </c>
      <c r="H16" s="34" t="s">
        <v>797</v>
      </c>
      <c r="I16" s="52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51">
        <v>8</v>
      </c>
      <c r="AN16" s="51">
        <v>8</v>
      </c>
      <c r="AO16" s="51">
        <v>8</v>
      </c>
      <c r="AP16" s="33"/>
      <c r="AQ16" s="33"/>
      <c r="AR16" s="33"/>
      <c r="AS16" s="33"/>
      <c r="AT16" s="33"/>
      <c r="AU16" s="33"/>
      <c r="AV16" s="33"/>
      <c r="AW16" s="33"/>
      <c r="AX16" s="33"/>
      <c r="AY16" s="33"/>
      <c r="AZ16" s="33"/>
      <c r="BA16" s="33"/>
      <c r="BB16" s="33"/>
      <c r="BC16" s="33"/>
      <c r="BD16" s="60"/>
    </row>
    <row r="17" s="6" customFormat="1" ht="30" customHeight="1" spans="1:56">
      <c r="A17" s="29"/>
      <c r="B17" s="30" t="s">
        <v>798</v>
      </c>
      <c r="C17" s="31" t="s">
        <v>799</v>
      </c>
      <c r="D17" s="32" t="s">
        <v>800</v>
      </c>
      <c r="E17" s="32"/>
      <c r="F17" s="33"/>
      <c r="G17" s="33"/>
      <c r="H17" s="34" t="s">
        <v>801</v>
      </c>
      <c r="I17" s="52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  <c r="AN17" s="33"/>
      <c r="AO17" s="33"/>
      <c r="AP17" s="33"/>
      <c r="AQ17" s="33"/>
      <c r="AR17" s="33"/>
      <c r="AS17" s="33"/>
      <c r="AT17" s="33"/>
      <c r="AU17" s="33"/>
      <c r="AV17" s="33"/>
      <c r="AW17" s="33"/>
      <c r="AX17" s="33"/>
      <c r="AY17" s="33"/>
      <c r="AZ17" s="33"/>
      <c r="BA17" s="33"/>
      <c r="BB17" s="33"/>
      <c r="BC17" s="33"/>
      <c r="BD17" s="60"/>
    </row>
    <row r="18" s="6" customFormat="1" ht="30" customHeight="1" spans="1:56">
      <c r="A18" s="29"/>
      <c r="B18" s="30" t="s">
        <v>802</v>
      </c>
      <c r="C18" s="31" t="s">
        <v>803</v>
      </c>
      <c r="D18" s="32" t="s">
        <v>800</v>
      </c>
      <c r="E18" s="32"/>
      <c r="F18" s="33"/>
      <c r="G18" s="33"/>
      <c r="H18" s="34"/>
      <c r="I18" s="52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  <c r="AN18" s="33"/>
      <c r="AO18" s="33"/>
      <c r="AP18" s="33"/>
      <c r="AQ18" s="33"/>
      <c r="AR18" s="33"/>
      <c r="AS18" s="33"/>
      <c r="AT18" s="33"/>
      <c r="AU18" s="33"/>
      <c r="AV18" s="33"/>
      <c r="AW18" s="33"/>
      <c r="AX18" s="33"/>
      <c r="AY18" s="33"/>
      <c r="AZ18" s="33"/>
      <c r="BA18" s="33"/>
      <c r="BB18" s="33"/>
      <c r="BC18" s="33"/>
      <c r="BD18" s="60"/>
    </row>
    <row r="19" ht="30" customHeight="1" spans="2:56">
      <c r="B19" s="35"/>
      <c r="C19" s="36"/>
      <c r="D19" s="37"/>
      <c r="E19" s="37"/>
      <c r="F19" s="38"/>
      <c r="G19" s="38"/>
      <c r="H19" s="39"/>
      <c r="I19" s="53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 s="54"/>
      <c r="AW19" s="54"/>
      <c r="AX19" s="54"/>
      <c r="AY19" s="54"/>
      <c r="AZ19" s="54"/>
      <c r="BA19" s="54"/>
      <c r="BB19" s="54"/>
      <c r="BC19" s="54"/>
      <c r="BD19" s="61"/>
    </row>
  </sheetData>
  <mergeCells count="18">
    <mergeCell ref="I2:L2"/>
    <mergeCell ref="M2:P2"/>
    <mergeCell ref="Q2:U2"/>
    <mergeCell ref="V2:Y2"/>
    <mergeCell ref="Z2:AD2"/>
    <mergeCell ref="AE2:AH2"/>
    <mergeCell ref="AI2:AL2"/>
    <mergeCell ref="AM2:AQ2"/>
    <mergeCell ref="AR2:AU2"/>
    <mergeCell ref="AV2:AY2"/>
    <mergeCell ref="AZ2:BD2"/>
    <mergeCell ref="B2:B5"/>
    <mergeCell ref="C2:C5"/>
    <mergeCell ref="D2:D5"/>
    <mergeCell ref="E2:E5"/>
    <mergeCell ref="F2:F5"/>
    <mergeCell ref="G2:G5"/>
    <mergeCell ref="H2:H5"/>
  </mergeCells>
  <pageMargins left="0.699305555555556" right="0.699305555555556" top="0.75" bottom="0.75" header="0.3" footer="0.3"/>
  <pageSetup paperSize="9" scale="57" fitToHeight="0" orientation="landscape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C2:O29"/>
  <sheetViews>
    <sheetView workbookViewId="0">
      <selection activeCell="F22" sqref="F22"/>
    </sheetView>
  </sheetViews>
  <sheetFormatPr defaultColWidth="9" defaultRowHeight="13.5"/>
  <cols>
    <col min="3" max="3" width="12.625"/>
    <col min="7" max="9" width="12.625"/>
  </cols>
  <sheetData>
    <row r="2" spans="5:7">
      <c r="E2">
        <v>109</v>
      </c>
      <c r="G2">
        <f>E2/G4</f>
        <v>5.06976744186047</v>
      </c>
    </row>
    <row r="3" spans="5:9">
      <c r="E3">
        <v>132</v>
      </c>
      <c r="I3">
        <f>E3/G4</f>
        <v>6.13953488372093</v>
      </c>
    </row>
    <row r="4" spans="5:9">
      <c r="E4">
        <f>SUM(E2:E3)</f>
        <v>241</v>
      </c>
      <c r="G4">
        <f>21.5</f>
        <v>21.5</v>
      </c>
      <c r="I4">
        <f>E4/G4</f>
        <v>11.2093023255814</v>
      </c>
    </row>
    <row r="6" spans="13:13">
      <c r="M6" t="s">
        <v>806</v>
      </c>
    </row>
    <row r="7" spans="13:14">
      <c r="M7" t="s">
        <v>807</v>
      </c>
      <c r="N7">
        <v>30</v>
      </c>
    </row>
    <row r="8" spans="3:14">
      <c r="C8" s="2" t="s">
        <v>808</v>
      </c>
      <c r="E8" s="2" t="s">
        <v>809</v>
      </c>
      <c r="H8" s="3" t="s">
        <v>810</v>
      </c>
      <c r="J8" s="2" t="s">
        <v>809</v>
      </c>
      <c r="N8">
        <f>30*10</f>
        <v>300</v>
      </c>
    </row>
    <row r="9" spans="3:14">
      <c r="C9" s="3">
        <v>643</v>
      </c>
      <c r="D9" s="3"/>
      <c r="E9" s="3">
        <f>21.5*4</f>
        <v>86</v>
      </c>
      <c r="F9" s="3"/>
      <c r="H9" s="3">
        <f>259</f>
        <v>259</v>
      </c>
      <c r="I9" s="3"/>
      <c r="J9" s="3">
        <f>21.5*4</f>
        <v>86</v>
      </c>
      <c r="N9">
        <v>30</v>
      </c>
    </row>
    <row r="10" spans="3:10">
      <c r="C10" s="3"/>
      <c r="D10" s="3"/>
      <c r="E10" s="3"/>
      <c r="F10" s="3"/>
      <c r="G10" s="3"/>
      <c r="H10" s="3"/>
      <c r="I10" s="3"/>
      <c r="J10" s="3"/>
    </row>
    <row r="11" spans="3:14">
      <c r="C11" s="3"/>
      <c r="D11" s="3"/>
      <c r="E11" s="3"/>
      <c r="F11" s="3"/>
      <c r="G11" s="3"/>
      <c r="H11" s="3"/>
      <c r="I11" s="3"/>
      <c r="J11" s="3"/>
      <c r="N11">
        <f>N8-N9</f>
        <v>270</v>
      </c>
    </row>
    <row r="12" spans="3:10">
      <c r="C12" s="3" t="s">
        <v>811</v>
      </c>
      <c r="D12" s="3"/>
      <c r="E12" s="3"/>
      <c r="F12" s="3"/>
      <c r="G12" s="3"/>
      <c r="H12" s="3" t="s">
        <v>811</v>
      </c>
      <c r="I12" s="3"/>
      <c r="J12" s="3"/>
    </row>
    <row r="13" spans="3:10">
      <c r="C13" s="3">
        <f>C9/E9</f>
        <v>7.47674418604651</v>
      </c>
      <c r="D13" s="3"/>
      <c r="E13" s="3"/>
      <c r="F13" s="3"/>
      <c r="G13" s="3"/>
      <c r="H13" s="3">
        <f>H9/J9</f>
        <v>3.01162790697674</v>
      </c>
      <c r="I13" s="3"/>
      <c r="J13" s="3"/>
    </row>
    <row r="14" spans="3:10">
      <c r="C14" s="3"/>
      <c r="D14" s="3"/>
      <c r="E14" s="3"/>
      <c r="F14" s="3"/>
      <c r="G14" s="3"/>
      <c r="H14" s="3"/>
      <c r="I14" s="3"/>
      <c r="J14" s="3"/>
    </row>
    <row r="16" spans="6:8">
      <c r="F16">
        <f>277+14</f>
        <v>291</v>
      </c>
      <c r="H16">
        <f>F16/10</f>
        <v>29.1</v>
      </c>
    </row>
    <row r="20" spans="7:7">
      <c r="G20">
        <f>80*7</f>
        <v>560</v>
      </c>
    </row>
    <row r="21" spans="7:7">
      <c r="G21">
        <v>796</v>
      </c>
    </row>
    <row r="22" spans="9:15">
      <c r="I22">
        <f>G21-G20</f>
        <v>236</v>
      </c>
      <c r="O22">
        <f>220*0.5</f>
        <v>110</v>
      </c>
    </row>
    <row r="24" spans="3:3">
      <c r="C24">
        <v>80</v>
      </c>
    </row>
    <row r="25" spans="3:4">
      <c r="C25">
        <f>4*21.5</f>
        <v>86</v>
      </c>
      <c r="D25">
        <f>C25*6</f>
        <v>516</v>
      </c>
    </row>
    <row r="29" spans="9:9">
      <c r="I29">
        <f>109/10</f>
        <v>10.9</v>
      </c>
    </row>
  </sheetData>
  <pageMargins left="0.75" right="0.75" top="1" bottom="1" header="0.511805555555556" footer="0.511805555555556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7:B20"/>
  <sheetViews>
    <sheetView workbookViewId="0">
      <selection activeCell="I4" sqref="I4"/>
    </sheetView>
  </sheetViews>
  <sheetFormatPr defaultColWidth="9" defaultRowHeight="13.5" outlineLevelCol="1"/>
  <cols>
    <col min="2" max="2" width="10.375" customWidth="1"/>
  </cols>
  <sheetData>
    <row r="7" spans="2:2">
      <c r="B7" s="1" t="s">
        <v>68</v>
      </c>
    </row>
    <row r="8" spans="2:2">
      <c r="B8" s="1" t="s">
        <v>206</v>
      </c>
    </row>
    <row r="9" spans="2:2">
      <c r="B9" s="1" t="s">
        <v>812</v>
      </c>
    </row>
    <row r="11" spans="2:2">
      <c r="B11" s="1" t="s">
        <v>24</v>
      </c>
    </row>
    <row r="12" spans="2:2">
      <c r="B12" s="1" t="s">
        <v>106</v>
      </c>
    </row>
    <row r="13" spans="2:2">
      <c r="B13" s="1" t="s">
        <v>813</v>
      </c>
    </row>
    <row r="14" spans="2:2">
      <c r="B14" s="1" t="s">
        <v>113</v>
      </c>
    </row>
    <row r="15" spans="2:2">
      <c r="B15" s="1" t="s">
        <v>814</v>
      </c>
    </row>
    <row r="16" spans="2:2">
      <c r="B16" s="1"/>
    </row>
    <row r="17" spans="2:2">
      <c r="B17" s="1"/>
    </row>
    <row r="18" spans="2:2">
      <c r="B18" s="1"/>
    </row>
    <row r="19" spans="2:2">
      <c r="B19" s="1"/>
    </row>
    <row r="20" spans="2:2">
      <c r="B20" s="1"/>
    </row>
  </sheetData>
  <pageMargins left="0.75" right="0.75" top="1" bottom="1" header="0.511805555555556" footer="0.511805555555556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F6" sqref="F6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工作计划</vt:lpstr>
      <vt:lpstr>DevPlanA</vt:lpstr>
      <vt:lpstr>DevPlanB</vt:lpstr>
      <vt:lpstr>Sheet2</vt:lpstr>
      <vt:lpstr>Sheet3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lwu4</dc:creator>
  <cp:lastModifiedBy>Ma Pengfei(YFPOIT)</cp:lastModifiedBy>
  <dcterms:created xsi:type="dcterms:W3CDTF">2015-11-19T02:48:00Z</dcterms:created>
  <dcterms:modified xsi:type="dcterms:W3CDTF">2016-02-22T01:42:25Z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2052-10.1.0.5457</vt:lpwstr>
  </property>
  <property fmtid="{D5CDD505-2E9C-101B-9397-08002B2CF9AE}" pid="3" name="KSOReadingLayout">
    <vt:bool>false</vt:bool>
  </property>
</Properties>
</file>