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0730" windowHeight="8265" activeTab="4"/>
  </bookViews>
  <sheets>
    <sheet name="Корреляция" sheetId="18" r:id="rId1"/>
    <sheet name="США 2" sheetId="19" r:id="rId2"/>
    <sheet name="РФ 2" sheetId="24" r:id="rId3"/>
    <sheet name="Франция 2" sheetId="25" r:id="rId4"/>
    <sheet name="Исходные данные" sheetId="1" r:id="rId5"/>
  </sheets>
  <calcPr calcId="145621"/>
</workbook>
</file>

<file path=xl/calcChain.xml><?xml version="1.0" encoding="utf-8"?>
<calcChain xmlns="http://schemas.openxmlformats.org/spreadsheetml/2006/main">
  <c r="A11" i="1" l="1"/>
  <c r="B11" i="1"/>
  <c r="C11" i="1"/>
  <c r="D11" i="1"/>
  <c r="D21" i="1"/>
  <c r="D28" i="1" s="1"/>
  <c r="D29" i="1" s="1"/>
  <c r="D22" i="1"/>
  <c r="D23" i="1"/>
  <c r="D24" i="1"/>
  <c r="D25" i="1"/>
  <c r="D26" i="1"/>
  <c r="D27" i="1"/>
  <c r="D20" i="1"/>
  <c r="C21" i="1"/>
  <c r="C28" i="1" s="1"/>
  <c r="C29" i="1" s="1"/>
  <c r="C22" i="1"/>
  <c r="C23" i="1"/>
  <c r="C24" i="1"/>
  <c r="C25" i="1"/>
  <c r="C26" i="1"/>
  <c r="C27" i="1"/>
  <c r="C20" i="1"/>
  <c r="B21" i="1"/>
  <c r="B22" i="1"/>
  <c r="B23" i="1"/>
  <c r="B24" i="1"/>
  <c r="B25" i="1"/>
  <c r="B26" i="1"/>
  <c r="B27" i="1"/>
  <c r="B20" i="1"/>
  <c r="B28" i="1" s="1"/>
  <c r="B29" i="1" s="1"/>
  <c r="A21" i="1"/>
  <c r="A22" i="1"/>
  <c r="A23" i="1"/>
  <c r="A24" i="1"/>
  <c r="A25" i="1"/>
  <c r="A26" i="1"/>
  <c r="A27" i="1"/>
  <c r="A20" i="1"/>
  <c r="A28" i="1" s="1"/>
  <c r="A29" i="1" s="1"/>
  <c r="B34" i="1" l="1"/>
  <c r="B35" i="1" s="1"/>
  <c r="C34" i="1"/>
  <c r="D34" i="1"/>
  <c r="D35" i="1" s="1"/>
  <c r="C35" i="1"/>
</calcChain>
</file>

<file path=xl/sharedStrings.xml><?xml version="1.0" encoding="utf-8"?>
<sst xmlns="http://schemas.openxmlformats.org/spreadsheetml/2006/main" count="118" uniqueCount="45">
  <si>
    <t>США</t>
  </si>
  <si>
    <t>Российская Федерация</t>
  </si>
  <si>
    <t>Франция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</si>
  <si>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</si>
  <si>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</si>
  <si>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</si>
  <si>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</si>
  <si>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</si>
  <si>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</si>
  <si>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</si>
  <si>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</si>
  <si>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</si>
  <si>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</si>
  <si>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</si>
  <si>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</si>
  <si>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</si>
  <si>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</si>
  <si>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</si>
  <si>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</si>
  <si>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</si>
  <si>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</si>
  <si>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</si>
  <si>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</si>
  <si>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</si>
  <si>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</si>
  <si>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</si>
  <si>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</si>
  <si>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</si>
  <si>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</si>
  <si>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</si>
  <si>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</si>
  <si>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</si>
  <si>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Столбец 1</t>
  </si>
  <si>
    <t>Столбец 2</t>
  </si>
  <si>
    <t>Столбец 3</t>
  </si>
  <si>
    <t>РФ</t>
  </si>
  <si>
    <t>Корреляция</t>
  </si>
  <si>
    <t>x^2</t>
  </si>
  <si>
    <t>xy</t>
  </si>
  <si>
    <t>∑</t>
  </si>
  <si>
    <t>n</t>
  </si>
  <si>
    <t>a</t>
  </si>
  <si>
    <t>b</t>
  </si>
  <si>
    <t>Среднее значение</t>
  </si>
  <si>
    <t>Доход от экспорта оружия(в млрд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</si>
</sst>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1" fillId="0" borderId="2" xfId="0" applyFont="1" applyFill="1" applyBorder="1" applyAlignment="1">
      <alignment horizontal="centerContinuous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3" xfId="0" applyBorder="1"/>
    <xf numFmtId="2" fontId="0" fillId="0" borderId="0" xfId="0" applyNumberForma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США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США</c:v>
          </c:tx>
          <c:spPr>
            <a:ln w="28575">
              <a:noFill/>
            </a:ln>
          </c:spPr>
          <c:xVal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xVal>
          <c:yVal>
            <c:numRef>
              <c:f>'Исходные данные'!$B$3:$B$10</c:f>
              <c:numCache>
                <c:formatCode>0.00</c:formatCode>
                <c:ptCount val="8"/>
                <c:pt idx="0">
                  <c:v>26.076000000000001</c:v>
                </c:pt>
                <c:pt idx="1">
                  <c:v>39.433</c:v>
                </c:pt>
                <c:pt idx="2">
                  <c:v>22.898</c:v>
                </c:pt>
                <c:pt idx="3">
                  <c:v>21.164999999999999</c:v>
                </c:pt>
                <c:pt idx="4">
                  <c:v>69.066999999999993</c:v>
                </c:pt>
                <c:pt idx="5">
                  <c:v>25.102</c:v>
                </c:pt>
                <c:pt idx="6">
                  <c:v>26.748000000000001</c:v>
                </c:pt>
                <c:pt idx="7">
                  <c:v>36.222999999999999</c:v>
                </c:pt>
              </c:numCache>
            </c:numRef>
          </c:yVal>
          <c:smooth val="0"/>
        </c:ser>
        <c:ser>
          <c:idx val="1"/>
          <c:order val="1"/>
          <c:tx>
            <c:v>Линия регрессии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4479938852019464E-3"/>
                  <c:y val="-8.5760409374836921E-2"/>
                </c:manualLayout>
              </c:layout>
              <c:numFmt formatCode="General" sourceLinked="0"/>
            </c:trendlineLbl>
          </c:trendline>
          <c:xVal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xVal>
          <c:yVal>
            <c:numRef>
              <c:f>'США 2'!$B$25:$B$32</c:f>
              <c:numCache>
                <c:formatCode>General</c:formatCode>
                <c:ptCount val="8"/>
                <c:pt idx="0">
                  <c:v>30.750749999999968</c:v>
                </c:pt>
                <c:pt idx="1">
                  <c:v>31.490249999999968</c:v>
                </c:pt>
                <c:pt idx="2">
                  <c:v>32.229749999999967</c:v>
                </c:pt>
                <c:pt idx="3">
                  <c:v>32.969249999999967</c:v>
                </c:pt>
                <c:pt idx="4">
                  <c:v>33.708749999999966</c:v>
                </c:pt>
                <c:pt idx="5">
                  <c:v>34.448249999999973</c:v>
                </c:pt>
                <c:pt idx="6">
                  <c:v>35.187749999999973</c:v>
                </c:pt>
                <c:pt idx="7">
                  <c:v>35.927249999999972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03136"/>
        <c:axId val="641403712"/>
      </c:scatterChart>
      <c:valAx>
        <c:axId val="64140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41403712"/>
        <c:crosses val="autoZero"/>
        <c:crossBetween val="midCat"/>
      </c:valAx>
      <c:valAx>
        <c:axId val="6414037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641403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Российская</a:t>
            </a:r>
            <a:r>
              <a:rPr lang="ru-RU" baseline="0"/>
              <a:t> Федерация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Российская Федерация</c:v>
          </c:tx>
          <c:spPr>
            <a:ln w="28575">
              <a:noFill/>
            </a:ln>
          </c:spPr>
          <c:xVal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xVal>
          <c:yVal>
            <c:numRef>
              <c:f>'Исходные данные'!$C$3:$C$10</c:f>
              <c:numCache>
                <c:formatCode>0.00</c:formatCode>
                <c:ptCount val="8"/>
                <c:pt idx="0">
                  <c:v>10.772</c:v>
                </c:pt>
                <c:pt idx="1">
                  <c:v>6.2720000000000002</c:v>
                </c:pt>
                <c:pt idx="2">
                  <c:v>16.795999999999999</c:v>
                </c:pt>
                <c:pt idx="3">
                  <c:v>8.8409999999999993</c:v>
                </c:pt>
                <c:pt idx="4">
                  <c:v>8.6630000000000003</c:v>
                </c:pt>
                <c:pt idx="5">
                  <c:v>18.878</c:v>
                </c:pt>
                <c:pt idx="6">
                  <c:v>10.474</c:v>
                </c:pt>
                <c:pt idx="7">
                  <c:v>10.199999999999999</c:v>
                </c:pt>
              </c:numCache>
            </c:numRef>
          </c:yVal>
          <c:smooth val="0"/>
        </c:ser>
        <c:ser>
          <c:idx val="1"/>
          <c:order val="1"/>
          <c:tx>
            <c:v>Линия регрессии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6.3460686661029298E-4"/>
                  <c:y val="-9.8530919068395437E-2"/>
                </c:manualLayout>
              </c:layout>
              <c:numFmt formatCode="General" sourceLinked="0"/>
            </c:trendlineLbl>
          </c:trendline>
          <c:xVal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xVal>
          <c:yVal>
            <c:numRef>
              <c:f>'РФ 2'!$B$25:$B$32</c:f>
              <c:numCache>
                <c:formatCode>General</c:formatCode>
                <c:ptCount val="8"/>
                <c:pt idx="0">
                  <c:v>10.400583333333248</c:v>
                </c:pt>
                <c:pt idx="1">
                  <c:v>10.675273809523723</c:v>
                </c:pt>
                <c:pt idx="2">
                  <c:v>10.949964285714199</c:v>
                </c:pt>
                <c:pt idx="3">
                  <c:v>11.224654761904675</c:v>
                </c:pt>
                <c:pt idx="4">
                  <c:v>11.499345238095152</c:v>
                </c:pt>
                <c:pt idx="5">
                  <c:v>11.774035714285628</c:v>
                </c:pt>
                <c:pt idx="6">
                  <c:v>12.048726190476103</c:v>
                </c:pt>
                <c:pt idx="7">
                  <c:v>12.32341666666658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05440"/>
        <c:axId val="641406016"/>
      </c:scatterChart>
      <c:valAx>
        <c:axId val="641405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1406016"/>
        <c:crosses val="autoZero"/>
        <c:crossBetween val="midCat"/>
      </c:valAx>
      <c:valAx>
        <c:axId val="641406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6414054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Франция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Франция</c:v>
          </c:tx>
          <c:spPr>
            <a:ln w="28575">
              <a:noFill/>
            </a:ln>
          </c:spPr>
          <c:xVal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xVal>
          <c:yVal>
            <c:numRef>
              <c:f>'Исходные данные'!$D$3:$D$10</c:f>
              <c:numCache>
                <c:formatCode>0.00</c:formatCode>
                <c:ptCount val="8"/>
                <c:pt idx="0">
                  <c:v>2.536</c:v>
                </c:pt>
                <c:pt idx="1">
                  <c:v>7.3920000000000003</c:v>
                </c:pt>
                <c:pt idx="2">
                  <c:v>10.939</c:v>
                </c:pt>
                <c:pt idx="3">
                  <c:v>2.1560000000000001</c:v>
                </c:pt>
                <c:pt idx="4">
                  <c:v>6.6559999999999997</c:v>
                </c:pt>
                <c:pt idx="5">
                  <c:v>3.008</c:v>
                </c:pt>
                <c:pt idx="6">
                  <c:v>3.4569999999999999</c:v>
                </c:pt>
                <c:pt idx="7">
                  <c:v>4.4000000000000004</c:v>
                </c:pt>
              </c:numCache>
            </c:numRef>
          </c:yVal>
          <c:smooth val="0"/>
        </c:ser>
        <c:ser>
          <c:idx val="1"/>
          <c:order val="1"/>
          <c:tx>
            <c:v>Линия регрессии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7.5457960377673203E-2"/>
                  <c:y val="-0.11124159109427913"/>
                </c:manualLayout>
              </c:layout>
              <c:numFmt formatCode="General" sourceLinked="0"/>
            </c:trendlineLbl>
          </c:trendline>
          <c:xVal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xVal>
          <c:yVal>
            <c:numRef>
              <c:f>'Франция 2'!$B$25:$B$32</c:f>
              <c:numCache>
                <c:formatCode>General</c:formatCode>
                <c:ptCount val="8"/>
                <c:pt idx="0">
                  <c:v>6.1479999999999988</c:v>
                </c:pt>
                <c:pt idx="1">
                  <c:v>5.8394285714285701</c:v>
                </c:pt>
                <c:pt idx="2">
                  <c:v>5.5308571428571423</c:v>
                </c:pt>
                <c:pt idx="3">
                  <c:v>5.2222857142857135</c:v>
                </c:pt>
                <c:pt idx="4">
                  <c:v>4.9137142857142848</c:v>
                </c:pt>
                <c:pt idx="5">
                  <c:v>4.6051428571428561</c:v>
                </c:pt>
                <c:pt idx="6">
                  <c:v>4.2965714285714274</c:v>
                </c:pt>
                <c:pt idx="7">
                  <c:v>3.9879999999999991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07744"/>
        <c:axId val="641408320"/>
      </c:scatterChart>
      <c:valAx>
        <c:axId val="641407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41408320"/>
        <c:crosses val="autoZero"/>
        <c:crossBetween val="midCat"/>
      </c:valAx>
      <c:valAx>
        <c:axId val="641408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6414077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США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США</c:v>
          </c:tx>
          <c:spPr>
            <a:ln>
              <a:noFill/>
            </a:ln>
          </c:spPr>
          <c:cat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'Исходные данные'!$B$3:$B$10</c:f>
              <c:numCache>
                <c:formatCode>0.00</c:formatCode>
                <c:ptCount val="8"/>
                <c:pt idx="0">
                  <c:v>26.076000000000001</c:v>
                </c:pt>
                <c:pt idx="1">
                  <c:v>39.433</c:v>
                </c:pt>
                <c:pt idx="2">
                  <c:v>22.898</c:v>
                </c:pt>
                <c:pt idx="3">
                  <c:v>21.164999999999999</c:v>
                </c:pt>
                <c:pt idx="4">
                  <c:v>69.066999999999993</c:v>
                </c:pt>
                <c:pt idx="5">
                  <c:v>25.102</c:v>
                </c:pt>
                <c:pt idx="6">
                  <c:v>26.748000000000001</c:v>
                </c:pt>
                <c:pt idx="7">
                  <c:v>36.222999999999999</c:v>
                </c:pt>
              </c:numCache>
            </c:numRef>
          </c:val>
          <c:smooth val="0"/>
        </c:ser>
        <c:ser>
          <c:idx val="1"/>
          <c:order val="1"/>
          <c:tx>
            <c:v>Линия регрессии</c:v>
          </c:tx>
          <c:spPr>
            <a:ln w="28575"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8"/>
                <c:pt idx="0">
                  <c:v>30.750749999999968</c:v>
                </c:pt>
                <c:pt idx="1">
                  <c:v>31.490249999999968</c:v>
                </c:pt>
                <c:pt idx="2">
                  <c:v>32.229749999999967</c:v>
                </c:pt>
                <c:pt idx="3">
                  <c:v>32.969249999999967</c:v>
                </c:pt>
                <c:pt idx="4">
                  <c:v>33.708749999999966</c:v>
                </c:pt>
                <c:pt idx="5">
                  <c:v>34.448249999999973</c:v>
                </c:pt>
                <c:pt idx="6">
                  <c:v>35.187749999999973</c:v>
                </c:pt>
                <c:pt idx="7">
                  <c:v>35.927249999999972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292288"/>
        <c:axId val="77841536"/>
      </c:lineChart>
      <c:catAx>
        <c:axId val="64129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841536"/>
        <c:crosses val="autoZero"/>
        <c:auto val="1"/>
        <c:lblAlgn val="ctr"/>
        <c:lblOffset val="100"/>
        <c:noMultiLvlLbl val="0"/>
      </c:catAx>
      <c:valAx>
        <c:axId val="778415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641292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Российская Федерация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Российская Федерация</c:v>
          </c:tx>
          <c:spPr>
            <a:ln>
              <a:noFill/>
            </a:ln>
          </c:spPr>
          <c:cat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'Исходные данные'!$C$3:$C$10</c:f>
              <c:numCache>
                <c:formatCode>0.00</c:formatCode>
                <c:ptCount val="8"/>
                <c:pt idx="0">
                  <c:v>10.772</c:v>
                </c:pt>
                <c:pt idx="1">
                  <c:v>6.2720000000000002</c:v>
                </c:pt>
                <c:pt idx="2">
                  <c:v>16.795999999999999</c:v>
                </c:pt>
                <c:pt idx="3">
                  <c:v>8.8409999999999993</c:v>
                </c:pt>
                <c:pt idx="4">
                  <c:v>8.6630000000000003</c:v>
                </c:pt>
                <c:pt idx="5">
                  <c:v>18.878</c:v>
                </c:pt>
                <c:pt idx="6">
                  <c:v>10.474</c:v>
                </c:pt>
                <c:pt idx="7">
                  <c:v>10.199999999999999</c:v>
                </c:pt>
              </c:numCache>
            </c:numRef>
          </c:val>
          <c:smooth val="0"/>
        </c:ser>
        <c:ser>
          <c:idx val="1"/>
          <c:order val="1"/>
          <c:tx>
            <c:v>Линия регрессии</c:v>
          </c:tx>
          <c:spPr>
            <a:ln w="28575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8"/>
                <c:pt idx="0">
                  <c:v>10.400583333333248</c:v>
                </c:pt>
                <c:pt idx="1">
                  <c:v>10.675273809523723</c:v>
                </c:pt>
                <c:pt idx="2">
                  <c:v>10.949964285714199</c:v>
                </c:pt>
                <c:pt idx="3">
                  <c:v>11.224654761904675</c:v>
                </c:pt>
                <c:pt idx="4">
                  <c:v>11.499345238095152</c:v>
                </c:pt>
                <c:pt idx="5">
                  <c:v>11.774035714285628</c:v>
                </c:pt>
                <c:pt idx="6">
                  <c:v>12.048726190476103</c:v>
                </c:pt>
                <c:pt idx="7">
                  <c:v>12.32341666666658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63936"/>
        <c:axId val="77843264"/>
      </c:lineChart>
      <c:catAx>
        <c:axId val="8586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843264"/>
        <c:crosses val="autoZero"/>
        <c:auto val="1"/>
        <c:lblAlgn val="ctr"/>
        <c:lblOffset val="100"/>
        <c:noMultiLvlLbl val="0"/>
      </c:catAx>
      <c:valAx>
        <c:axId val="778432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5863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Франция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Франция</c:v>
          </c:tx>
          <c:spPr>
            <a:ln>
              <a:noFill/>
            </a:ln>
          </c:spPr>
          <c:cat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'Исходные данные'!$D$3:$D$10</c:f>
              <c:numCache>
                <c:formatCode>0.00</c:formatCode>
                <c:ptCount val="8"/>
                <c:pt idx="0">
                  <c:v>2.536</c:v>
                </c:pt>
                <c:pt idx="1">
                  <c:v>7.3920000000000003</c:v>
                </c:pt>
                <c:pt idx="2">
                  <c:v>10.939</c:v>
                </c:pt>
                <c:pt idx="3">
                  <c:v>2.1560000000000001</c:v>
                </c:pt>
                <c:pt idx="4">
                  <c:v>6.6559999999999997</c:v>
                </c:pt>
                <c:pt idx="5">
                  <c:v>3.008</c:v>
                </c:pt>
                <c:pt idx="6">
                  <c:v>3.4569999999999999</c:v>
                </c:pt>
                <c:pt idx="7">
                  <c:v>4.4000000000000004</c:v>
                </c:pt>
              </c:numCache>
            </c:numRef>
          </c:val>
          <c:smooth val="0"/>
        </c:ser>
        <c:ser>
          <c:idx val="1"/>
          <c:order val="1"/>
          <c:tx>
            <c:v>Линия регрессии</c:v>
          </c:tx>
          <c:spPr>
            <a:ln w="28575">
              <a:solidFill>
                <a:srgbClr val="C0504D"/>
              </a:solidFill>
            </a:ln>
          </c:spPr>
          <c:marker>
            <c:symbol val="none"/>
          </c:marker>
          <c:cat>
            <c:numRef>
              <c:f>'Исходные данные'!$A$3:$A$10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#REF!</c:f>
              <c:numCache>
                <c:formatCode>General</c:formatCode>
                <c:ptCount val="8"/>
                <c:pt idx="0">
                  <c:v>6.1480000000000246</c:v>
                </c:pt>
                <c:pt idx="1">
                  <c:v>5.8394285714285843</c:v>
                </c:pt>
                <c:pt idx="2">
                  <c:v>5.530857142857144</c:v>
                </c:pt>
                <c:pt idx="3">
                  <c:v>5.2222857142857038</c:v>
                </c:pt>
                <c:pt idx="4">
                  <c:v>4.9137142857142635</c:v>
                </c:pt>
                <c:pt idx="5">
                  <c:v>4.6051428571428232</c:v>
                </c:pt>
                <c:pt idx="6">
                  <c:v>4.296571428571383</c:v>
                </c:pt>
                <c:pt idx="7">
                  <c:v>3.9880000000000564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284608"/>
        <c:axId val="77844992"/>
      </c:lineChart>
      <c:catAx>
        <c:axId val="73284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844992"/>
        <c:crosses val="autoZero"/>
        <c:auto val="1"/>
        <c:lblAlgn val="ctr"/>
        <c:lblOffset val="100"/>
        <c:noMultiLvlLbl val="0"/>
      </c:catAx>
      <c:valAx>
        <c:axId val="77844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732846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278946</xdr:colOff>
      <xdr:row>2</xdr:row>
      <xdr:rowOff>176894</xdr:rowOff>
    </xdr:from>
    <xdr:to>
      <xdr:col>19</xdr:col>
      <xdr:colOff>342898</xdr:colOff>
      <xdr:row>19</xdr:row>
      <xdr:rowOff>117021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396687</xdr:colOff>
      <xdr:row>20</xdr:row>
      <xdr:rowOff>62194</xdr:rowOff>
    </xdr:from>
    <xdr:to>
      <xdr:col>9</xdr:col>
      <xdr:colOff>90206</xdr:colOff>
      <xdr:row>38</xdr:row>
      <xdr:rowOff>154641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1178378</xdr:colOff>
      <xdr:row>21</xdr:row>
      <xdr:rowOff>23132</xdr:rowOff>
    </xdr:from>
    <xdr:to>
      <xdr:col>8</xdr:col>
      <xdr:colOff>1328058</xdr:colOff>
      <xdr:row>38</xdr:row>
      <xdr:rowOff>172810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67796</xdr:colOff>
      <xdr:row>1</xdr:row>
      <xdr:rowOff>127186</xdr:rowOff>
    </xdr:from>
    <xdr:to>
      <xdr:col>17</xdr:col>
      <xdr:colOff>330013</xdr:colOff>
      <xdr:row>16</xdr:row>
      <xdr:rowOff>12886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104775</xdr:colOff>
      <xdr:row>17</xdr:row>
      <xdr:rowOff>101973</xdr:rowOff>
    </xdr:from>
    <xdr:to>
      <xdr:col>17</xdr:col>
      <xdr:colOff>366992</xdr:colOff>
      <xdr:row>31</xdr:row>
      <xdr:rowOff>178173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163607</xdr:colOff>
      <xdr:row>9</xdr:row>
      <xdr:rowOff>149038</xdr:rowOff>
    </xdr:from>
    <xdr:to>
      <xdr:col>25</xdr:col>
      <xdr:colOff>497542</xdr:colOff>
      <xdr:row>24</xdr:row>
      <xdr:rowOff>34738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3.28515625" customWidth="1"/>
    <col min="2" max="2" width="12.140625" customWidth="1"/>
    <col min="3" max="3" width="12.28515625" customWidth="1"/>
    <col min="4" max="4" width="13.5703125" customWidth="1"/>
  </cols>
  <sheetData>
    <row r="1" spans="1:4" x14ac:dyDescent="0.25">
      <c r="A1" s="5"/>
      <c r="B1" s="5" t="s">
        <v>32</v>
      </c>
      <c r="C1" s="5" t="s">
        <v>33</v>
      </c>
      <c r="D1" s="5" t="s">
        <v>34</v>
      </c>
    </row>
    <row r="2" spans="1:4" x14ac:dyDescent="0.25">
      <c r="A2" s="3" t="s">
        <v>32</v>
      </c>
      <c r="B2" s="3">
        <v>1</v>
      </c>
      <c r="C2" s="3"/>
      <c r="D2" s="3"/>
    </row>
    <row r="3" spans="1:4" x14ac:dyDescent="0.25">
      <c r="A3" s="3" t="s">
        <v>33</v>
      </c>
      <c r="B3" s="3">
        <v>-0.4415486593457984</v>
      </c>
      <c r="C3" s="3">
        <v>1</v>
      </c>
      <c r="D3" s="3"/>
    </row>
    <row r="4" spans="1:4" ht="15.75" thickBot="1" x14ac:dyDescent="0.3">
      <c r="A4" s="4" t="s">
        <v>34</v>
      </c>
      <c r="B4" s="4">
        <v>0.26558056971507776</v>
      </c>
      <c r="C4" s="4">
        <v>0.12478641356513445</v>
      </c>
      <c r="D4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70" zoomScaleNormal="70" workbookViewId="0">
      <selection activeCell="J30" sqref="J30"/>
    </sheetView>
  </sheetViews>
  <sheetFormatPr defaultRowHeight="15" x14ac:dyDescent="0.25"/>
  <cols>
    <col min="1" max="1" width="25.7109375" customWidth="1"/>
    <col min="2" max="2" width="18.140625" customWidth="1"/>
    <col min="3" max="3" width="26.42578125" customWidth="1"/>
    <col min="4" max="4" width="19" customWidth="1"/>
    <col min="5" max="5" width="18.28515625" customWidth="1"/>
    <col min="6" max="6" width="16" customWidth="1"/>
    <col min="7" max="7" width="21" customWidth="1"/>
    <col min="8" max="8" width="14.42578125" customWidth="1"/>
    <col min="9" max="9" width="15.7109375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8" t="s">
        <v>4</v>
      </c>
      <c r="B3" s="8"/>
    </row>
    <row r="4" spans="1:9" x14ac:dyDescent="0.25">
      <c r="A4" s="3" t="s">
        <v>5</v>
      </c>
      <c r="B4" s="3">
        <v>0.11478589130851795</v>
      </c>
    </row>
    <row r="5" spans="1:9" x14ac:dyDescent="0.25">
      <c r="A5" s="3" t="s">
        <v>6</v>
      </c>
      <c r="B5" s="3">
        <v>1.3175800843490895E-2</v>
      </c>
    </row>
    <row r="6" spans="1:9" x14ac:dyDescent="0.25">
      <c r="A6" s="3" t="s">
        <v>7</v>
      </c>
      <c r="B6" s="3">
        <v>-0.1512948990159273</v>
      </c>
    </row>
    <row r="7" spans="1:9" x14ac:dyDescent="0.25">
      <c r="A7" s="3" t="s">
        <v>8</v>
      </c>
      <c r="B7" s="3">
        <v>16.932402475234674</v>
      </c>
    </row>
    <row r="8" spans="1:9" ht="15.75" thickBot="1" x14ac:dyDescent="0.3">
      <c r="A8" s="4" t="s">
        <v>9</v>
      </c>
      <c r="B8" s="4">
        <v>8</v>
      </c>
    </row>
    <row r="10" spans="1:9" ht="15.75" thickBot="1" x14ac:dyDescent="0.3">
      <c r="A10" t="s">
        <v>10</v>
      </c>
    </row>
    <row r="11" spans="1:9" x14ac:dyDescent="0.25">
      <c r="A11" s="5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1:9" x14ac:dyDescent="0.25">
      <c r="A12" s="3" t="s">
        <v>11</v>
      </c>
      <c r="B12" s="3">
        <v>1</v>
      </c>
      <c r="C12" s="3">
        <v>22.968130499999688</v>
      </c>
      <c r="D12" s="3">
        <v>22.968130499999688</v>
      </c>
      <c r="E12" s="3">
        <v>8.0110322718593335E-2</v>
      </c>
      <c r="F12" s="3">
        <v>0.78665947623183108</v>
      </c>
    </row>
    <row r="13" spans="1:9" x14ac:dyDescent="0.25">
      <c r="A13" s="3" t="s">
        <v>12</v>
      </c>
      <c r="B13" s="3">
        <v>6</v>
      </c>
      <c r="C13" s="3">
        <v>1720.2375214999997</v>
      </c>
      <c r="D13" s="3">
        <v>286.70625358333331</v>
      </c>
      <c r="E13" s="3"/>
      <c r="F13" s="3"/>
    </row>
    <row r="14" spans="1:9" ht="15.75" thickBot="1" x14ac:dyDescent="0.3">
      <c r="A14" s="4" t="s">
        <v>13</v>
      </c>
      <c r="B14" s="4">
        <v>7</v>
      </c>
      <c r="C14" s="4">
        <v>1743.2056519999994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20</v>
      </c>
      <c r="C16" s="5" t="s">
        <v>8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1:9" x14ac:dyDescent="0.25">
      <c r="A17" s="3" t="s">
        <v>14</v>
      </c>
      <c r="B17" s="3">
        <v>-1453.425750000001</v>
      </c>
      <c r="C17" s="3">
        <v>5252.8898884240543</v>
      </c>
      <c r="D17" s="3">
        <v>-0.27669069424108</v>
      </c>
      <c r="E17" s="3">
        <v>0.79130225167755475</v>
      </c>
      <c r="F17" s="3">
        <v>-14306.78424599127</v>
      </c>
      <c r="G17" s="3">
        <v>11399.932745991267</v>
      </c>
      <c r="H17" s="3">
        <v>-14306.78424599127</v>
      </c>
      <c r="I17" s="3">
        <v>11399.932745991267</v>
      </c>
    </row>
    <row r="18" spans="1:9" ht="15.75" thickBot="1" x14ac:dyDescent="0.3">
      <c r="A18" s="4" t="s">
        <v>27</v>
      </c>
      <c r="B18" s="4">
        <v>0.73950000000000049</v>
      </c>
      <c r="C18" s="4">
        <v>2.6127264248351274</v>
      </c>
      <c r="D18" s="4">
        <v>0.28303767014055659</v>
      </c>
      <c r="E18" s="4">
        <v>0.78665947623183019</v>
      </c>
      <c r="F18" s="4">
        <v>-5.6536112404167813</v>
      </c>
      <c r="G18" s="4">
        <v>7.1326112404167823</v>
      </c>
      <c r="H18" s="4">
        <v>-5.6536112404167813</v>
      </c>
      <c r="I18" s="4">
        <v>7.1326112404167823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5" t="s">
        <v>29</v>
      </c>
      <c r="B24" s="5" t="s">
        <v>30</v>
      </c>
      <c r="C24" s="5" t="s">
        <v>31</v>
      </c>
    </row>
    <row r="25" spans="1:9" x14ac:dyDescent="0.25">
      <c r="A25" s="3">
        <v>1</v>
      </c>
      <c r="B25" s="3">
        <v>30.750749999999968</v>
      </c>
      <c r="C25" s="3">
        <v>-4.6747499999999675</v>
      </c>
    </row>
    <row r="26" spans="1:9" x14ac:dyDescent="0.25">
      <c r="A26" s="3">
        <v>2</v>
      </c>
      <c r="B26" s="3">
        <v>31.490249999999968</v>
      </c>
      <c r="C26" s="3">
        <v>7.9427500000000322</v>
      </c>
    </row>
    <row r="27" spans="1:9" x14ac:dyDescent="0.25">
      <c r="A27" s="3">
        <v>3</v>
      </c>
      <c r="B27" s="3">
        <v>32.229749999999967</v>
      </c>
      <c r="C27" s="3">
        <v>-9.3317499999999676</v>
      </c>
    </row>
    <row r="28" spans="1:9" x14ac:dyDescent="0.25">
      <c r="A28" s="3">
        <v>4</v>
      </c>
      <c r="B28" s="3">
        <v>32.969249999999967</v>
      </c>
      <c r="C28" s="3">
        <v>-11.804249999999968</v>
      </c>
    </row>
    <row r="29" spans="1:9" x14ac:dyDescent="0.25">
      <c r="A29" s="3">
        <v>5</v>
      </c>
      <c r="B29" s="3">
        <v>33.708749999999966</v>
      </c>
      <c r="C29" s="3">
        <v>35.358250000000027</v>
      </c>
    </row>
    <row r="30" spans="1:9" x14ac:dyDescent="0.25">
      <c r="A30" s="3">
        <v>6</v>
      </c>
      <c r="B30" s="3">
        <v>34.448249999999973</v>
      </c>
      <c r="C30" s="3">
        <v>-9.3462499999999729</v>
      </c>
    </row>
    <row r="31" spans="1:9" x14ac:dyDescent="0.25">
      <c r="A31" s="3">
        <v>7</v>
      </c>
      <c r="B31" s="3">
        <v>35.187749999999973</v>
      </c>
      <c r="C31" s="3">
        <v>-8.4397499999999717</v>
      </c>
    </row>
    <row r="32" spans="1:9" ht="15.75" thickBot="1" x14ac:dyDescent="0.3">
      <c r="A32" s="4">
        <v>8</v>
      </c>
      <c r="B32" s="4">
        <v>35.927249999999972</v>
      </c>
      <c r="C32" s="4">
        <v>0.2957500000000266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85" zoomScaleNormal="85" workbookViewId="0">
      <selection activeCell="H11" sqref="H11"/>
    </sheetView>
  </sheetViews>
  <sheetFormatPr defaultRowHeight="15" x14ac:dyDescent="0.25"/>
  <cols>
    <col min="1" max="1" width="26" customWidth="1"/>
    <col min="2" max="2" width="23.28515625" customWidth="1"/>
    <col min="3" max="3" width="21.85546875" customWidth="1"/>
    <col min="4" max="4" width="22.28515625" customWidth="1"/>
    <col min="5" max="5" width="19.42578125" customWidth="1"/>
    <col min="6" max="6" width="21.140625" customWidth="1"/>
    <col min="7" max="7" width="22.140625" customWidth="1"/>
    <col min="8" max="8" width="21.140625" customWidth="1"/>
    <col min="9" max="9" width="22.140625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8" t="s">
        <v>4</v>
      </c>
      <c r="B3" s="8"/>
    </row>
    <row r="4" spans="1:9" x14ac:dyDescent="0.25">
      <c r="A4" s="3" t="s">
        <v>5</v>
      </c>
      <c r="B4" s="3">
        <v>0.15731577713071299</v>
      </c>
    </row>
    <row r="5" spans="1:9" x14ac:dyDescent="0.25">
      <c r="A5" s="3" t="s">
        <v>6</v>
      </c>
      <c r="B5" s="3">
        <v>2.474825373424016E-2</v>
      </c>
    </row>
    <row r="6" spans="1:9" x14ac:dyDescent="0.25">
      <c r="A6" s="3" t="s">
        <v>7</v>
      </c>
      <c r="B6" s="3">
        <v>-0.13779370397671981</v>
      </c>
    </row>
    <row r="7" spans="1:9" x14ac:dyDescent="0.25">
      <c r="A7" s="3" t="s">
        <v>8</v>
      </c>
      <c r="B7" s="3">
        <v>4.5622461203554554</v>
      </c>
    </row>
    <row r="8" spans="1:9" ht="15.75" thickBot="1" x14ac:dyDescent="0.3">
      <c r="A8" s="4" t="s">
        <v>9</v>
      </c>
      <c r="B8" s="4">
        <v>8</v>
      </c>
    </row>
    <row r="10" spans="1:9" ht="15.75" thickBot="1" x14ac:dyDescent="0.3">
      <c r="A10" t="s">
        <v>10</v>
      </c>
    </row>
    <row r="11" spans="1:9" x14ac:dyDescent="0.25">
      <c r="A11" s="5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1:9" x14ac:dyDescent="0.25">
      <c r="A12" s="3" t="s">
        <v>11</v>
      </c>
      <c r="B12" s="3">
        <v>1</v>
      </c>
      <c r="C12" s="3">
        <v>3.1691040238095525</v>
      </c>
      <c r="D12" s="3">
        <v>3.1691040238095525</v>
      </c>
      <c r="E12" s="3">
        <v>0.15225763293837466</v>
      </c>
      <c r="F12" s="3">
        <v>0.70986339930836717</v>
      </c>
    </row>
    <row r="13" spans="1:9" x14ac:dyDescent="0.25">
      <c r="A13" s="3" t="s">
        <v>12</v>
      </c>
      <c r="B13" s="3">
        <v>6</v>
      </c>
      <c r="C13" s="3">
        <v>124.88453797619044</v>
      </c>
      <c r="D13" s="3">
        <v>20.814089662698407</v>
      </c>
      <c r="E13" s="3"/>
      <c r="F13" s="3"/>
    </row>
    <row r="14" spans="1:9" ht="15.75" thickBot="1" x14ac:dyDescent="0.3">
      <c r="A14" s="4" t="s">
        <v>13</v>
      </c>
      <c r="B14" s="4">
        <v>7</v>
      </c>
      <c r="C14" s="4">
        <v>128.053642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20</v>
      </c>
      <c r="C16" s="5" t="s">
        <v>8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1:9" x14ac:dyDescent="0.25">
      <c r="A17" s="3" t="s">
        <v>14</v>
      </c>
      <c r="B17" s="3">
        <v>-540.90320238095217</v>
      </c>
      <c r="C17" s="3">
        <v>1415.3323221065771</v>
      </c>
      <c r="D17" s="3">
        <v>-0.38217399117676704</v>
      </c>
      <c r="E17" s="3">
        <v>0.71550254646870382</v>
      </c>
      <c r="F17" s="3">
        <v>-4004.0966279826125</v>
      </c>
      <c r="G17" s="3">
        <v>2922.290223220708</v>
      </c>
      <c r="H17" s="3">
        <v>-4004.0966279826125</v>
      </c>
      <c r="I17" s="3">
        <v>2922.290223220708</v>
      </c>
    </row>
    <row r="18" spans="1:9" ht="15.75" thickBot="1" x14ac:dyDescent="0.3">
      <c r="A18" s="4" t="s">
        <v>27</v>
      </c>
      <c r="B18" s="4">
        <v>0.27469047619047604</v>
      </c>
      <c r="C18" s="4">
        <v>0.703969859722404</v>
      </c>
      <c r="D18" s="4">
        <v>0.39020204117658469</v>
      </c>
      <c r="E18" s="4">
        <v>0.70986339930836784</v>
      </c>
      <c r="F18" s="4">
        <v>-1.4478617130958278</v>
      </c>
      <c r="G18" s="4">
        <v>1.9972426654767799</v>
      </c>
      <c r="H18" s="4">
        <v>-1.4478617130958278</v>
      </c>
      <c r="I18" s="4">
        <v>1.9972426654767799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5" t="s">
        <v>29</v>
      </c>
      <c r="B24" s="5" t="s">
        <v>30</v>
      </c>
      <c r="C24" s="5" t="s">
        <v>31</v>
      </c>
    </row>
    <row r="25" spans="1:9" x14ac:dyDescent="0.25">
      <c r="A25" s="3">
        <v>1</v>
      </c>
      <c r="B25" s="3">
        <v>10.400583333333248</v>
      </c>
      <c r="C25" s="3">
        <v>0.37141666666675199</v>
      </c>
    </row>
    <row r="26" spans="1:9" x14ac:dyDescent="0.25">
      <c r="A26" s="3">
        <v>2</v>
      </c>
      <c r="B26" s="3">
        <v>10.675273809523723</v>
      </c>
      <c r="C26" s="3">
        <v>-4.4032738095237232</v>
      </c>
    </row>
    <row r="27" spans="1:9" x14ac:dyDescent="0.25">
      <c r="A27" s="3">
        <v>3</v>
      </c>
      <c r="B27" s="3">
        <v>10.949964285714199</v>
      </c>
      <c r="C27" s="3">
        <v>5.8460357142858008</v>
      </c>
    </row>
    <row r="28" spans="1:9" x14ac:dyDescent="0.25">
      <c r="A28" s="3">
        <v>4</v>
      </c>
      <c r="B28" s="3">
        <v>11.224654761904675</v>
      </c>
      <c r="C28" s="3">
        <v>-2.3836547619046762</v>
      </c>
    </row>
    <row r="29" spans="1:9" x14ac:dyDescent="0.25">
      <c r="A29" s="3">
        <v>5</v>
      </c>
      <c r="B29" s="3">
        <v>11.499345238095152</v>
      </c>
      <c r="C29" s="3">
        <v>-2.8363452380951522</v>
      </c>
    </row>
    <row r="30" spans="1:9" x14ac:dyDescent="0.25">
      <c r="A30" s="3">
        <v>6</v>
      </c>
      <c r="B30" s="3">
        <v>11.774035714285628</v>
      </c>
      <c r="C30" s="3">
        <v>7.1039642857143726</v>
      </c>
    </row>
    <row r="31" spans="1:9" x14ac:dyDescent="0.25">
      <c r="A31" s="3">
        <v>7</v>
      </c>
      <c r="B31" s="3">
        <v>12.048726190476103</v>
      </c>
      <c r="C31" s="3">
        <v>-1.5747261904761025</v>
      </c>
    </row>
    <row r="32" spans="1:9" ht="15.75" thickBot="1" x14ac:dyDescent="0.3">
      <c r="A32" s="4">
        <v>8</v>
      </c>
      <c r="B32" s="4">
        <v>12.32341666666658</v>
      </c>
      <c r="C32" s="4">
        <v>-2.1234166666665804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70" zoomScaleNormal="70" workbookViewId="0">
      <selection activeCell="N30" sqref="N30"/>
    </sheetView>
  </sheetViews>
  <sheetFormatPr defaultRowHeight="15" x14ac:dyDescent="0.25"/>
  <cols>
    <col min="1" max="1" width="27.140625" customWidth="1"/>
    <col min="2" max="2" width="26.28515625" customWidth="1"/>
    <col min="3" max="3" width="25.28515625" customWidth="1"/>
    <col min="4" max="4" width="26.7109375" customWidth="1"/>
    <col min="5" max="5" width="21" customWidth="1"/>
    <col min="6" max="6" width="20.42578125" customWidth="1"/>
    <col min="7" max="7" width="18.7109375" customWidth="1"/>
    <col min="8" max="8" width="21.5703125" customWidth="1"/>
    <col min="9" max="9" width="20.5703125" customWidth="1"/>
  </cols>
  <sheetData>
    <row r="1" spans="1:9" x14ac:dyDescent="0.25">
      <c r="A1" t="s">
        <v>3</v>
      </c>
    </row>
    <row r="2" spans="1:9" ht="15.75" thickBot="1" x14ac:dyDescent="0.3"/>
    <row r="3" spans="1:9" x14ac:dyDescent="0.25">
      <c r="A3" s="8" t="s">
        <v>4</v>
      </c>
      <c r="B3" s="8"/>
    </row>
    <row r="4" spans="1:9" x14ac:dyDescent="0.25">
      <c r="A4" s="3" t="s">
        <v>5</v>
      </c>
      <c r="B4" s="3">
        <v>0.24887090713015633</v>
      </c>
    </row>
    <row r="5" spans="1:9" x14ac:dyDescent="0.25">
      <c r="A5" s="3" t="s">
        <v>6</v>
      </c>
      <c r="B5" s="3">
        <v>6.1936728415786894E-2</v>
      </c>
    </row>
    <row r="6" spans="1:9" x14ac:dyDescent="0.25">
      <c r="A6" s="3" t="s">
        <v>7</v>
      </c>
      <c r="B6" s="3">
        <v>-9.4407150181581953E-2</v>
      </c>
    </row>
    <row r="7" spans="1:9" x14ac:dyDescent="0.25">
      <c r="A7" s="3" t="s">
        <v>8</v>
      </c>
      <c r="B7" s="3">
        <v>3.1772154550201739</v>
      </c>
    </row>
    <row r="8" spans="1:9" ht="15.75" thickBot="1" x14ac:dyDescent="0.3">
      <c r="A8" s="4" t="s">
        <v>9</v>
      </c>
      <c r="B8" s="4">
        <v>8</v>
      </c>
    </row>
    <row r="10" spans="1:9" ht="15.75" thickBot="1" x14ac:dyDescent="0.3">
      <c r="A10" t="s">
        <v>10</v>
      </c>
    </row>
    <row r="11" spans="1:9" x14ac:dyDescent="0.25">
      <c r="A11" s="5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1:9" x14ac:dyDescent="0.25">
      <c r="A12" s="3" t="s">
        <v>11</v>
      </c>
      <c r="B12" s="3">
        <v>1</v>
      </c>
      <c r="C12" s="3">
        <v>3.9990857142856981</v>
      </c>
      <c r="D12" s="3">
        <v>3.9990857142856981</v>
      </c>
      <c r="E12" s="3">
        <v>0.39615704158966186</v>
      </c>
      <c r="F12" s="3">
        <v>0.55227684582208503</v>
      </c>
    </row>
    <row r="13" spans="1:9" x14ac:dyDescent="0.25">
      <c r="A13" s="3" t="s">
        <v>12</v>
      </c>
      <c r="B13" s="3">
        <v>6</v>
      </c>
      <c r="C13" s="3">
        <v>60.568188285714299</v>
      </c>
      <c r="D13" s="3">
        <v>10.094698047619049</v>
      </c>
      <c r="E13" s="3"/>
      <c r="F13" s="3"/>
    </row>
    <row r="14" spans="1:9" ht="15.75" thickBot="1" x14ac:dyDescent="0.3">
      <c r="A14" s="4" t="s">
        <v>13</v>
      </c>
      <c r="B14" s="4">
        <v>7</v>
      </c>
      <c r="C14" s="4">
        <v>64.567273999999998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20</v>
      </c>
      <c r="C16" s="5" t="s">
        <v>8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1:9" x14ac:dyDescent="0.25">
      <c r="A17" s="3" t="s">
        <v>14</v>
      </c>
      <c r="B17" s="3">
        <v>625.4508571428571</v>
      </c>
      <c r="C17" s="3">
        <v>985.65829399757365</v>
      </c>
      <c r="D17" s="3">
        <v>0.63455140686351974</v>
      </c>
      <c r="E17" s="3">
        <v>0.5491360248973538</v>
      </c>
      <c r="F17" s="3">
        <v>-1786.3680989744335</v>
      </c>
      <c r="G17" s="3">
        <v>3037.2698132601477</v>
      </c>
      <c r="H17" s="3">
        <v>-1786.3680989744335</v>
      </c>
      <c r="I17" s="3">
        <v>3037.2698132601477</v>
      </c>
    </row>
    <row r="18" spans="1:9" ht="15.75" thickBot="1" x14ac:dyDescent="0.3">
      <c r="A18" s="4" t="s">
        <v>27</v>
      </c>
      <c r="B18" s="4">
        <v>-0.30857142857142855</v>
      </c>
      <c r="C18" s="4">
        <v>0.49025498826094499</v>
      </c>
      <c r="D18" s="4">
        <v>-0.62941007426769346</v>
      </c>
      <c r="E18" s="4">
        <v>0.55227684582208414</v>
      </c>
      <c r="F18" s="4">
        <v>-1.5081821671198503</v>
      </c>
      <c r="G18" s="4">
        <v>0.89103930997699332</v>
      </c>
      <c r="H18" s="4">
        <v>-1.5081821671198503</v>
      </c>
      <c r="I18" s="4">
        <v>0.89103930997699332</v>
      </c>
    </row>
    <row r="22" spans="1:9" x14ac:dyDescent="0.25">
      <c r="A22" t="s">
        <v>28</v>
      </c>
    </row>
    <row r="23" spans="1:9" ht="15.75" thickBot="1" x14ac:dyDescent="0.3"/>
    <row r="24" spans="1:9" x14ac:dyDescent="0.25">
      <c r="A24" s="5" t="s">
        <v>29</v>
      </c>
      <c r="B24" s="5" t="s">
        <v>30</v>
      </c>
      <c r="C24" s="5" t="s">
        <v>31</v>
      </c>
    </row>
    <row r="25" spans="1:9" x14ac:dyDescent="0.25">
      <c r="A25" s="3">
        <v>1</v>
      </c>
      <c r="B25" s="3">
        <v>6.1479999999999988</v>
      </c>
      <c r="C25" s="3">
        <v>-3.6119999999999988</v>
      </c>
    </row>
    <row r="26" spans="1:9" x14ac:dyDescent="0.25">
      <c r="A26" s="3">
        <v>2</v>
      </c>
      <c r="B26" s="3">
        <v>5.8394285714285701</v>
      </c>
      <c r="C26" s="3">
        <v>1.5525714285714303</v>
      </c>
    </row>
    <row r="27" spans="1:9" x14ac:dyDescent="0.25">
      <c r="A27" s="3">
        <v>3</v>
      </c>
      <c r="B27" s="3">
        <v>5.5308571428571423</v>
      </c>
      <c r="C27" s="3">
        <v>5.4081428571428578</v>
      </c>
    </row>
    <row r="28" spans="1:9" x14ac:dyDescent="0.25">
      <c r="A28" s="3">
        <v>4</v>
      </c>
      <c r="B28" s="3">
        <v>5.2222857142857135</v>
      </c>
      <c r="C28" s="3">
        <v>-3.0662857142857134</v>
      </c>
    </row>
    <row r="29" spans="1:9" x14ac:dyDescent="0.25">
      <c r="A29" s="3">
        <v>5</v>
      </c>
      <c r="B29" s="3">
        <v>4.9137142857142848</v>
      </c>
      <c r="C29" s="3">
        <v>1.7422857142857149</v>
      </c>
    </row>
    <row r="30" spans="1:9" x14ac:dyDescent="0.25">
      <c r="A30" s="3">
        <v>6</v>
      </c>
      <c r="B30" s="3">
        <v>4.6051428571428561</v>
      </c>
      <c r="C30" s="3">
        <v>-1.5971428571428561</v>
      </c>
    </row>
    <row r="31" spans="1:9" x14ac:dyDescent="0.25">
      <c r="A31" s="3">
        <v>7</v>
      </c>
      <c r="B31" s="3">
        <v>4.2965714285714274</v>
      </c>
      <c r="C31" s="3">
        <v>-0.83957142857142752</v>
      </c>
    </row>
    <row r="32" spans="1:9" ht="15.75" thickBot="1" x14ac:dyDescent="0.3">
      <c r="A32" s="4">
        <v>8</v>
      </c>
      <c r="B32" s="4">
        <v>3.9879999999999991</v>
      </c>
      <c r="C32" s="4">
        <v>0.41200000000000125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tabSelected="1" topLeftCell="A16" workbookViewId="0">
      <selection activeCell="H15" sqref="H15"/>
    </sheetView>
  </sheetViews>
  <sheetFormatPr defaultRowHeight="15" x14ac:dyDescent="0.25"/>
  <cols>
    <col min="3" max="3" width="23.28515625" customWidth="1"/>
    <col min="12" max="12" width="10.28515625" customWidth="1"/>
  </cols>
  <sheetData>
    <row r="1" spans="1:30" x14ac:dyDescent="0.25">
      <c r="A1" s="20" t="s">
        <v>44</v>
      </c>
      <c r="B1" s="20"/>
      <c r="C1" s="20"/>
      <c r="D1" s="20"/>
      <c r="E1" s="9" t="s">
        <v>40</v>
      </c>
      <c r="F1" s="10"/>
      <c r="G1" s="10"/>
      <c r="H1" s="10"/>
      <c r="I1" s="9"/>
      <c r="J1" s="9"/>
      <c r="K1" s="9"/>
      <c r="L1" s="1"/>
    </row>
    <row r="2" spans="1:30" x14ac:dyDescent="0.25">
      <c r="A2" s="6"/>
      <c r="B2" s="7" t="s">
        <v>0</v>
      </c>
      <c r="C2" s="7" t="s">
        <v>1</v>
      </c>
      <c r="D2" s="7" t="s">
        <v>2</v>
      </c>
      <c r="E2" s="9">
        <v>8</v>
      </c>
      <c r="F2" s="17"/>
      <c r="G2" s="17"/>
      <c r="H2" s="17"/>
      <c r="I2" s="9"/>
      <c r="J2" s="9"/>
      <c r="K2" s="9"/>
    </row>
    <row r="3" spans="1:30" x14ac:dyDescent="0.25">
      <c r="A3" s="6">
        <v>2007</v>
      </c>
      <c r="B3" s="12">
        <v>26.076000000000001</v>
      </c>
      <c r="C3" s="12">
        <v>10.772</v>
      </c>
      <c r="D3" s="12">
        <v>2.536</v>
      </c>
      <c r="F3" s="17"/>
      <c r="G3" s="17"/>
      <c r="H3" s="17"/>
      <c r="I3" s="9"/>
      <c r="J3" s="9"/>
      <c r="K3" s="9"/>
    </row>
    <row r="4" spans="1:30" x14ac:dyDescent="0.25">
      <c r="A4" s="6">
        <v>2008</v>
      </c>
      <c r="B4" s="12">
        <v>39.433</v>
      </c>
      <c r="C4" s="12">
        <v>6.2720000000000002</v>
      </c>
      <c r="D4" s="12">
        <v>7.3920000000000003</v>
      </c>
      <c r="F4" s="17"/>
      <c r="G4" s="17"/>
      <c r="H4" s="17"/>
      <c r="I4" s="9"/>
      <c r="J4" s="9"/>
      <c r="K4" s="9"/>
    </row>
    <row r="5" spans="1:30" x14ac:dyDescent="0.25">
      <c r="A5" s="6">
        <v>2009</v>
      </c>
      <c r="B5" s="12">
        <v>22.898</v>
      </c>
      <c r="C5" s="12">
        <v>16.795999999999999</v>
      </c>
      <c r="D5" s="12">
        <v>10.939</v>
      </c>
      <c r="F5" s="17"/>
      <c r="G5" s="17"/>
      <c r="H5" s="17"/>
      <c r="S5" s="1"/>
      <c r="T5" s="2"/>
      <c r="U5" s="2"/>
    </row>
    <row r="6" spans="1:30" x14ac:dyDescent="0.25">
      <c r="A6" s="6">
        <v>2010</v>
      </c>
      <c r="B6" s="12">
        <v>21.164999999999999</v>
      </c>
      <c r="C6" s="12">
        <v>8.8409999999999993</v>
      </c>
      <c r="D6" s="12">
        <v>2.1560000000000001</v>
      </c>
      <c r="F6" s="17"/>
      <c r="G6" s="17"/>
      <c r="H6" s="17"/>
      <c r="Q6" s="10"/>
      <c r="R6" s="10"/>
      <c r="S6" s="10"/>
      <c r="T6" s="10"/>
      <c r="U6" s="10"/>
      <c r="V6" s="10"/>
      <c r="W6" s="10"/>
      <c r="X6" s="11"/>
    </row>
    <row r="7" spans="1:30" x14ac:dyDescent="0.25">
      <c r="A7" s="6">
        <v>2011</v>
      </c>
      <c r="B7" s="12">
        <v>69.066999999999993</v>
      </c>
      <c r="C7" s="12">
        <v>8.6630000000000003</v>
      </c>
      <c r="D7" s="12">
        <v>6.6559999999999997</v>
      </c>
      <c r="F7" s="17"/>
      <c r="G7" s="17"/>
      <c r="H7" s="17"/>
      <c r="Q7" s="10"/>
      <c r="R7" s="10"/>
      <c r="S7" s="10"/>
      <c r="T7" s="9"/>
      <c r="U7" s="10"/>
      <c r="V7" s="10"/>
      <c r="W7" s="10"/>
      <c r="X7" s="9"/>
      <c r="AB7" s="1"/>
      <c r="AC7" s="2"/>
      <c r="AD7" s="2"/>
    </row>
    <row r="8" spans="1:30" x14ac:dyDescent="0.25">
      <c r="A8" s="6">
        <v>2012</v>
      </c>
      <c r="B8" s="12">
        <v>25.102</v>
      </c>
      <c r="C8" s="12">
        <v>18.878</v>
      </c>
      <c r="D8" s="12">
        <v>3.008</v>
      </c>
      <c r="F8" s="17"/>
      <c r="G8" s="17"/>
      <c r="H8" s="17"/>
      <c r="Q8" s="10"/>
      <c r="R8" s="10"/>
      <c r="S8" s="10"/>
      <c r="T8" s="9"/>
      <c r="U8" s="10"/>
      <c r="V8" s="10"/>
      <c r="W8" s="10"/>
      <c r="X8" s="9"/>
    </row>
    <row r="9" spans="1:30" x14ac:dyDescent="0.25">
      <c r="A9" s="6">
        <v>2013</v>
      </c>
      <c r="B9" s="12">
        <v>26.748000000000001</v>
      </c>
      <c r="C9" s="12">
        <v>10.474</v>
      </c>
      <c r="D9" s="12">
        <v>3.4569999999999999</v>
      </c>
      <c r="F9" s="17"/>
      <c r="G9" s="17"/>
      <c r="H9" s="17"/>
      <c r="Q9" s="10"/>
      <c r="R9" s="10"/>
      <c r="S9" s="10"/>
      <c r="T9" s="9"/>
      <c r="U9" s="10"/>
      <c r="V9" s="10"/>
      <c r="W9" s="10"/>
      <c r="X9" s="9"/>
    </row>
    <row r="10" spans="1:30" x14ac:dyDescent="0.25">
      <c r="A10" s="6">
        <v>2014</v>
      </c>
      <c r="B10" s="12">
        <v>36.222999999999999</v>
      </c>
      <c r="C10" s="12">
        <v>10.199999999999999</v>
      </c>
      <c r="D10" s="12">
        <v>4.4000000000000004</v>
      </c>
      <c r="S10" s="1"/>
      <c r="T10" s="2"/>
      <c r="U10" s="2"/>
    </row>
    <row r="11" spans="1:30" x14ac:dyDescent="0.25">
      <c r="A11">
        <f t="shared" ref="A11:C11" si="0">SUM(A3:A10)/$E$2</f>
        <v>2010.5</v>
      </c>
      <c r="B11">
        <f t="shared" si="0"/>
        <v>33.338999999999999</v>
      </c>
      <c r="C11">
        <f t="shared" si="0"/>
        <v>11.362000000000002</v>
      </c>
      <c r="D11">
        <f>SUM(D3:D10)/$E$2</f>
        <v>5.0679999999999996</v>
      </c>
      <c r="E11" t="s">
        <v>43</v>
      </c>
    </row>
    <row r="12" spans="1:30" x14ac:dyDescent="0.25">
      <c r="A12" s="20" t="s">
        <v>36</v>
      </c>
      <c r="B12" s="20"/>
      <c r="C12" s="20"/>
      <c r="D12" s="20"/>
    </row>
    <row r="13" spans="1:30" x14ac:dyDescent="0.25">
      <c r="A13" s="18"/>
      <c r="B13" s="18" t="s">
        <v>0</v>
      </c>
      <c r="C13" s="18" t="s">
        <v>1</v>
      </c>
      <c r="D13" s="18" t="s">
        <v>2</v>
      </c>
    </row>
    <row r="14" spans="1:30" x14ac:dyDescent="0.25">
      <c r="A14" s="19" t="s">
        <v>0</v>
      </c>
      <c r="B14" s="19">
        <v>1</v>
      </c>
      <c r="C14" s="19"/>
      <c r="D14" s="19"/>
      <c r="R14" s="2"/>
      <c r="S14" s="2"/>
      <c r="T14" s="2"/>
    </row>
    <row r="15" spans="1:30" x14ac:dyDescent="0.25">
      <c r="A15" s="19" t="s">
        <v>35</v>
      </c>
      <c r="B15" s="19">
        <v>-0.4415486593457984</v>
      </c>
      <c r="C15" s="19">
        <v>1</v>
      </c>
      <c r="D15" s="19"/>
      <c r="R15" s="2"/>
      <c r="S15" s="2"/>
      <c r="T15" s="2"/>
    </row>
    <row r="16" spans="1:30" x14ac:dyDescent="0.25">
      <c r="A16" s="19" t="s">
        <v>2</v>
      </c>
      <c r="B16" s="19">
        <v>0.26558056971507776</v>
      </c>
      <c r="C16" s="19">
        <v>0.12478641356513445</v>
      </c>
      <c r="D16" s="19">
        <v>1</v>
      </c>
      <c r="R16" s="2"/>
      <c r="S16" s="2"/>
      <c r="T16" s="2"/>
    </row>
    <row r="17" spans="1:5" x14ac:dyDescent="0.25">
      <c r="C17" s="1"/>
    </row>
    <row r="18" spans="1:5" x14ac:dyDescent="0.25">
      <c r="C18" s="1"/>
    </row>
    <row r="19" spans="1:5" x14ac:dyDescent="0.25">
      <c r="A19" s="16" t="s">
        <v>37</v>
      </c>
      <c r="B19" s="20" t="s">
        <v>38</v>
      </c>
      <c r="C19" s="20"/>
      <c r="D19" s="20"/>
    </row>
    <row r="20" spans="1:5" x14ac:dyDescent="0.25">
      <c r="A20" s="14">
        <f xml:space="preserve"> A3 * A3</f>
        <v>4028049</v>
      </c>
      <c r="B20" s="14">
        <f t="shared" ref="B20:B27" si="1">A3 * B3</f>
        <v>52334.531999999999</v>
      </c>
      <c r="C20" s="14">
        <f t="shared" ref="C20:C27" si="2">A3 * C3</f>
        <v>21619.404000000002</v>
      </c>
      <c r="D20" s="14">
        <f t="shared" ref="D20:D27" si="3">A3 * D3</f>
        <v>5089.7520000000004</v>
      </c>
    </row>
    <row r="21" spans="1:5" x14ac:dyDescent="0.25">
      <c r="A21" s="14">
        <f t="shared" ref="A21:A27" si="4" xml:space="preserve"> A4 * A4</f>
        <v>4032064</v>
      </c>
      <c r="B21" s="14">
        <f t="shared" si="1"/>
        <v>79181.463999999993</v>
      </c>
      <c r="C21" s="14">
        <f t="shared" si="2"/>
        <v>12594.176000000001</v>
      </c>
      <c r="D21" s="14">
        <f t="shared" si="3"/>
        <v>14843.136</v>
      </c>
    </row>
    <row r="22" spans="1:5" x14ac:dyDescent="0.25">
      <c r="A22" s="14">
        <f t="shared" si="4"/>
        <v>4036081</v>
      </c>
      <c r="B22" s="14">
        <f t="shared" si="1"/>
        <v>46002.082000000002</v>
      </c>
      <c r="C22" s="14">
        <f t="shared" si="2"/>
        <v>33743.163999999997</v>
      </c>
      <c r="D22" s="14">
        <f t="shared" si="3"/>
        <v>21976.451000000001</v>
      </c>
    </row>
    <row r="23" spans="1:5" x14ac:dyDescent="0.25">
      <c r="A23" s="14">
        <f t="shared" si="4"/>
        <v>4040100</v>
      </c>
      <c r="B23" s="14">
        <f t="shared" si="1"/>
        <v>42541.65</v>
      </c>
      <c r="C23" s="14">
        <f t="shared" si="2"/>
        <v>17770.41</v>
      </c>
      <c r="D23" s="14">
        <f t="shared" si="3"/>
        <v>4333.5600000000004</v>
      </c>
    </row>
    <row r="24" spans="1:5" x14ac:dyDescent="0.25">
      <c r="A24" s="14">
        <f t="shared" si="4"/>
        <v>4044121</v>
      </c>
      <c r="B24" s="14">
        <f t="shared" si="1"/>
        <v>138893.73699999999</v>
      </c>
      <c r="C24" s="14">
        <f t="shared" si="2"/>
        <v>17421.293000000001</v>
      </c>
      <c r="D24" s="14">
        <f t="shared" si="3"/>
        <v>13385.215999999999</v>
      </c>
    </row>
    <row r="25" spans="1:5" x14ac:dyDescent="0.25">
      <c r="A25" s="14">
        <f t="shared" si="4"/>
        <v>4048144</v>
      </c>
      <c r="B25" s="14">
        <f t="shared" si="1"/>
        <v>50505.224000000002</v>
      </c>
      <c r="C25" s="14">
        <f t="shared" si="2"/>
        <v>37982.536</v>
      </c>
      <c r="D25" s="14">
        <f t="shared" si="3"/>
        <v>6052.0960000000005</v>
      </c>
    </row>
    <row r="26" spans="1:5" x14ac:dyDescent="0.25">
      <c r="A26" s="14">
        <f t="shared" si="4"/>
        <v>4052169</v>
      </c>
      <c r="B26" s="14">
        <f t="shared" si="1"/>
        <v>53843.724000000002</v>
      </c>
      <c r="C26" s="14">
        <f t="shared" si="2"/>
        <v>21084.162</v>
      </c>
      <c r="D26" s="14">
        <f t="shared" si="3"/>
        <v>6958.9409999999998</v>
      </c>
    </row>
    <row r="27" spans="1:5" x14ac:dyDescent="0.25">
      <c r="A27" s="14">
        <f t="shared" si="4"/>
        <v>4056196</v>
      </c>
      <c r="B27" s="14">
        <f t="shared" si="1"/>
        <v>72953.122000000003</v>
      </c>
      <c r="C27" s="14">
        <f t="shared" si="2"/>
        <v>20542.8</v>
      </c>
      <c r="D27" s="14">
        <f t="shared" si="3"/>
        <v>8861.6</v>
      </c>
    </row>
    <row r="28" spans="1:5" x14ac:dyDescent="0.25">
      <c r="A28" s="9">
        <f t="shared" ref="A28" si="5">SUM(A20:A27)</f>
        <v>32336924</v>
      </c>
      <c r="B28" s="9">
        <f t="shared" ref="B28:C28" si="6" xml:space="preserve"> SUM(B20:B27)</f>
        <v>536255.53499999992</v>
      </c>
      <c r="C28" s="9">
        <f t="shared" si="6"/>
        <v>182757.94500000001</v>
      </c>
      <c r="D28" s="9">
        <f xml:space="preserve"> SUM(D20:D27)</f>
        <v>81500.752000000008</v>
      </c>
      <c r="E28" s="15" t="s">
        <v>39</v>
      </c>
    </row>
    <row r="29" spans="1:5" x14ac:dyDescent="0.25">
      <c r="A29" s="13">
        <f t="shared" ref="A29:C29" si="7">A28 / $E$2</f>
        <v>4042115.5</v>
      </c>
      <c r="B29" s="13">
        <f t="shared" si="7"/>
        <v>67031.94187499999</v>
      </c>
      <c r="C29" s="13">
        <f t="shared" si="7"/>
        <v>22844.743125000001</v>
      </c>
      <c r="D29" s="13">
        <f>D28 / $E$2</f>
        <v>10187.594000000001</v>
      </c>
      <c r="E29" t="s">
        <v>43</v>
      </c>
    </row>
    <row r="33" spans="1:4" x14ac:dyDescent="0.25">
      <c r="B33" t="s">
        <v>0</v>
      </c>
      <c r="C33" t="s">
        <v>1</v>
      </c>
      <c r="D33" t="s">
        <v>2</v>
      </c>
    </row>
    <row r="34" spans="1:4" x14ac:dyDescent="0.25">
      <c r="A34" t="s">
        <v>41</v>
      </c>
      <c r="B34">
        <f>(B29 - $A$11 * B11)/($A$29 - $A$11 * $A$11)</f>
        <v>0.73949999999742777</v>
      </c>
      <c r="C34">
        <f t="shared" ref="C34:D34" si="8">(C29 - $A$11 * C11)/($A$29 - $A$11 * $A$11)</f>
        <v>0.27469047619004933</v>
      </c>
      <c r="D34">
        <f t="shared" si="8"/>
        <v>-0.30857142857123454</v>
      </c>
    </row>
    <row r="35" spans="1:4" x14ac:dyDescent="0.25">
      <c r="A35" t="s">
        <v>42</v>
      </c>
      <c r="B35">
        <f xml:space="preserve"> B11 - B34 * $A$11</f>
        <v>-1453.4257499948285</v>
      </c>
      <c r="C35">
        <f t="shared" ref="C35:D35" si="9" xml:space="preserve"> C11 - C34 * $A$11</f>
        <v>-540.90320238009417</v>
      </c>
      <c r="D35">
        <f t="shared" si="9"/>
        <v>625.45085714246704</v>
      </c>
    </row>
  </sheetData>
  <mergeCells count="3">
    <mergeCell ref="A1:D1"/>
    <mergeCell ref="B19:D19"/>
    <mergeCell ref="A12:D12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Корреляция</vt:lpstr>
      <vt:lpstr>США 2</vt:lpstr>
      <vt:lpstr>РФ 2</vt:lpstr>
      <vt:lpstr>Франция 2</vt:lpstr>
      <vt:lpstr>Исходные данные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</dc:creator>
  <cp:lastModifiedBy>Andrew</cp:lastModifiedBy>
  <dcterms:created xsi:type="dcterms:W3CDTF">2017-01-27T16:33:56Z</dcterms:created>
  <dcterms:modified xsi:type="dcterms:W3CDTF">2017-02-23T14:59:48Z</dcterms:modified>
</cp:coreProperties>
</file>