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359D4FF1-6EE4-426D-B923-674E3B886A5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O9" i="1"/>
  <c r="P9" i="1" s="1"/>
  <c r="O12" i="1"/>
  <c r="P12" i="1" s="1"/>
  <c r="O14" i="1"/>
  <c r="P14" i="1" s="1"/>
  <c r="O18" i="1"/>
  <c r="P18" i="1" s="1"/>
  <c r="O21" i="1"/>
  <c r="P21" i="1" s="1"/>
  <c r="O24" i="1"/>
  <c r="P24" i="1" s="1"/>
  <c r="O26" i="1"/>
  <c r="P26" i="1" s="1"/>
  <c r="N4" i="1"/>
  <c r="O4" i="1" s="1"/>
  <c r="P4" i="1" s="1"/>
  <c r="N5" i="1"/>
  <c r="O5" i="1" s="1"/>
  <c r="P5" i="1" s="1"/>
  <c r="N6" i="1"/>
  <c r="N7" i="1"/>
  <c r="O7" i="1" s="1"/>
  <c r="P7" i="1" s="1"/>
  <c r="N8" i="1"/>
  <c r="O8" i="1" s="1"/>
  <c r="P8" i="1" s="1"/>
  <c r="N9" i="1"/>
  <c r="N10" i="1"/>
  <c r="O10" i="1" s="1"/>
  <c r="P10" i="1" s="1"/>
  <c r="N11" i="1"/>
  <c r="O11" i="1" s="1"/>
  <c r="P11" i="1" s="1"/>
  <c r="N12" i="1"/>
  <c r="N13" i="1"/>
  <c r="O13" i="1" s="1"/>
  <c r="P13" i="1" s="1"/>
  <c r="N14" i="1"/>
  <c r="N15" i="1"/>
  <c r="O15" i="1" s="1"/>
  <c r="P15" i="1" s="1"/>
  <c r="N16" i="1"/>
  <c r="O16" i="1" s="1"/>
  <c r="P16" i="1" s="1"/>
  <c r="N17" i="1"/>
  <c r="O17" i="1" s="1"/>
  <c r="P17" i="1" s="1"/>
  <c r="N18" i="1"/>
  <c r="N19" i="1"/>
  <c r="O19" i="1" s="1"/>
  <c r="P19" i="1" s="1"/>
  <c r="N20" i="1"/>
  <c r="O20" i="1" s="1"/>
  <c r="P20" i="1" s="1"/>
  <c r="N21" i="1"/>
  <c r="N22" i="1"/>
  <c r="O22" i="1" s="1"/>
  <c r="P22" i="1" s="1"/>
  <c r="N23" i="1"/>
  <c r="O23" i="1" s="1"/>
  <c r="P23" i="1" s="1"/>
  <c r="N24" i="1"/>
  <c r="N25" i="1"/>
  <c r="O25" i="1" s="1"/>
  <c r="P25" i="1" s="1"/>
  <c r="N26" i="1"/>
  <c r="N27" i="1"/>
  <c r="O27" i="1" s="1"/>
  <c r="P27" i="1" s="1"/>
  <c r="N3" i="1"/>
  <c r="O3" i="1" s="1"/>
  <c r="P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T9" i="2"/>
  <c r="T8" i="2"/>
  <c r="T7" i="2"/>
  <c r="T6" i="2"/>
  <c r="T5" i="2"/>
  <c r="T4" i="2"/>
  <c r="T3" i="2"/>
  <c r="R17" i="1" l="1"/>
  <c r="S17" i="1" s="1"/>
  <c r="Q17" i="1"/>
  <c r="R4" i="1"/>
  <c r="S4" i="1" s="1"/>
  <c r="Q4" i="1"/>
  <c r="R19" i="1"/>
  <c r="S19" i="1" s="1"/>
  <c r="Q19" i="1"/>
  <c r="R7" i="1"/>
  <c r="S7" i="1" s="1"/>
  <c r="Q7" i="1"/>
  <c r="R5" i="1"/>
  <c r="S5" i="1" s="1"/>
  <c r="Q5" i="1"/>
  <c r="R3" i="1"/>
  <c r="S3" i="1" s="1"/>
  <c r="Q3" i="1"/>
  <c r="R16" i="1"/>
  <c r="S16" i="1" s="1"/>
  <c r="Q16" i="1"/>
  <c r="Q27" i="1"/>
  <c r="R27" i="1"/>
  <c r="S27" i="1" s="1"/>
  <c r="Q15" i="1"/>
  <c r="R15" i="1"/>
  <c r="S15" i="1" s="1"/>
  <c r="R26" i="1"/>
  <c r="S26" i="1" s="1"/>
  <c r="Q26" i="1"/>
  <c r="R24" i="1"/>
  <c r="S24" i="1" s="1"/>
  <c r="Q24" i="1"/>
  <c r="Q25" i="1"/>
  <c r="R25" i="1"/>
  <c r="S25" i="1" s="1"/>
  <c r="Q13" i="1"/>
  <c r="R13" i="1"/>
  <c r="S13" i="1" s="1"/>
  <c r="R21" i="1"/>
  <c r="S21" i="1" s="1"/>
  <c r="Q21" i="1"/>
  <c r="R18" i="1"/>
  <c r="S18" i="1" s="1"/>
  <c r="Q18" i="1"/>
  <c r="R23" i="1"/>
  <c r="S23" i="1" s="1"/>
  <c r="Q23" i="1"/>
  <c r="R11" i="1"/>
  <c r="S11" i="1" s="1"/>
  <c r="Q11" i="1"/>
  <c r="R14" i="1"/>
  <c r="S14" i="1" s="1"/>
  <c r="Q14" i="1"/>
  <c r="Q22" i="1"/>
  <c r="R22" i="1"/>
  <c r="S22" i="1" s="1"/>
  <c r="Q10" i="1"/>
  <c r="R10" i="1"/>
  <c r="S10" i="1" s="1"/>
  <c r="R12" i="1"/>
  <c r="S12" i="1" s="1"/>
  <c r="Q12" i="1"/>
  <c r="R9" i="1"/>
  <c r="S9" i="1" s="1"/>
  <c r="Q9" i="1"/>
  <c r="Q20" i="1"/>
  <c r="R20" i="1"/>
  <c r="S20" i="1" s="1"/>
  <c r="Q8" i="1"/>
  <c r="R8" i="1"/>
  <c r="S8" i="1" s="1"/>
  <c r="R6" i="1"/>
  <c r="S6" i="1" s="1"/>
  <c r="Q6" i="1"/>
</calcChain>
</file>

<file path=xl/sharedStrings.xml><?xml version="1.0" encoding="utf-8"?>
<sst xmlns="http://schemas.openxmlformats.org/spreadsheetml/2006/main" count="121" uniqueCount="70">
  <si>
    <t>Sl No.</t>
  </si>
  <si>
    <t>Project title</t>
  </si>
  <si>
    <t>Item</t>
  </si>
  <si>
    <t>UOM</t>
  </si>
  <si>
    <t>Start</t>
  </si>
  <si>
    <t>Target</t>
  </si>
  <si>
    <t>S</t>
  </si>
  <si>
    <t>South</t>
  </si>
  <si>
    <t>South BU : One piece flow in MSIL- Side Impact Beam Line</t>
  </si>
  <si>
    <t xml:space="preserve">Crew size </t>
  </si>
  <si>
    <t>Nos/day</t>
  </si>
  <si>
    <t>Inventory</t>
  </si>
  <si>
    <t>Numbers</t>
  </si>
  <si>
    <t>Walking distance</t>
  </si>
  <si>
    <t>Mtr</t>
  </si>
  <si>
    <t>South BU : Unloading pitch time reduction in HDC wet process</t>
  </si>
  <si>
    <t>Nos</t>
  </si>
  <si>
    <t xml:space="preserve">Productivity </t>
  </si>
  <si>
    <t>Bundles/Shift</t>
  </si>
  <si>
    <t xml:space="preserve">Pitch time </t>
  </si>
  <si>
    <t>Min</t>
  </si>
  <si>
    <t>South BU : Slit coil inventory reduction</t>
  </si>
  <si>
    <t xml:space="preserve">Inventory </t>
  </si>
  <si>
    <t>Tons</t>
  </si>
  <si>
    <t>No of Coils</t>
  </si>
  <si>
    <t>No of Shifts</t>
  </si>
  <si>
    <t>Space</t>
  </si>
  <si>
    <t>Sq.Mtr</t>
  </si>
  <si>
    <t>Slit coil inventory at Super market</t>
  </si>
  <si>
    <t>Slit coil inventory at Tube Mill 4</t>
  </si>
  <si>
    <t>C</t>
  </si>
  <si>
    <t>CRSS</t>
  </si>
  <si>
    <t>CRSS BU : Coil changeover time reduction in 6 Hi Mill</t>
  </si>
  <si>
    <t>Coils / Shift</t>
  </si>
  <si>
    <t xml:space="preserve">Change over time </t>
  </si>
  <si>
    <t>Seconds</t>
  </si>
  <si>
    <t xml:space="preserve">Walk distance </t>
  </si>
  <si>
    <t>no of Coils</t>
  </si>
  <si>
    <t>Transport distance</t>
  </si>
  <si>
    <t>CRSS BU : Productivity improvement in 2 Hi Mill</t>
  </si>
  <si>
    <t xml:space="preserve">Crew Size </t>
  </si>
  <si>
    <t>Productivity</t>
  </si>
  <si>
    <t>Nos / Shift</t>
  </si>
  <si>
    <t>Walk distance</t>
  </si>
  <si>
    <t> 38</t>
  </si>
  <si>
    <t>Metrics</t>
  </si>
  <si>
    <t>2021-22 (A)</t>
  </si>
  <si>
    <t>2022-23 (A)</t>
  </si>
  <si>
    <t>Target 23-24</t>
  </si>
  <si>
    <t>A</t>
  </si>
  <si>
    <t>M</t>
  </si>
  <si>
    <t>J</t>
  </si>
  <si>
    <t>O</t>
  </si>
  <si>
    <t>N</t>
  </si>
  <si>
    <t>D</t>
  </si>
  <si>
    <t>F</t>
  </si>
  <si>
    <t>YTD</t>
  </si>
  <si>
    <t>% Imp.   from 22-23</t>
  </si>
  <si>
    <t>Productivity - Dispatch / day</t>
  </si>
  <si>
    <t xml:space="preserve">Man power Productivity </t>
  </si>
  <si>
    <t>TMMI</t>
  </si>
  <si>
    <t>Plant rejections</t>
  </si>
  <si>
    <t>PPM</t>
  </si>
  <si>
    <t>Customer rejections</t>
  </si>
  <si>
    <t>Yield - ERW</t>
  </si>
  <si>
    <t>%</t>
  </si>
  <si>
    <t>Yield - CDW</t>
  </si>
  <si>
    <t>Total Inventory</t>
  </si>
  <si>
    <t>days</t>
  </si>
  <si>
    <t>People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</si>
</sst>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Arial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9BBB59"/>
      </left>
      <right style="medium">
        <color rgb="FF9BBB59"/>
      </right>
      <top style="medium">
        <color rgb="FF9BBB59"/>
      </top>
      <bottom style="medium">
        <color rgb="FF9BBB5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4" fillId="7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4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4" fillId="8" borderId="1" xfId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5" fontId="4" fillId="8" borderId="1" xfId="1" applyNumberFormat="1" applyFont="1" applyFill="1" applyBorder="1" applyAlignment="1">
      <alignment horizontal="center" vertical="center"/>
    </xf>
    <xf numFmtId="165" fontId="4" fillId="7" borderId="1" xfId="1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wrapText="1" readingOrder="1"/>
    </xf>
    <xf numFmtId="0" fontId="7" fillId="4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7"/>
  <sheetViews>
    <sheetView tabSelected="1" topLeftCell="B1" workbookViewId="0">
      <selection activeCell="I15" sqref="I15"/>
    </sheetView>
  </sheetViews>
  <sheetFormatPr defaultRowHeight="14.4" x14ac:dyDescent="0.3"/>
  <cols>
    <col min="1" max="1" width="0.33203125" customWidth="1"/>
    <col min="5" max="5" width="31.33203125" customWidth="1"/>
  </cols>
  <sheetData>
    <row r="2" spans="2:22" ht="15" thickBot="1" x14ac:dyDescent="0.35">
      <c r="C2" s="1" t="s">
        <v>0</v>
      </c>
      <c r="D2" s="2"/>
      <c r="E2" s="3" t="s">
        <v>1</v>
      </c>
      <c r="F2" s="4" t="s">
        <v>2</v>
      </c>
      <c r="G2" s="4" t="s">
        <v>3</v>
      </c>
      <c r="H2" s="1" t="s">
        <v>4</v>
      </c>
      <c r="I2" s="1" t="s">
        <v>5</v>
      </c>
      <c r="J2" s="5">
        <v>44652</v>
      </c>
      <c r="K2" s="5">
        <v>44682</v>
      </c>
      <c r="L2" s="5">
        <v>44713</v>
      </c>
      <c r="M2" s="5">
        <v>44743</v>
      </c>
      <c r="N2" s="5">
        <v>44774</v>
      </c>
      <c r="O2" s="5">
        <v>44805</v>
      </c>
      <c r="P2" s="5">
        <v>44835</v>
      </c>
      <c r="Q2" s="5">
        <v>44866</v>
      </c>
      <c r="R2" s="5">
        <v>44896</v>
      </c>
      <c r="S2" s="5">
        <v>44927</v>
      </c>
      <c r="T2" s="5">
        <v>44958</v>
      </c>
      <c r="U2" s="5">
        <v>44986</v>
      </c>
      <c r="V2" s="5">
        <v>45017</v>
      </c>
    </row>
    <row r="3" spans="2:22" s="6" customFormat="1" ht="20.100000000000001" customHeight="1" thickBot="1" x14ac:dyDescent="0.35">
      <c r="B3" s="6" t="s">
        <v>6</v>
      </c>
      <c r="C3" s="38">
        <v>1</v>
      </c>
      <c r="D3" s="39" t="s">
        <v>7</v>
      </c>
      <c r="E3" s="40" t="s">
        <v>8</v>
      </c>
      <c r="F3" s="7" t="s">
        <v>9</v>
      </c>
      <c r="G3" s="7" t="s">
        <v>10</v>
      </c>
      <c r="H3" s="8">
        <v>24</v>
      </c>
      <c r="I3" s="8">
        <v>15</v>
      </c>
      <c r="J3" s="8">
        <v>15</v>
      </c>
      <c r="K3" s="8">
        <f>L3*2</f>
        <v>30</v>
      </c>
      <c r="L3" s="8">
        <v>15</v>
      </c>
      <c r="M3" s="8">
        <v>15</v>
      </c>
      <c r="N3" s="8">
        <f>L3*3</f>
        <v>45</v>
      </c>
      <c r="O3" s="8">
        <f>N3+3</f>
        <v>48</v>
      </c>
      <c r="P3" s="8">
        <f>O3*2</f>
        <v>96</v>
      </c>
      <c r="Q3" s="9">
        <f>P3-6</f>
        <v>90</v>
      </c>
      <c r="R3" s="9">
        <f>P3/4</f>
        <v>24</v>
      </c>
      <c r="S3" s="9">
        <f>R3*6</f>
        <v>144</v>
      </c>
      <c r="T3" s="9">
        <v>16.8</v>
      </c>
      <c r="U3" s="35">
        <v>1800</v>
      </c>
      <c r="V3" s="35">
        <v>189</v>
      </c>
    </row>
    <row r="4" spans="2:22" s="6" customFormat="1" ht="20.100000000000001" customHeight="1" thickBot="1" x14ac:dyDescent="0.35">
      <c r="B4" s="6" t="s">
        <v>6</v>
      </c>
      <c r="C4" s="38"/>
      <c r="D4" s="39"/>
      <c r="E4" s="40"/>
      <c r="F4" s="7" t="s">
        <v>11</v>
      </c>
      <c r="G4" s="7" t="s">
        <v>12</v>
      </c>
      <c r="H4" s="8">
        <v>4600</v>
      </c>
      <c r="I4" s="8">
        <v>0</v>
      </c>
      <c r="J4" s="8">
        <v>0</v>
      </c>
      <c r="K4" s="8">
        <f t="shared" ref="K4:K26" si="0">L4*2</f>
        <v>0</v>
      </c>
      <c r="L4" s="8">
        <v>0</v>
      </c>
      <c r="M4" s="8">
        <v>0</v>
      </c>
      <c r="N4" s="8">
        <f t="shared" ref="N4:N27" si="1">L4*3</f>
        <v>0</v>
      </c>
      <c r="O4" s="8">
        <f t="shared" ref="O4:O27" si="2">N4+3</f>
        <v>3</v>
      </c>
      <c r="P4" s="8">
        <f t="shared" ref="P4:P27" si="3">O4*2</f>
        <v>6</v>
      </c>
      <c r="Q4" s="9">
        <f t="shared" ref="Q4:Q27" si="4">P4-6</f>
        <v>0</v>
      </c>
      <c r="R4" s="9">
        <f t="shared" ref="R4:R27" si="5">P4/4</f>
        <v>1.5</v>
      </c>
      <c r="S4" s="9">
        <f t="shared" ref="S4:S27" si="6">R4*6</f>
        <v>9</v>
      </c>
      <c r="T4" s="10">
        <v>0</v>
      </c>
      <c r="U4" s="35">
        <v>0</v>
      </c>
      <c r="V4" s="36"/>
    </row>
    <row r="5" spans="2:22" s="6" customFormat="1" ht="20.100000000000001" customHeight="1" thickBot="1" x14ac:dyDescent="0.35">
      <c r="B5" s="6" t="s">
        <v>6</v>
      </c>
      <c r="C5" s="38"/>
      <c r="D5" s="39"/>
      <c r="E5" s="40"/>
      <c r="F5" s="11" t="s">
        <v>13</v>
      </c>
      <c r="G5" s="11" t="s">
        <v>14</v>
      </c>
      <c r="H5" s="12">
        <v>5.8</v>
      </c>
      <c r="I5" s="12">
        <v>4.4000000000000004</v>
      </c>
      <c r="J5" s="12">
        <v>4.4000000000000004</v>
      </c>
      <c r="K5" s="8">
        <f t="shared" si="0"/>
        <v>8.8000000000000007</v>
      </c>
      <c r="L5" s="12">
        <v>4.4000000000000004</v>
      </c>
      <c r="M5" s="12">
        <v>4.4000000000000004</v>
      </c>
      <c r="N5" s="8">
        <f t="shared" si="1"/>
        <v>13.200000000000001</v>
      </c>
      <c r="O5" s="8">
        <f t="shared" si="2"/>
        <v>16.200000000000003</v>
      </c>
      <c r="P5" s="8">
        <f t="shared" si="3"/>
        <v>32.400000000000006</v>
      </c>
      <c r="Q5" s="9">
        <f t="shared" si="4"/>
        <v>26.400000000000006</v>
      </c>
      <c r="R5" s="9">
        <f t="shared" si="5"/>
        <v>8.1000000000000014</v>
      </c>
      <c r="S5" s="9">
        <f t="shared" si="6"/>
        <v>48.600000000000009</v>
      </c>
      <c r="T5" s="13">
        <v>4.4000000000000004</v>
      </c>
      <c r="U5" s="37">
        <v>4.4000000000000004</v>
      </c>
      <c r="V5" s="37">
        <v>234.4</v>
      </c>
    </row>
    <row r="6" spans="2:22" s="6" customFormat="1" ht="20.100000000000001" customHeight="1" thickBot="1" x14ac:dyDescent="0.35">
      <c r="B6" s="6" t="s">
        <v>6</v>
      </c>
      <c r="C6" s="38">
        <v>2</v>
      </c>
      <c r="D6" s="39" t="s">
        <v>7</v>
      </c>
      <c r="E6" s="40" t="s">
        <v>15</v>
      </c>
      <c r="F6" s="11" t="s">
        <v>9</v>
      </c>
      <c r="G6" s="11" t="s">
        <v>16</v>
      </c>
      <c r="H6" s="12">
        <v>3</v>
      </c>
      <c r="I6" s="12">
        <v>3</v>
      </c>
      <c r="J6" s="12">
        <v>3</v>
      </c>
      <c r="K6" s="8">
        <f t="shared" si="0"/>
        <v>6</v>
      </c>
      <c r="L6" s="12">
        <v>3</v>
      </c>
      <c r="M6" s="12">
        <v>3</v>
      </c>
      <c r="N6" s="8">
        <f t="shared" si="1"/>
        <v>9</v>
      </c>
      <c r="O6" s="8">
        <f t="shared" si="2"/>
        <v>12</v>
      </c>
      <c r="P6" s="8">
        <f t="shared" si="3"/>
        <v>24</v>
      </c>
      <c r="Q6" s="9">
        <f t="shared" si="4"/>
        <v>18</v>
      </c>
      <c r="R6" s="9">
        <f t="shared" si="5"/>
        <v>6</v>
      </c>
      <c r="S6" s="9">
        <f t="shared" si="6"/>
        <v>36</v>
      </c>
      <c r="T6" s="13">
        <v>3</v>
      </c>
      <c r="U6" s="37">
        <v>3669</v>
      </c>
      <c r="V6" s="37">
        <v>333</v>
      </c>
    </row>
    <row r="7" spans="2:22" s="6" customFormat="1" ht="20.100000000000001" customHeight="1" thickBot="1" x14ac:dyDescent="0.35">
      <c r="B7" s="6" t="s">
        <v>6</v>
      </c>
      <c r="C7" s="38"/>
      <c r="D7" s="39"/>
      <c r="E7" s="40"/>
      <c r="F7" s="7" t="s">
        <v>17</v>
      </c>
      <c r="G7" s="7" t="s">
        <v>18</v>
      </c>
      <c r="H7" s="8">
        <v>30</v>
      </c>
      <c r="I7" s="8">
        <v>35</v>
      </c>
      <c r="J7" s="8">
        <v>35</v>
      </c>
      <c r="K7" s="8">
        <f t="shared" si="0"/>
        <v>70</v>
      </c>
      <c r="L7" s="8">
        <v>35</v>
      </c>
      <c r="M7" s="8">
        <v>35</v>
      </c>
      <c r="N7" s="8">
        <f t="shared" si="1"/>
        <v>105</v>
      </c>
      <c r="O7" s="8">
        <f t="shared" si="2"/>
        <v>108</v>
      </c>
      <c r="P7" s="8">
        <f t="shared" si="3"/>
        <v>216</v>
      </c>
      <c r="Q7" s="9">
        <f t="shared" si="4"/>
        <v>210</v>
      </c>
      <c r="R7" s="9">
        <f t="shared" si="5"/>
        <v>54</v>
      </c>
      <c r="S7" s="9">
        <f t="shared" si="6"/>
        <v>324</v>
      </c>
      <c r="T7" s="10">
        <v>28</v>
      </c>
      <c r="U7" s="35">
        <v>304</v>
      </c>
      <c r="V7" s="35">
        <v>2844</v>
      </c>
    </row>
    <row r="8" spans="2:22" s="6" customFormat="1" ht="20.100000000000001" customHeight="1" thickBot="1" x14ac:dyDescent="0.35">
      <c r="B8" s="6" t="s">
        <v>6</v>
      </c>
      <c r="C8" s="38"/>
      <c r="D8" s="39"/>
      <c r="E8" s="40"/>
      <c r="F8" s="11" t="s">
        <v>19</v>
      </c>
      <c r="G8" s="11" t="s">
        <v>20</v>
      </c>
      <c r="H8" s="12">
        <v>14.1</v>
      </c>
      <c r="I8" s="12">
        <v>11</v>
      </c>
      <c r="J8" s="12">
        <v>12.86</v>
      </c>
      <c r="K8" s="8">
        <f t="shared" si="0"/>
        <v>25.72</v>
      </c>
      <c r="L8" s="12">
        <v>12.86</v>
      </c>
      <c r="M8" s="12">
        <v>12.86</v>
      </c>
      <c r="N8" s="8">
        <f t="shared" si="1"/>
        <v>38.58</v>
      </c>
      <c r="O8" s="8">
        <f t="shared" si="2"/>
        <v>41.58</v>
      </c>
      <c r="P8" s="8">
        <f t="shared" si="3"/>
        <v>83.16</v>
      </c>
      <c r="Q8" s="9">
        <f t="shared" si="4"/>
        <v>77.16</v>
      </c>
      <c r="R8" s="9">
        <f t="shared" si="5"/>
        <v>20.79</v>
      </c>
      <c r="S8" s="9">
        <f t="shared" si="6"/>
        <v>124.74</v>
      </c>
      <c r="T8" s="13">
        <v>15</v>
      </c>
      <c r="U8" s="37">
        <v>13.335000000000001</v>
      </c>
      <c r="V8" s="37">
        <v>17567</v>
      </c>
    </row>
    <row r="9" spans="2:22" s="6" customFormat="1" ht="20.100000000000001" customHeight="1" thickBot="1" x14ac:dyDescent="0.35">
      <c r="B9" s="6" t="s">
        <v>6</v>
      </c>
      <c r="C9" s="38">
        <v>3</v>
      </c>
      <c r="D9" s="39" t="s">
        <v>7</v>
      </c>
      <c r="E9" s="40" t="s">
        <v>21</v>
      </c>
      <c r="F9" s="42" t="s">
        <v>22</v>
      </c>
      <c r="G9" s="7" t="s">
        <v>23</v>
      </c>
      <c r="H9" s="8">
        <v>1723</v>
      </c>
      <c r="I9" s="8">
        <v>1000</v>
      </c>
      <c r="J9" s="8">
        <v>1346</v>
      </c>
      <c r="K9" s="8">
        <f t="shared" si="0"/>
        <v>2922</v>
      </c>
      <c r="L9" s="8">
        <v>1461</v>
      </c>
      <c r="M9" s="8">
        <v>1630</v>
      </c>
      <c r="N9" s="8">
        <f t="shared" si="1"/>
        <v>4383</v>
      </c>
      <c r="O9" s="8">
        <f t="shared" si="2"/>
        <v>4386</v>
      </c>
      <c r="P9" s="8">
        <f t="shared" si="3"/>
        <v>8772</v>
      </c>
      <c r="Q9" s="9">
        <f t="shared" si="4"/>
        <v>8766</v>
      </c>
      <c r="R9" s="9">
        <f t="shared" si="5"/>
        <v>2193</v>
      </c>
      <c r="S9" s="9">
        <f t="shared" si="6"/>
        <v>13158</v>
      </c>
      <c r="T9" s="8">
        <v>1484</v>
      </c>
      <c r="U9" s="35">
        <v>146842</v>
      </c>
      <c r="V9" s="35">
        <v>146532</v>
      </c>
    </row>
    <row r="10" spans="2:22" s="6" customFormat="1" ht="20.100000000000001" customHeight="1" thickBot="1" x14ac:dyDescent="0.35">
      <c r="B10" s="6" t="s">
        <v>6</v>
      </c>
      <c r="C10" s="38"/>
      <c r="D10" s="39"/>
      <c r="E10" s="40"/>
      <c r="F10" s="42"/>
      <c r="G10" s="7" t="s">
        <v>24</v>
      </c>
      <c r="H10" s="8">
        <v>689</v>
      </c>
      <c r="I10" s="8">
        <v>400</v>
      </c>
      <c r="J10" s="8">
        <v>461</v>
      </c>
      <c r="K10" s="8">
        <f t="shared" si="0"/>
        <v>1190</v>
      </c>
      <c r="L10" s="8">
        <v>595</v>
      </c>
      <c r="M10" s="8">
        <v>663</v>
      </c>
      <c r="N10" s="8">
        <f t="shared" si="1"/>
        <v>1785</v>
      </c>
      <c r="O10" s="8">
        <f t="shared" si="2"/>
        <v>1788</v>
      </c>
      <c r="P10" s="8">
        <f t="shared" si="3"/>
        <v>3576</v>
      </c>
      <c r="Q10" s="9">
        <f t="shared" si="4"/>
        <v>3570</v>
      </c>
      <c r="R10" s="9">
        <f t="shared" si="5"/>
        <v>894</v>
      </c>
      <c r="S10" s="9">
        <f t="shared" si="6"/>
        <v>5364</v>
      </c>
      <c r="T10" s="8">
        <v>551</v>
      </c>
      <c r="U10" s="35">
        <v>542969</v>
      </c>
      <c r="V10" s="35">
        <v>5485</v>
      </c>
    </row>
    <row r="11" spans="2:22" s="6" customFormat="1" ht="20.100000000000001" customHeight="1" thickBot="1" x14ac:dyDescent="0.35">
      <c r="B11" s="6" t="s">
        <v>6</v>
      </c>
      <c r="C11" s="38"/>
      <c r="D11" s="39"/>
      <c r="E11" s="40"/>
      <c r="F11" s="42"/>
      <c r="G11" s="7" t="s">
        <v>25</v>
      </c>
      <c r="H11" s="8">
        <v>15.7</v>
      </c>
      <c r="I11" s="8">
        <v>9.1</v>
      </c>
      <c r="J11" s="8">
        <v>12.2</v>
      </c>
      <c r="K11" s="8">
        <f t="shared" si="0"/>
        <v>34</v>
      </c>
      <c r="L11" s="8">
        <v>17</v>
      </c>
      <c r="M11" s="8">
        <v>19</v>
      </c>
      <c r="N11" s="8">
        <f t="shared" si="1"/>
        <v>51</v>
      </c>
      <c r="O11" s="8">
        <f t="shared" si="2"/>
        <v>54</v>
      </c>
      <c r="P11" s="8">
        <f t="shared" si="3"/>
        <v>108</v>
      </c>
      <c r="Q11" s="9">
        <f t="shared" si="4"/>
        <v>102</v>
      </c>
      <c r="R11" s="9">
        <f t="shared" si="5"/>
        <v>27</v>
      </c>
      <c r="S11" s="9">
        <f t="shared" si="6"/>
        <v>162</v>
      </c>
      <c r="T11" s="8">
        <v>13.5</v>
      </c>
      <c r="U11" s="35">
        <v>13.5009</v>
      </c>
      <c r="V11" s="35">
        <v>13.8222</v>
      </c>
    </row>
    <row r="12" spans="2:22" s="6" customFormat="1" ht="20.100000000000001" customHeight="1" thickBot="1" x14ac:dyDescent="0.35">
      <c r="B12" s="6" t="s">
        <v>6</v>
      </c>
      <c r="C12" s="38"/>
      <c r="D12" s="39"/>
      <c r="E12" s="40"/>
      <c r="F12" s="11" t="s">
        <v>26</v>
      </c>
      <c r="G12" s="11" t="s">
        <v>27</v>
      </c>
      <c r="H12" s="12">
        <v>551</v>
      </c>
      <c r="I12" s="12">
        <v>300</v>
      </c>
      <c r="J12" s="12">
        <v>346</v>
      </c>
      <c r="K12" s="8">
        <f t="shared" si="0"/>
        <v>892</v>
      </c>
      <c r="L12" s="12">
        <v>446</v>
      </c>
      <c r="M12" s="12">
        <v>530.4</v>
      </c>
      <c r="N12" s="8">
        <f t="shared" si="1"/>
        <v>1338</v>
      </c>
      <c r="O12" s="8">
        <f t="shared" si="2"/>
        <v>1341</v>
      </c>
      <c r="P12" s="8">
        <f t="shared" si="3"/>
        <v>2682</v>
      </c>
      <c r="Q12" s="9">
        <f t="shared" si="4"/>
        <v>2676</v>
      </c>
      <c r="R12" s="9">
        <f t="shared" si="5"/>
        <v>670.5</v>
      </c>
      <c r="S12" s="9">
        <f t="shared" si="6"/>
        <v>4023</v>
      </c>
      <c r="T12" s="13">
        <v>450</v>
      </c>
      <c r="U12" s="35">
        <v>450</v>
      </c>
      <c r="V12" s="35">
        <v>45056</v>
      </c>
    </row>
    <row r="13" spans="2:22" s="6" customFormat="1" ht="20.100000000000001" customHeight="1" thickBot="1" x14ac:dyDescent="0.35">
      <c r="B13" s="6" t="s">
        <v>6</v>
      </c>
      <c r="C13" s="38"/>
      <c r="D13" s="39"/>
      <c r="E13" s="40"/>
      <c r="F13" s="11" t="s">
        <v>28</v>
      </c>
      <c r="G13" s="11" t="s">
        <v>24</v>
      </c>
      <c r="H13" s="12"/>
      <c r="I13" s="12">
        <v>17</v>
      </c>
      <c r="J13" s="12">
        <v>26</v>
      </c>
      <c r="K13" s="8">
        <f t="shared" si="0"/>
        <v>54</v>
      </c>
      <c r="L13" s="12">
        <v>27</v>
      </c>
      <c r="M13" s="12">
        <v>30</v>
      </c>
      <c r="N13" s="8">
        <f t="shared" si="1"/>
        <v>81</v>
      </c>
      <c r="O13" s="8">
        <f t="shared" si="2"/>
        <v>84</v>
      </c>
      <c r="P13" s="8">
        <f t="shared" si="3"/>
        <v>168</v>
      </c>
      <c r="Q13" s="9">
        <f t="shared" si="4"/>
        <v>162</v>
      </c>
      <c r="R13" s="9">
        <f t="shared" si="5"/>
        <v>42</v>
      </c>
      <c r="S13" s="9">
        <f t="shared" si="6"/>
        <v>252</v>
      </c>
      <c r="T13" s="13">
        <v>29</v>
      </c>
      <c r="U13" s="37">
        <v>2934</v>
      </c>
      <c r="V13" s="37">
        <v>292</v>
      </c>
    </row>
    <row r="14" spans="2:22" s="6" customFormat="1" ht="20.100000000000001" customHeight="1" thickBot="1" x14ac:dyDescent="0.35">
      <c r="B14" s="6" t="s">
        <v>6</v>
      </c>
      <c r="C14" s="38"/>
      <c r="D14" s="39"/>
      <c r="E14" s="40"/>
      <c r="F14" s="11" t="s">
        <v>29</v>
      </c>
      <c r="G14" s="11" t="s">
        <v>24</v>
      </c>
      <c r="H14" s="12"/>
      <c r="I14" s="12">
        <v>12</v>
      </c>
      <c r="J14" s="12">
        <v>18</v>
      </c>
      <c r="K14" s="8">
        <f t="shared" si="0"/>
        <v>56</v>
      </c>
      <c r="L14" s="12">
        <v>28</v>
      </c>
      <c r="M14" s="12">
        <v>31</v>
      </c>
      <c r="N14" s="8">
        <f t="shared" si="1"/>
        <v>84</v>
      </c>
      <c r="O14" s="8">
        <f t="shared" si="2"/>
        <v>87</v>
      </c>
      <c r="P14" s="8">
        <f t="shared" si="3"/>
        <v>174</v>
      </c>
      <c r="Q14" s="9">
        <f t="shared" si="4"/>
        <v>168</v>
      </c>
      <c r="R14" s="9">
        <f t="shared" si="5"/>
        <v>43.5</v>
      </c>
      <c r="S14" s="9">
        <f t="shared" si="6"/>
        <v>261</v>
      </c>
      <c r="T14" s="13">
        <v>70</v>
      </c>
      <c r="U14" s="37">
        <v>7044</v>
      </c>
      <c r="V14" s="37">
        <v>7067</v>
      </c>
    </row>
    <row r="15" spans="2:22" s="6" customFormat="1" ht="20.100000000000001" customHeight="1" x14ac:dyDescent="0.3">
      <c r="B15" s="6" t="s">
        <v>30</v>
      </c>
      <c r="C15" s="38">
        <v>4</v>
      </c>
      <c r="D15" s="39" t="s">
        <v>31</v>
      </c>
      <c r="E15" s="40" t="s">
        <v>32</v>
      </c>
      <c r="F15" s="11" t="s">
        <v>9</v>
      </c>
      <c r="G15" s="11" t="s">
        <v>16</v>
      </c>
      <c r="H15" s="12">
        <v>4</v>
      </c>
      <c r="I15" s="12">
        <v>4</v>
      </c>
      <c r="J15" s="12">
        <v>4</v>
      </c>
      <c r="K15" s="8">
        <f t="shared" si="0"/>
        <v>8</v>
      </c>
      <c r="L15" s="12">
        <v>4</v>
      </c>
      <c r="M15" s="12">
        <v>4</v>
      </c>
      <c r="N15" s="8">
        <f t="shared" si="1"/>
        <v>12</v>
      </c>
      <c r="O15" s="8">
        <f t="shared" si="2"/>
        <v>15</v>
      </c>
      <c r="P15" s="8">
        <f t="shared" si="3"/>
        <v>30</v>
      </c>
      <c r="Q15" s="9">
        <f t="shared" si="4"/>
        <v>24</v>
      </c>
      <c r="R15" s="9">
        <f t="shared" si="5"/>
        <v>7.5</v>
      </c>
      <c r="S15" s="9">
        <f t="shared" si="6"/>
        <v>45</v>
      </c>
      <c r="T15" s="12">
        <v>4</v>
      </c>
      <c r="U15" s="12">
        <v>4</v>
      </c>
      <c r="V15" s="12">
        <v>4</v>
      </c>
    </row>
    <row r="16" spans="2:22" s="6" customFormat="1" ht="20.100000000000001" customHeight="1" x14ac:dyDescent="0.3">
      <c r="B16" s="6" t="s">
        <v>30</v>
      </c>
      <c r="C16" s="38"/>
      <c r="D16" s="39"/>
      <c r="E16" s="40"/>
      <c r="F16" s="7" t="s">
        <v>17</v>
      </c>
      <c r="G16" s="7" t="s">
        <v>33</v>
      </c>
      <c r="H16" s="8">
        <v>8</v>
      </c>
      <c r="I16" s="8">
        <v>9</v>
      </c>
      <c r="J16" s="8">
        <v>7.2</v>
      </c>
      <c r="K16" s="8">
        <f t="shared" si="0"/>
        <v>16.2</v>
      </c>
      <c r="L16" s="8">
        <v>8.1</v>
      </c>
      <c r="M16" s="14">
        <v>8.3000000000000007</v>
      </c>
      <c r="N16" s="8">
        <f t="shared" si="1"/>
        <v>24.299999999999997</v>
      </c>
      <c r="O16" s="8">
        <f t="shared" si="2"/>
        <v>27.299999999999997</v>
      </c>
      <c r="P16" s="8">
        <f t="shared" si="3"/>
        <v>54.599999999999994</v>
      </c>
      <c r="Q16" s="9">
        <f t="shared" si="4"/>
        <v>48.599999999999994</v>
      </c>
      <c r="R16" s="9">
        <f t="shared" si="5"/>
        <v>13.649999999999999</v>
      </c>
      <c r="S16" s="9">
        <f t="shared" si="6"/>
        <v>81.899999999999991</v>
      </c>
      <c r="T16" s="8">
        <v>8.6999999999999993</v>
      </c>
      <c r="U16" s="15">
        <v>8.5</v>
      </c>
      <c r="V16" s="15">
        <v>8.8000000000000007</v>
      </c>
    </row>
    <row r="17" spans="2:22" s="6" customFormat="1" ht="20.100000000000001" customHeight="1" x14ac:dyDescent="0.3">
      <c r="B17" s="6" t="s">
        <v>30</v>
      </c>
      <c r="C17" s="38"/>
      <c r="D17" s="39"/>
      <c r="E17" s="40"/>
      <c r="F17" s="7" t="s">
        <v>34</v>
      </c>
      <c r="G17" s="7" t="s">
        <v>35</v>
      </c>
      <c r="H17" s="8">
        <v>720</v>
      </c>
      <c r="I17" s="8">
        <v>180</v>
      </c>
      <c r="J17" s="8">
        <v>190</v>
      </c>
      <c r="K17" s="8">
        <f t="shared" si="0"/>
        <v>408</v>
      </c>
      <c r="L17" s="8">
        <v>204</v>
      </c>
      <c r="M17" s="8">
        <v>302</v>
      </c>
      <c r="N17" s="8">
        <f t="shared" si="1"/>
        <v>612</v>
      </c>
      <c r="O17" s="8">
        <f t="shared" si="2"/>
        <v>615</v>
      </c>
      <c r="P17" s="8">
        <f t="shared" si="3"/>
        <v>1230</v>
      </c>
      <c r="Q17" s="9">
        <f t="shared" si="4"/>
        <v>1224</v>
      </c>
      <c r="R17" s="9">
        <f t="shared" si="5"/>
        <v>307.5</v>
      </c>
      <c r="S17" s="9">
        <f t="shared" si="6"/>
        <v>1845</v>
      </c>
      <c r="T17" s="8">
        <v>270</v>
      </c>
      <c r="U17" s="8">
        <v>249</v>
      </c>
      <c r="V17" s="8">
        <v>234</v>
      </c>
    </row>
    <row r="18" spans="2:22" s="6" customFormat="1" ht="20.100000000000001" customHeight="1" x14ac:dyDescent="0.3">
      <c r="B18" s="6" t="s">
        <v>30</v>
      </c>
      <c r="C18" s="38"/>
      <c r="D18" s="39"/>
      <c r="E18" s="40"/>
      <c r="F18" s="11" t="s">
        <v>36</v>
      </c>
      <c r="G18" s="11" t="s">
        <v>14</v>
      </c>
      <c r="H18" s="12">
        <v>28</v>
      </c>
      <c r="I18" s="12">
        <v>14</v>
      </c>
      <c r="J18" s="12">
        <v>18</v>
      </c>
      <c r="K18" s="8">
        <f t="shared" si="0"/>
        <v>36</v>
      </c>
      <c r="L18" s="12">
        <v>18</v>
      </c>
      <c r="M18" s="12">
        <v>18</v>
      </c>
      <c r="N18" s="8">
        <f t="shared" si="1"/>
        <v>54</v>
      </c>
      <c r="O18" s="8">
        <f t="shared" si="2"/>
        <v>57</v>
      </c>
      <c r="P18" s="8">
        <f t="shared" si="3"/>
        <v>114</v>
      </c>
      <c r="Q18" s="9">
        <f t="shared" si="4"/>
        <v>108</v>
      </c>
      <c r="R18" s="9">
        <f t="shared" si="5"/>
        <v>28.5</v>
      </c>
      <c r="S18" s="9">
        <f t="shared" si="6"/>
        <v>171</v>
      </c>
      <c r="T18" s="12">
        <v>15</v>
      </c>
      <c r="U18" s="12">
        <v>15</v>
      </c>
      <c r="V18" s="12">
        <v>15</v>
      </c>
    </row>
    <row r="19" spans="2:22" s="6" customFormat="1" ht="20.100000000000001" customHeight="1" x14ac:dyDescent="0.3">
      <c r="B19" s="6" t="s">
        <v>30</v>
      </c>
      <c r="C19" s="38"/>
      <c r="D19" s="39"/>
      <c r="E19" s="40"/>
      <c r="F19" s="41" t="s">
        <v>22</v>
      </c>
      <c r="G19" s="11" t="s">
        <v>23</v>
      </c>
      <c r="H19" s="12">
        <v>481</v>
      </c>
      <c r="I19" s="12">
        <v>330</v>
      </c>
      <c r="J19" s="12">
        <v>354</v>
      </c>
      <c r="K19" s="8">
        <f t="shared" si="0"/>
        <v>406</v>
      </c>
      <c r="L19" s="12">
        <v>203</v>
      </c>
      <c r="M19" s="12">
        <v>203</v>
      </c>
      <c r="N19" s="8">
        <f t="shared" si="1"/>
        <v>609</v>
      </c>
      <c r="O19" s="8">
        <f t="shared" si="2"/>
        <v>612</v>
      </c>
      <c r="P19" s="8">
        <f t="shared" si="3"/>
        <v>1224</v>
      </c>
      <c r="Q19" s="9">
        <f t="shared" si="4"/>
        <v>1218</v>
      </c>
      <c r="R19" s="9">
        <f t="shared" si="5"/>
        <v>306</v>
      </c>
      <c r="S19" s="9">
        <f t="shared" si="6"/>
        <v>1836</v>
      </c>
      <c r="T19" s="12">
        <v>330</v>
      </c>
      <c r="U19" s="12">
        <v>314</v>
      </c>
      <c r="V19" s="12">
        <v>480.6</v>
      </c>
    </row>
    <row r="20" spans="2:22" s="6" customFormat="1" ht="20.100000000000001" customHeight="1" x14ac:dyDescent="0.3">
      <c r="B20" s="6" t="s">
        <v>30</v>
      </c>
      <c r="C20" s="38"/>
      <c r="D20" s="39"/>
      <c r="E20" s="40"/>
      <c r="F20" s="41"/>
      <c r="G20" s="7" t="s">
        <v>37</v>
      </c>
      <c r="H20" s="8">
        <v>32</v>
      </c>
      <c r="I20" s="8">
        <v>22</v>
      </c>
      <c r="J20" s="8">
        <v>26</v>
      </c>
      <c r="K20" s="8">
        <f t="shared" si="0"/>
        <v>32</v>
      </c>
      <c r="L20" s="8">
        <v>16</v>
      </c>
      <c r="M20" s="8">
        <v>15</v>
      </c>
      <c r="N20" s="8">
        <f t="shared" si="1"/>
        <v>48</v>
      </c>
      <c r="O20" s="8">
        <f t="shared" si="2"/>
        <v>51</v>
      </c>
      <c r="P20" s="8">
        <f t="shared" si="3"/>
        <v>102</v>
      </c>
      <c r="Q20" s="9">
        <f t="shared" si="4"/>
        <v>96</v>
      </c>
      <c r="R20" s="9">
        <f t="shared" si="5"/>
        <v>25.5</v>
      </c>
      <c r="S20" s="9">
        <f t="shared" si="6"/>
        <v>153</v>
      </c>
      <c r="T20" s="8">
        <v>22</v>
      </c>
      <c r="U20" s="8">
        <v>24</v>
      </c>
      <c r="V20" s="8">
        <v>36</v>
      </c>
    </row>
    <row r="21" spans="2:22" s="6" customFormat="1" ht="20.100000000000001" customHeight="1" x14ac:dyDescent="0.3">
      <c r="B21" s="6" t="s">
        <v>30</v>
      </c>
      <c r="C21" s="38"/>
      <c r="D21" s="39"/>
      <c r="E21" s="40"/>
      <c r="F21" s="11" t="s">
        <v>38</v>
      </c>
      <c r="G21" s="11" t="s">
        <v>14</v>
      </c>
      <c r="H21" s="12">
        <v>18</v>
      </c>
      <c r="I21" s="12">
        <v>14</v>
      </c>
      <c r="J21" s="12">
        <v>10</v>
      </c>
      <c r="K21" s="8">
        <f t="shared" si="0"/>
        <v>20</v>
      </c>
      <c r="L21" s="12">
        <v>10</v>
      </c>
      <c r="M21" s="12">
        <v>10</v>
      </c>
      <c r="N21" s="8">
        <f t="shared" si="1"/>
        <v>30</v>
      </c>
      <c r="O21" s="8">
        <f t="shared" si="2"/>
        <v>33</v>
      </c>
      <c r="P21" s="8">
        <f t="shared" si="3"/>
        <v>66</v>
      </c>
      <c r="Q21" s="9">
        <f t="shared" si="4"/>
        <v>60</v>
      </c>
      <c r="R21" s="9">
        <f t="shared" si="5"/>
        <v>16.5</v>
      </c>
      <c r="S21" s="9">
        <f t="shared" si="6"/>
        <v>99</v>
      </c>
      <c r="T21" s="12">
        <v>10</v>
      </c>
      <c r="U21" s="12">
        <v>10</v>
      </c>
      <c r="V21" s="12">
        <v>10</v>
      </c>
    </row>
    <row r="22" spans="2:22" s="6" customFormat="1" ht="20.100000000000001" customHeight="1" x14ac:dyDescent="0.3">
      <c r="B22" s="6" t="s">
        <v>30</v>
      </c>
      <c r="C22" s="38">
        <v>5</v>
      </c>
      <c r="D22" s="39" t="s">
        <v>31</v>
      </c>
      <c r="E22" s="40" t="s">
        <v>39</v>
      </c>
      <c r="F22" s="11" t="s">
        <v>40</v>
      </c>
      <c r="G22" s="11" t="s">
        <v>16</v>
      </c>
      <c r="H22" s="12">
        <v>3</v>
      </c>
      <c r="I22" s="12">
        <v>3</v>
      </c>
      <c r="J22" s="12">
        <v>3</v>
      </c>
      <c r="K22" s="8">
        <f t="shared" si="0"/>
        <v>6</v>
      </c>
      <c r="L22" s="12">
        <v>3</v>
      </c>
      <c r="M22" s="12">
        <v>3</v>
      </c>
      <c r="N22" s="8">
        <f t="shared" si="1"/>
        <v>9</v>
      </c>
      <c r="O22" s="8">
        <f t="shared" si="2"/>
        <v>12</v>
      </c>
      <c r="P22" s="8">
        <f t="shared" si="3"/>
        <v>24</v>
      </c>
      <c r="Q22" s="9">
        <f t="shared" si="4"/>
        <v>18</v>
      </c>
      <c r="R22" s="9">
        <f t="shared" si="5"/>
        <v>6</v>
      </c>
      <c r="S22" s="9">
        <f t="shared" si="6"/>
        <v>36</v>
      </c>
      <c r="T22" s="12">
        <v>3</v>
      </c>
      <c r="U22" s="12">
        <v>3</v>
      </c>
      <c r="V22" s="12">
        <v>3</v>
      </c>
    </row>
    <row r="23" spans="2:22" s="6" customFormat="1" ht="20.100000000000001" customHeight="1" x14ac:dyDescent="0.3">
      <c r="B23" s="6" t="s">
        <v>30</v>
      </c>
      <c r="C23" s="38"/>
      <c r="D23" s="39"/>
      <c r="E23" s="40"/>
      <c r="F23" s="7" t="s">
        <v>41</v>
      </c>
      <c r="G23" s="7" t="s">
        <v>42</v>
      </c>
      <c r="H23" s="8">
        <v>14</v>
      </c>
      <c r="I23" s="8">
        <v>18</v>
      </c>
      <c r="J23" s="8">
        <v>17</v>
      </c>
      <c r="K23" s="8">
        <f t="shared" si="0"/>
        <v>33.200000000000003</v>
      </c>
      <c r="L23" s="8">
        <v>16.600000000000001</v>
      </c>
      <c r="M23" s="8">
        <v>16.2</v>
      </c>
      <c r="N23" s="8">
        <f t="shared" si="1"/>
        <v>49.800000000000004</v>
      </c>
      <c r="O23" s="8">
        <f t="shared" si="2"/>
        <v>52.800000000000004</v>
      </c>
      <c r="P23" s="8">
        <f t="shared" si="3"/>
        <v>105.60000000000001</v>
      </c>
      <c r="Q23" s="9">
        <f t="shared" si="4"/>
        <v>99.600000000000009</v>
      </c>
      <c r="R23" s="9">
        <f t="shared" si="5"/>
        <v>26.400000000000002</v>
      </c>
      <c r="S23" s="9">
        <f t="shared" si="6"/>
        <v>158.4</v>
      </c>
      <c r="T23" s="17">
        <v>17.899999999999999</v>
      </c>
      <c r="U23" s="17">
        <v>18</v>
      </c>
      <c r="V23" s="15">
        <v>18</v>
      </c>
    </row>
    <row r="24" spans="2:22" s="6" customFormat="1" ht="20.100000000000001" customHeight="1" x14ac:dyDescent="0.3">
      <c r="B24" s="6" t="s">
        <v>30</v>
      </c>
      <c r="C24" s="38"/>
      <c r="D24" s="39"/>
      <c r="E24" s="40"/>
      <c r="F24" s="7" t="s">
        <v>34</v>
      </c>
      <c r="G24" s="7" t="s">
        <v>20</v>
      </c>
      <c r="H24" s="8">
        <v>27</v>
      </c>
      <c r="I24" s="8">
        <v>11</v>
      </c>
      <c r="J24" s="8">
        <v>21</v>
      </c>
      <c r="K24" s="8">
        <f t="shared" si="0"/>
        <v>44</v>
      </c>
      <c r="L24" s="8">
        <v>22</v>
      </c>
      <c r="M24" s="8">
        <v>23.3</v>
      </c>
      <c r="N24" s="8">
        <f t="shared" si="1"/>
        <v>66</v>
      </c>
      <c r="O24" s="8">
        <f t="shared" si="2"/>
        <v>69</v>
      </c>
      <c r="P24" s="8">
        <f t="shared" si="3"/>
        <v>138</v>
      </c>
      <c r="Q24" s="9">
        <f t="shared" si="4"/>
        <v>132</v>
      </c>
      <c r="R24" s="9">
        <f t="shared" si="5"/>
        <v>34.5</v>
      </c>
      <c r="S24" s="9">
        <f t="shared" si="6"/>
        <v>207</v>
      </c>
      <c r="T24" s="8">
        <v>17.600000000000001</v>
      </c>
      <c r="U24" s="8">
        <v>18.7</v>
      </c>
      <c r="V24" s="8">
        <v>17.5</v>
      </c>
    </row>
    <row r="25" spans="2:22" s="6" customFormat="1" ht="20.100000000000001" customHeight="1" x14ac:dyDescent="0.3">
      <c r="B25" s="6" t="s">
        <v>30</v>
      </c>
      <c r="C25" s="38"/>
      <c r="D25" s="39"/>
      <c r="E25" s="40"/>
      <c r="F25" s="11" t="s">
        <v>43</v>
      </c>
      <c r="G25" s="11" t="s">
        <v>14</v>
      </c>
      <c r="H25" s="12">
        <v>8</v>
      </c>
      <c r="I25" s="12">
        <v>3</v>
      </c>
      <c r="J25" s="12">
        <v>5</v>
      </c>
      <c r="K25" s="8">
        <f t="shared" si="0"/>
        <v>10</v>
      </c>
      <c r="L25" s="12">
        <v>5</v>
      </c>
      <c r="M25" s="12">
        <v>5</v>
      </c>
      <c r="N25" s="8">
        <f t="shared" si="1"/>
        <v>15</v>
      </c>
      <c r="O25" s="8">
        <f t="shared" si="2"/>
        <v>18</v>
      </c>
      <c r="P25" s="8">
        <f t="shared" si="3"/>
        <v>36</v>
      </c>
      <c r="Q25" s="9">
        <f t="shared" si="4"/>
        <v>30</v>
      </c>
      <c r="R25" s="9">
        <f t="shared" si="5"/>
        <v>9</v>
      </c>
      <c r="S25" s="9">
        <f t="shared" si="6"/>
        <v>54</v>
      </c>
      <c r="T25" s="12">
        <v>5</v>
      </c>
      <c r="U25" s="12">
        <v>5</v>
      </c>
      <c r="V25" s="12">
        <v>5</v>
      </c>
    </row>
    <row r="26" spans="2:22" s="6" customFormat="1" ht="20.100000000000001" customHeight="1" x14ac:dyDescent="0.3">
      <c r="B26" s="6" t="s">
        <v>30</v>
      </c>
      <c r="C26" s="38"/>
      <c r="D26" s="39"/>
      <c r="E26" s="40"/>
      <c r="F26" s="41" t="s">
        <v>22</v>
      </c>
      <c r="G26" s="11" t="s">
        <v>23</v>
      </c>
      <c r="H26" s="12">
        <v>186</v>
      </c>
      <c r="I26" s="12">
        <v>162</v>
      </c>
      <c r="J26" s="12">
        <v>179</v>
      </c>
      <c r="K26" s="8">
        <f t="shared" si="0"/>
        <v>262</v>
      </c>
      <c r="L26" s="12">
        <v>131</v>
      </c>
      <c r="M26" s="12">
        <v>146</v>
      </c>
      <c r="N26" s="8">
        <f t="shared" si="1"/>
        <v>393</v>
      </c>
      <c r="O26" s="8">
        <f t="shared" si="2"/>
        <v>396</v>
      </c>
      <c r="P26" s="8">
        <f t="shared" si="3"/>
        <v>792</v>
      </c>
      <c r="Q26" s="9">
        <f t="shared" si="4"/>
        <v>786</v>
      </c>
      <c r="R26" s="9">
        <f t="shared" si="5"/>
        <v>198</v>
      </c>
      <c r="S26" s="9">
        <f t="shared" si="6"/>
        <v>1188</v>
      </c>
      <c r="T26" s="16">
        <v>154.19999999999999</v>
      </c>
      <c r="U26" s="16">
        <v>115</v>
      </c>
      <c r="V26" s="16">
        <v>154.6</v>
      </c>
    </row>
    <row r="27" spans="2:22" s="6" customFormat="1" ht="20.100000000000001" customHeight="1" x14ac:dyDescent="0.3">
      <c r="B27" s="6" t="s">
        <v>30</v>
      </c>
      <c r="C27" s="38"/>
      <c r="D27" s="39"/>
      <c r="E27" s="40"/>
      <c r="F27" s="41"/>
      <c r="G27" s="7" t="s">
        <v>24</v>
      </c>
      <c r="H27" s="8">
        <v>42</v>
      </c>
      <c r="I27" s="8">
        <v>36</v>
      </c>
      <c r="J27" s="8">
        <v>41</v>
      </c>
      <c r="K27" s="8" t="s">
        <v>44</v>
      </c>
      <c r="L27" s="8">
        <v>34</v>
      </c>
      <c r="M27" s="8">
        <v>39</v>
      </c>
      <c r="N27" s="8">
        <f t="shared" si="1"/>
        <v>102</v>
      </c>
      <c r="O27" s="8">
        <f t="shared" si="2"/>
        <v>105</v>
      </c>
      <c r="P27" s="8">
        <f t="shared" si="3"/>
        <v>210</v>
      </c>
      <c r="Q27" s="9">
        <f t="shared" si="4"/>
        <v>204</v>
      </c>
      <c r="R27" s="9">
        <f t="shared" si="5"/>
        <v>52.5</v>
      </c>
      <c r="S27" s="9">
        <f t="shared" si="6"/>
        <v>315</v>
      </c>
      <c r="T27" s="8">
        <v>41</v>
      </c>
      <c r="U27" s="8">
        <v>29</v>
      </c>
      <c r="V27" s="8">
        <v>42</v>
      </c>
    </row>
  </sheetData>
  <mergeCells count="18">
    <mergeCell ref="C22:C27"/>
    <mergeCell ref="D22:D27"/>
    <mergeCell ref="E22:E27"/>
    <mergeCell ref="F26:F27"/>
    <mergeCell ref="C9:C14"/>
    <mergeCell ref="D9:D14"/>
    <mergeCell ref="E9:E14"/>
    <mergeCell ref="F9:F11"/>
    <mergeCell ref="C15:C21"/>
    <mergeCell ref="D15:D21"/>
    <mergeCell ref="E15:E21"/>
    <mergeCell ref="F19:F20"/>
    <mergeCell ref="C3:C5"/>
    <mergeCell ref="D3:D5"/>
    <mergeCell ref="E3:E5"/>
    <mergeCell ref="C6:C8"/>
    <mergeCell ref="D6:D8"/>
    <mergeCell ref="E6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10"/>
  <sheetViews>
    <sheetView workbookViewId="0">
      <selection activeCell="E6" sqref="E6"/>
    </sheetView>
  </sheetViews>
  <sheetFormatPr defaultRowHeight="14.4" x14ac:dyDescent="0.3"/>
  <sheetData>
    <row r="2" spans="2:39" ht="43.2" x14ac:dyDescent="0.3">
      <c r="B2" s="18" t="s">
        <v>45</v>
      </c>
      <c r="C2" s="18" t="s">
        <v>3</v>
      </c>
      <c r="D2" s="19" t="s">
        <v>46</v>
      </c>
      <c r="E2" s="19" t="s">
        <v>47</v>
      </c>
      <c r="F2" s="19" t="s">
        <v>48</v>
      </c>
      <c r="G2" s="18" t="s">
        <v>49</v>
      </c>
      <c r="H2" s="18" t="s">
        <v>50</v>
      </c>
      <c r="I2" s="18" t="s">
        <v>51</v>
      </c>
      <c r="J2" s="18" t="s">
        <v>51</v>
      </c>
      <c r="K2" s="18" t="s">
        <v>49</v>
      </c>
      <c r="L2" s="18" t="s">
        <v>6</v>
      </c>
      <c r="M2" s="18" t="s">
        <v>52</v>
      </c>
      <c r="N2" s="18" t="s">
        <v>53</v>
      </c>
      <c r="O2" s="18" t="s">
        <v>54</v>
      </c>
      <c r="P2" s="18" t="s">
        <v>51</v>
      </c>
      <c r="Q2" s="18" t="s">
        <v>55</v>
      </c>
      <c r="R2" s="18" t="s">
        <v>50</v>
      </c>
      <c r="S2" s="18" t="s">
        <v>56</v>
      </c>
      <c r="T2" s="19" t="s">
        <v>57</v>
      </c>
      <c r="X2" s="20"/>
      <c r="Y2" s="20"/>
      <c r="Z2" s="20"/>
      <c r="AA2" s="20"/>
      <c r="AB2" s="20"/>
      <c r="AC2" s="20"/>
      <c r="AD2" s="20"/>
      <c r="AE2" s="20"/>
      <c r="AK2" s="20"/>
      <c r="AL2" s="20"/>
      <c r="AM2" s="20"/>
    </row>
    <row r="3" spans="2:39" s="25" customFormat="1" ht="30" customHeight="1" x14ac:dyDescent="0.3">
      <c r="B3" s="21" t="s">
        <v>58</v>
      </c>
      <c r="C3" s="22" t="s">
        <v>23</v>
      </c>
      <c r="D3" s="23">
        <v>6</v>
      </c>
      <c r="E3" s="23">
        <v>6</v>
      </c>
      <c r="F3" s="23">
        <v>6</v>
      </c>
      <c r="G3" s="23">
        <v>6</v>
      </c>
      <c r="H3" s="23"/>
      <c r="I3" s="23"/>
      <c r="J3" s="23"/>
      <c r="K3" s="22"/>
      <c r="L3" s="22"/>
      <c r="M3" s="22"/>
      <c r="N3" s="22"/>
      <c r="O3" s="22"/>
      <c r="P3" s="23"/>
      <c r="Q3" s="22"/>
      <c r="R3" s="22"/>
      <c r="S3" s="23">
        <v>1093</v>
      </c>
      <c r="T3" s="24">
        <f>(S3-E3)/E3</f>
        <v>181.16666666666666</v>
      </c>
      <c r="V3" s="26"/>
      <c r="X3" s="27"/>
      <c r="Y3" s="27"/>
      <c r="Z3" s="27"/>
      <c r="AA3" s="27"/>
      <c r="AB3" s="27"/>
      <c r="AC3" s="27"/>
      <c r="AD3" s="27"/>
      <c r="AE3" s="27"/>
      <c r="AK3" s="27"/>
      <c r="AL3" s="27"/>
      <c r="AM3" s="27"/>
    </row>
    <row r="4" spans="2:39" s="25" customFormat="1" ht="30" customHeight="1" x14ac:dyDescent="0.3">
      <c r="B4" s="21" t="s">
        <v>59</v>
      </c>
      <c r="C4" s="22" t="s">
        <v>60</v>
      </c>
      <c r="D4" s="23">
        <v>6</v>
      </c>
      <c r="E4" s="23">
        <v>6</v>
      </c>
      <c r="F4" s="23">
        <v>6</v>
      </c>
      <c r="G4" s="23">
        <v>6</v>
      </c>
      <c r="H4" s="28"/>
      <c r="I4" s="28"/>
      <c r="J4" s="28"/>
      <c r="K4" s="22"/>
      <c r="L4" s="22"/>
      <c r="M4" s="22"/>
      <c r="N4" s="28"/>
      <c r="O4" s="28"/>
      <c r="P4" s="28"/>
      <c r="Q4" s="28"/>
      <c r="R4" s="28"/>
      <c r="S4" s="28">
        <v>6.9609260219423019</v>
      </c>
      <c r="T4" s="24">
        <f>(S4-E4)/E4</f>
        <v>0.16015433699038364</v>
      </c>
      <c r="V4" s="26"/>
      <c r="X4" s="27"/>
      <c r="Y4" s="27"/>
      <c r="Z4" s="27"/>
      <c r="AA4" s="27"/>
      <c r="AB4" s="27"/>
      <c r="AC4" s="27"/>
      <c r="AD4" s="27"/>
      <c r="AE4" s="27"/>
      <c r="AK4" s="27"/>
      <c r="AL4" s="27"/>
      <c r="AM4" s="27"/>
    </row>
    <row r="5" spans="2:39" s="25" customFormat="1" ht="30" customHeight="1" x14ac:dyDescent="0.3">
      <c r="B5" s="21" t="s">
        <v>61</v>
      </c>
      <c r="C5" s="43" t="s">
        <v>62</v>
      </c>
      <c r="D5" s="23">
        <v>6</v>
      </c>
      <c r="E5" s="23">
        <v>6</v>
      </c>
      <c r="F5" s="23">
        <v>6</v>
      </c>
      <c r="G5" s="23">
        <v>6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>
        <v>13489</v>
      </c>
      <c r="T5" s="30">
        <f t="shared" ref="T5:T9" si="0">(E5-S5)/E5</f>
        <v>-2247.1666666666665</v>
      </c>
      <c r="V5" s="26"/>
      <c r="X5" s="27"/>
      <c r="Y5" s="27"/>
      <c r="Z5" s="27"/>
      <c r="AA5" s="27"/>
      <c r="AB5" s="27"/>
      <c r="AC5" s="27"/>
      <c r="AD5" s="27"/>
      <c r="AE5" s="27"/>
      <c r="AK5" s="27"/>
      <c r="AL5" s="27"/>
      <c r="AM5" s="27"/>
    </row>
    <row r="6" spans="2:39" s="25" customFormat="1" ht="30" customHeight="1" x14ac:dyDescent="0.3">
      <c r="B6" s="21" t="s">
        <v>63</v>
      </c>
      <c r="C6" s="44"/>
      <c r="D6" s="23">
        <v>6</v>
      </c>
      <c r="E6" s="23">
        <v>6</v>
      </c>
      <c r="F6" s="23">
        <v>6</v>
      </c>
      <c r="G6" s="23">
        <v>6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23">
        <v>4528.0752557909664</v>
      </c>
      <c r="T6" s="30">
        <f>(E6-S6)/E6</f>
        <v>-753.67920929849436</v>
      </c>
      <c r="U6" s="32"/>
      <c r="V6" s="26"/>
      <c r="X6" s="27"/>
      <c r="Y6" s="27"/>
      <c r="Z6" s="27"/>
      <c r="AA6" s="27"/>
      <c r="AB6" s="27"/>
      <c r="AC6" s="27"/>
      <c r="AD6" s="27"/>
      <c r="AE6" s="27"/>
      <c r="AK6" s="27"/>
      <c r="AL6" s="27"/>
      <c r="AM6" s="27"/>
    </row>
    <row r="7" spans="2:39" s="25" customFormat="1" ht="30" customHeight="1" x14ac:dyDescent="0.3">
      <c r="B7" s="21" t="s">
        <v>64</v>
      </c>
      <c r="C7" s="43" t="s">
        <v>65</v>
      </c>
      <c r="D7" s="23">
        <v>6</v>
      </c>
      <c r="E7" s="23">
        <v>6</v>
      </c>
      <c r="F7" s="23">
        <v>6</v>
      </c>
      <c r="G7" s="23">
        <v>6</v>
      </c>
      <c r="H7" s="22"/>
      <c r="I7" s="22"/>
      <c r="J7" s="28"/>
      <c r="K7" s="22"/>
      <c r="L7" s="22"/>
      <c r="M7" s="22"/>
      <c r="N7" s="22"/>
      <c r="O7" s="22"/>
      <c r="P7" s="22"/>
      <c r="Q7" s="22"/>
      <c r="R7" s="22"/>
      <c r="S7" s="28">
        <v>94.85</v>
      </c>
      <c r="T7" s="33">
        <f>(S7-E7)/E7</f>
        <v>14.808333333333332</v>
      </c>
      <c r="V7" s="26"/>
      <c r="X7" s="27"/>
      <c r="Y7" s="27"/>
      <c r="Z7" s="27"/>
      <c r="AA7" s="27"/>
      <c r="AB7" s="27"/>
      <c r="AC7" s="27"/>
      <c r="AD7" s="27"/>
      <c r="AE7" s="27"/>
      <c r="AK7" s="27"/>
      <c r="AL7" s="27"/>
      <c r="AM7" s="27"/>
    </row>
    <row r="8" spans="2:39" s="25" customFormat="1" ht="30" customHeight="1" x14ac:dyDescent="0.3">
      <c r="B8" s="21" t="s">
        <v>66</v>
      </c>
      <c r="C8" s="44"/>
      <c r="D8" s="23">
        <v>6</v>
      </c>
      <c r="E8" s="23">
        <v>6</v>
      </c>
      <c r="F8" s="23">
        <v>6</v>
      </c>
      <c r="G8" s="23">
        <v>6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8">
        <v>93.83</v>
      </c>
      <c r="T8" s="34">
        <f>(S8-E8)/E8</f>
        <v>14.638333333333334</v>
      </c>
      <c r="V8" s="26"/>
      <c r="X8" s="27"/>
      <c r="Y8" s="27"/>
      <c r="Z8" s="27"/>
      <c r="AA8" s="27"/>
      <c r="AB8" s="27"/>
      <c r="AC8" s="27"/>
      <c r="AD8" s="27"/>
      <c r="AE8" s="27"/>
      <c r="AK8" s="27"/>
      <c r="AL8" s="27"/>
      <c r="AM8" s="27"/>
    </row>
    <row r="9" spans="2:39" s="25" customFormat="1" ht="30" customHeight="1" x14ac:dyDescent="0.3">
      <c r="B9" s="21" t="s">
        <v>67</v>
      </c>
      <c r="C9" s="22" t="s">
        <v>68</v>
      </c>
      <c r="D9" s="23">
        <v>6</v>
      </c>
      <c r="E9" s="23">
        <v>6</v>
      </c>
      <c r="F9" s="23">
        <v>6</v>
      </c>
      <c r="G9" s="23">
        <v>6</v>
      </c>
      <c r="H9" s="23"/>
      <c r="I9" s="23"/>
      <c r="J9" s="23"/>
      <c r="K9" s="22"/>
      <c r="L9" s="22"/>
      <c r="M9" s="22"/>
      <c r="N9" s="22"/>
      <c r="O9" s="22"/>
      <c r="P9" s="22"/>
      <c r="Q9" s="22"/>
      <c r="R9" s="22"/>
      <c r="S9" s="23">
        <v>47</v>
      </c>
      <c r="T9" s="24">
        <f t="shared" si="0"/>
        <v>-6.833333333333333</v>
      </c>
      <c r="V9" s="26"/>
      <c r="X9" s="27"/>
      <c r="Y9" s="27"/>
      <c r="Z9" s="27"/>
      <c r="AA9" s="27"/>
      <c r="AB9" s="27"/>
      <c r="AC9" s="27"/>
      <c r="AD9" s="27"/>
      <c r="AE9" s="27"/>
      <c r="AK9" s="27"/>
      <c r="AL9" s="27"/>
      <c r="AM9" s="27"/>
    </row>
    <row r="10" spans="2:39" s="25" customFormat="1" ht="30" customHeight="1" x14ac:dyDescent="0.3">
      <c r="B10" s="21" t="s">
        <v>69</v>
      </c>
      <c r="C10" s="22" t="s">
        <v>65</v>
      </c>
      <c r="D10" s="23">
        <v>6</v>
      </c>
      <c r="E10" s="23">
        <v>6</v>
      </c>
      <c r="F10" s="23">
        <v>6</v>
      </c>
      <c r="G10" s="23">
        <v>6</v>
      </c>
      <c r="H10" s="23"/>
      <c r="I10" s="23"/>
      <c r="J10" s="23"/>
      <c r="K10" s="22"/>
      <c r="L10" s="22"/>
      <c r="M10" s="22"/>
      <c r="N10" s="22"/>
      <c r="O10" s="22"/>
      <c r="P10" s="22"/>
      <c r="Q10" s="22"/>
      <c r="R10" s="22"/>
      <c r="S10" s="23"/>
      <c r="T10" s="24"/>
      <c r="V10" s="26"/>
      <c r="X10" s="27"/>
      <c r="Y10" s="27"/>
      <c r="Z10" s="27"/>
      <c r="AA10" s="27"/>
      <c r="AB10" s="27"/>
      <c r="AC10" s="27"/>
      <c r="AD10" s="27"/>
      <c r="AE10" s="27"/>
      <c r="AK10" s="27"/>
      <c r="AL10" s="27"/>
      <c r="AM10" s="27"/>
    </row>
  </sheetData>
  <mergeCells count="2">
    <mergeCell ref="C5:C6"/>
    <mergeCell ref="C7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2023-07-03T06:40:22Z</dcterms:modified>
</cp:coreProperties>
</file>